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omments1.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charts/chart24.xml" ContentType="application/vnd.openxmlformats-officedocument.drawingml.chart+xml"/>
  <Override PartName="/xl/drawings/drawing23.xml" ContentType="application/vnd.openxmlformats-officedocument.drawing+xml"/>
  <Override PartName="/xl/charts/chart25.xml" ContentType="application/vnd.openxmlformats-officedocument.drawingml.chart+xml"/>
  <Override PartName="/xl/drawings/drawing24.xml" ContentType="application/vnd.openxmlformats-officedocument.drawing+xml"/>
  <Override PartName="/xl/charts/chart26.xml" ContentType="application/vnd.openxmlformats-officedocument.drawingml.chart+xml"/>
  <Override PartName="/xl/drawings/drawing25.xml" ContentType="application/vnd.openxmlformats-officedocument.drawing+xml"/>
  <Override PartName="/xl/charts/chart27.xml" ContentType="application/vnd.openxmlformats-officedocument.drawingml.chart+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U-OTCA01\Documents\CONSEJO ACADEMICO\2017\SESION CUA-133-17\"/>
    </mc:Choice>
  </mc:AlternateContent>
  <bookViews>
    <workbookView xWindow="0" yWindow="0" windowWidth="21600" windowHeight="9645" tabRatio="737"/>
  </bookViews>
  <sheets>
    <sheet name="T1 Oferta Educativa" sheetId="356" r:id="rId1"/>
    <sheet name="T2 Admision Lic " sheetId="110" r:id="rId2"/>
    <sheet name="T3 Histórico admisión" sheetId="111" r:id="rId3"/>
    <sheet name="T4 IEMS de origen" sheetId="121" r:id="rId4"/>
    <sheet name="T5 Tipo IEMS" sheetId="122" r:id="rId5"/>
    <sheet name="T6 Estado de procedencia" sheetId="124" r:id="rId6"/>
    <sheet name="T7 Mpo procedencia" sheetId="298" r:id="rId7"/>
    <sheet name="T8 Promedio del bachillerato" sheetId="299" r:id="rId8"/>
    <sheet name="T9 Puntaje examen adm" sheetId="300" r:id="rId9"/>
    <sheet name="T10 Diagnóstico UAM" sheetId="301" r:id="rId10"/>
    <sheet name="T11 Matrícula licenciatura" sheetId="125" r:id="rId11"/>
    <sheet name="T12 Matric histórica x lic" sheetId="128" r:id="rId12"/>
    <sheet name="T13 Admision posgrado" sheetId="112" r:id="rId13"/>
    <sheet name="T14. Histórico Adm posgrado" sheetId="113" r:id="rId14"/>
    <sheet name="T15 Matrícula Posgrado" sheetId="126" r:id="rId15"/>
    <sheet name="T16 Matric histórica x pg" sheetId="129" r:id="rId16"/>
    <sheet name="T17 Evolución por generación" sheetId="132" r:id="rId17"/>
    <sheet name="T18 Retención x gen." sheetId="133" r:id="rId18"/>
    <sheet name="T19 Retención al primer año" sheetId="302" r:id="rId19"/>
    <sheet name="T20 no activos-bajas" sheetId="135" r:id="rId20"/>
    <sheet name="T21 Créditos prom" sheetId="136" r:id="rId21"/>
    <sheet name="T22 Alumnos regulares" sheetId="137" r:id="rId22"/>
    <sheet name="T23 Desempeño Académico" sheetId="268" r:id="rId23"/>
    <sheet name="T24 Reprobación" sheetId="140" r:id="rId24"/>
    <sheet name="T25 Egresados Lic" sheetId="269" r:id="rId25"/>
    <sheet name="T26 Egresados_PG" sheetId="143" r:id="rId26"/>
    <sheet name="T27 Descargas electrónicas" sheetId="303" r:id="rId27"/>
    <sheet name="T28 PAEA" sheetId="281" r:id="rId28"/>
    <sheet name="T29 PIU" sheetId="304" r:id="rId29"/>
    <sheet name="T30 Alumnos en movilidad" sheetId="86" r:id="rId30"/>
    <sheet name="T31 Histórico movilidad" sheetId="87" r:id="rId31"/>
    <sheet name="T32 Movilidad por destino" sheetId="88" r:id="rId32"/>
    <sheet name="T33 IES receptoras movilidad" sheetId="89" r:id="rId33"/>
    <sheet name="T34 IES con mayor demanda" sheetId="91" r:id="rId34"/>
    <sheet name="T35 Destinos movilidad" sheetId="90" r:id="rId35"/>
    <sheet name="T36 Aprovechamiento mov" sheetId="169" r:id="rId36"/>
    <sheet name="T37 participantes mov" sheetId="93" r:id="rId37"/>
    <sheet name="T38 Participantes mov por año" sheetId="94" r:id="rId38"/>
    <sheet name="T39 Destino serv. soc." sheetId="176" r:id="rId39"/>
    <sheet name="T40 Proceso SS" sheetId="177" r:id="rId40"/>
    <sheet name="T41 Funciones serv. soc." sheetId="178" r:id="rId41"/>
    <sheet name="T42 Actividades serv soc" sheetId="179" r:id="rId42"/>
    <sheet name="T43 Proyectos serv. soc." sheetId="180" r:id="rId43"/>
    <sheet name="T44 Espacios serv soc" sheetId="181" r:id="rId44"/>
    <sheet name="T45 Alumnos inscritos idiomas" sheetId="215" r:id="rId45"/>
    <sheet name="T46 otros servicios idiomas" sheetId="216" r:id="rId46"/>
    <sheet name="T47 Evaluación CEA" sheetId="219" r:id="rId47"/>
    <sheet name="T48 Evaluación CEA_PE" sheetId="220" r:id="rId48"/>
    <sheet name="T49 Bolsa de Trabajo " sheetId="256" r:id="rId49"/>
    <sheet name="T50 Vacantes BT" sheetId="257" r:id="rId50"/>
    <sheet name="T51 Reclutamiento BT" sheetId="258" r:id="rId51"/>
    <sheet name="T52 Acervo" sheetId="226" r:id="rId52"/>
    <sheet name="T53 Acervo compra" sheetId="228" r:id="rId53"/>
    <sheet name="T54 Recursos digitales" sheetId="227" r:id="rId54"/>
    <sheet name="T55 Proceso físico y técnico" sheetId="231" r:id="rId55"/>
    <sheet name="T56 Bibliografía PE" sheetId="232" r:id="rId56"/>
    <sheet name="T57 Servicios " sheetId="229" r:id="rId57"/>
    <sheet name="T58 Productividad académica" sheetId="234" r:id="rId58"/>
    <sheet name="T59 Servicios- SE" sheetId="230" r:id="rId59"/>
    <sheet name="T60 Apoyo psicológico" sheetId="193" r:id="rId60"/>
    <sheet name="T61 becas manutención" sheetId="270" r:id="rId61"/>
    <sheet name="T62 Evolución de Becas" sheetId="271" r:id="rId62"/>
    <sheet name="T63 Becas movilidad" sheetId="95" r:id="rId63"/>
    <sheet name="T64 Recursos becas movilidad" sheetId="96" r:id="rId64"/>
    <sheet name="T65 Becas serv. soc." sheetId="182" r:id="rId65"/>
    <sheet name="T66 Excelencia y g vulnerables" sheetId="249" r:id="rId66"/>
    <sheet name="T67 Integrantes del Consejo A" sheetId="99" r:id="rId67"/>
    <sheet name="T68 Sesiones de CA" sheetId="100" r:id="rId68"/>
    <sheet name="T69 Acuerdos del CA" sheetId="101" r:id="rId69"/>
    <sheet name="T70 Notas" sheetId="102" r:id="rId70"/>
    <sheet name="T71 Comisiones" sheetId="103" r:id="rId71"/>
    <sheet name="T72 Medalla al mérito" sheetId="104" r:id="rId72"/>
    <sheet name="T73 Diploma a la investigacón" sheetId="105" r:id="rId73"/>
    <sheet name="T74 Mención Académica" sheetId="106" r:id="rId74"/>
    <sheet name="T75 Acuerdos de CD" sheetId="343" r:id="rId75"/>
    <sheet name="T76 Personal Académico" sheetId="305" r:id="rId76"/>
    <sheet name="T77 Profesores por año" sheetId="306" r:id="rId77"/>
    <sheet name="T78 Profesores (género y edad)" sheetId="307" r:id="rId78"/>
    <sheet name="T79 Profesores (tipo de Plaza)" sheetId="308" r:id="rId79"/>
    <sheet name="T80 Profesores (contrato)" sheetId="309" r:id="rId80"/>
    <sheet name="T81 Nivel de Estudios Prof." sheetId="310" r:id="rId81"/>
    <sheet name="T82 Profesores en SNI y PRODEP" sheetId="311" r:id="rId82"/>
    <sheet name="T83 Profesores SNI por Año" sheetId="312" r:id="rId83"/>
    <sheet name="T84 Prodep por año" sheetId="313" r:id="rId84"/>
    <sheet name="T85 Profesores SNI-PRODEP" sheetId="314" r:id="rId85"/>
    <sheet name="T86 Perfil PRODEP" sheetId="282" r:id="rId86"/>
    <sheet name="T87 Convocatoria PRODEP 2016" sheetId="284" r:id="rId87"/>
    <sheet name="T88 Profesores en el DDU" sheetId="165" r:id="rId88"/>
    <sheet name="T89 Participantes en el DDU" sheetId="166" r:id="rId89"/>
    <sheet name="T90 Estudios de posgrado" sheetId="316" r:id="rId90"/>
    <sheet name="T91 actualización" sheetId="346" r:id="rId91"/>
    <sheet name="T92 Cuerpos académicos" sheetId="357" r:id="rId92"/>
    <sheet name="T93 Evolución de CA" sheetId="287" r:id="rId93"/>
    <sheet name="T94 CA, LGAC y Num. prof." sheetId="286" r:id="rId94"/>
    <sheet name="T95 Redes de CA" sheetId="288" r:id="rId95"/>
    <sheet name="T96 proyectos invest" sheetId="344" r:id="rId96"/>
    <sheet name="T97 inv interdisciplinaria" sheetId="320" r:id="rId97"/>
    <sheet name="T98 Convocatorias" sheetId="321" r:id="rId98"/>
    <sheet name="T99 PROYECTOS CONACYT-PRODEP" sheetId="289" r:id="rId99"/>
    <sheet name="T100 PROD EDIT" sheetId="323" r:id="rId100"/>
    <sheet name="T 101 Publicaciones revistas" sheetId="347" r:id="rId101"/>
    <sheet name="T 102 Revistas electrónicas" sheetId="348" r:id="rId102"/>
    <sheet name="T 103 Publicaciones peródicos" sheetId="349" r:id="rId103"/>
    <sheet name="T 104 Publicaciones libros" sheetId="350" r:id="rId104"/>
    <sheet name="T 105 Public capítulos de libro" sheetId="351" r:id="rId105"/>
    <sheet name="T 106 Public Reseñas de libros" sheetId="352" r:id="rId106"/>
    <sheet name="T 107 Conferencias" sheetId="353" r:id="rId107"/>
    <sheet name="T108 Conferencias NO PUBLICADAS" sheetId="354" r:id="rId108"/>
    <sheet name="T109 Public Recursos multimedia" sheetId="355" r:id="rId109"/>
    <sheet name="T110 participacion en eventos" sheetId="345" r:id="rId110"/>
    <sheet name="T111 Difusión" sheetId="221" r:id="rId111"/>
    <sheet name="T112 Divulgación y extensión" sheetId="334" r:id="rId112"/>
    <sheet name="T113 Difusión cultural" sheetId="335" r:id="rId113"/>
    <sheet name="T114 Exposiciones" sheetId="154" r:id="rId114"/>
    <sheet name="T115 Talleres culturales" sheetId="156" r:id="rId115"/>
    <sheet name="T116 Eventos deportivos" sheetId="196" r:id="rId116"/>
    <sheet name="T117 Alumnos en representativos" sheetId="197" r:id="rId117"/>
    <sheet name="T118 Talleres Deportivos" sheetId="199" r:id="rId118"/>
    <sheet name="T119 participacion deportes" sheetId="194" r:id="rId119"/>
    <sheet name="T120 Librería" sheetId="200" r:id="rId120"/>
    <sheet name="T121 feria del libro" sheetId="255" r:id="rId121"/>
    <sheet name="T122 Educación continua" sheetId="195" r:id="rId122"/>
    <sheet name="T123 Activ extrac div" sheetId="336" r:id="rId123"/>
    <sheet name="T124 INTERCAMBIO" sheetId="318" r:id="rId124"/>
    <sheet name="T125 Estancias de verano" sheetId="259" r:id="rId125"/>
    <sheet name="T126 Estancias prac" sheetId="260" r:id="rId126"/>
    <sheet name="T127 Pract Prof." sheetId="261" r:id="rId127"/>
    <sheet name="T128 contratos otc" sheetId="262" r:id="rId128"/>
    <sheet name="T129 patentes" sheetId="266" r:id="rId129"/>
    <sheet name="T130 num convenios" sheetId="263" r:id="rId130"/>
    <sheet name="T131 convenios" sheetId="264" r:id="rId131"/>
    <sheet name="T132 FERIAS" sheetId="277" r:id="rId132"/>
    <sheet name="T133 INFRA" sheetId="241" r:id="rId133"/>
    <sheet name="T134 capacidad instalada" sheetId="223" r:id="rId134"/>
    <sheet name="T135 Obras" sheetId="224" r:id="rId135"/>
    <sheet name="T136 Descripción de obras" sheetId="225" r:id="rId136"/>
    <sheet name="T137 Laboratorios de cómputo" sheetId="184" r:id="rId137"/>
    <sheet name="T138 Equipo de cómputo" sheetId="185" r:id="rId138"/>
    <sheet name="T139 Equipo préstamo" sheetId="186" r:id="rId139"/>
    <sheet name="T140 Usuarios cómputo" sheetId="187" r:id="rId140"/>
    <sheet name="T141 Correo electrónico" sheetId="188" r:id="rId141"/>
    <sheet name="T142 Redes" sheetId="189" r:id="rId142"/>
    <sheet name="T143 Licenciamiento" sheetId="190" r:id="rId143"/>
    <sheet name="T144 Videoconferencias" sheetId="191" r:id="rId144"/>
    <sheet name="T145 Servicios técnicos" sheetId="192" r:id="rId145"/>
    <sheet name="T146 Indicadores PDI" sheetId="337" r:id="rId146"/>
    <sheet name="T147 eval piu" sheetId="338" r:id="rId147"/>
    <sheet name="T148 Eval serv soc" sheetId="339" r:id="rId148"/>
    <sheet name="T149 encuesta adic" sheetId="340" r:id="rId149"/>
    <sheet name="T150 Histórico convenios" sheetId="292" r:id="rId150"/>
    <sheet name="T151 Recursos por convenios" sheetId="290" r:id="rId151"/>
    <sheet name="T152 tipo patrocinio" sheetId="293" r:id="rId152"/>
    <sheet name="T153 Recursos por otc" sheetId="291" r:id="rId153"/>
    <sheet name="T154 Contratos" sheetId="295" r:id="rId154"/>
    <sheet name="T155 ingresos propios" sheetId="213" r:id="rId155"/>
    <sheet name="T156 proteccion civil" sheetId="202" r:id="rId156"/>
    <sheet name="T157 comedor" sheetId="203" r:id="rId157"/>
    <sheet name="T158 resumen comedor" sheetId="206" r:id="rId158"/>
    <sheet name="T159 SALUD" sheetId="204" r:id="rId159"/>
    <sheet name="T160 Servicios RH" sheetId="236" r:id="rId160"/>
    <sheet name="T161 servicios generales" sheetId="171" r:id="rId161"/>
    <sheet name="T162 pago de servicios" sheetId="175" r:id="rId162"/>
    <sheet name="T163 Transporte unidad" sheetId="237" r:id="rId163"/>
    <sheet name="T164 Ejercicio presupuesto 2016" sheetId="341" r:id="rId164"/>
    <sheet name="T165 Bienes autorizados" sheetId="210" r:id="rId165"/>
    <sheet name="T166 Requisiciones" sheetId="208" r:id="rId166"/>
    <sheet name="T167 Proveedores" sheetId="209" r:id="rId167"/>
    <sheet name="T168 Trámites" sheetId="214" r:id="rId168"/>
    <sheet name="T169 caja y almacén" sheetId="212" r:id="rId169"/>
    <sheet name="T170 presupuesto 2017" sheetId="342" r:id="rId170"/>
  </sheets>
  <externalReferences>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A" localSheetId="109">#REF!</definedName>
    <definedName name="\A" localSheetId="112">#REF!</definedName>
    <definedName name="\A" localSheetId="74">#REF!</definedName>
    <definedName name="\A" localSheetId="90">#REF!</definedName>
    <definedName name="\A" localSheetId="95">#REF!</definedName>
    <definedName name="\A">#REF!</definedName>
    <definedName name="\B" localSheetId="109">#REF!</definedName>
    <definedName name="\B" localSheetId="112">#REF!</definedName>
    <definedName name="\B" localSheetId="90">#REF!</definedName>
    <definedName name="\B">#REF!</definedName>
    <definedName name="\C" localSheetId="109">#REF!</definedName>
    <definedName name="\C" localSheetId="112">#REF!</definedName>
    <definedName name="\C" localSheetId="90">#REF!</definedName>
    <definedName name="\C">#REF!</definedName>
    <definedName name="\D" localSheetId="112">#REF!</definedName>
    <definedName name="\D">#REF!</definedName>
    <definedName name="\i" localSheetId="112">#REF!</definedName>
    <definedName name="\i">#REF!</definedName>
    <definedName name="\m" localSheetId="101">#REF!</definedName>
    <definedName name="\m" localSheetId="102">#REF!</definedName>
    <definedName name="\m" localSheetId="104">#REF!</definedName>
    <definedName name="\m" localSheetId="105">#REF!</definedName>
    <definedName name="\m" localSheetId="106">#REF!</definedName>
    <definedName name="\m" localSheetId="0">#REF!</definedName>
    <definedName name="\m" localSheetId="99">#REF!</definedName>
    <definedName name="\m" localSheetId="107">#REF!</definedName>
    <definedName name="\m" localSheetId="108">#REF!</definedName>
    <definedName name="\m" localSheetId="112">#REF!</definedName>
    <definedName name="\m" localSheetId="113">#REF!</definedName>
    <definedName name="\m" localSheetId="114">#REF!</definedName>
    <definedName name="\m" localSheetId="115">#REF!</definedName>
    <definedName name="\m" localSheetId="116">#REF!</definedName>
    <definedName name="\m" localSheetId="11">#REF!</definedName>
    <definedName name="\m" localSheetId="121">#REF!</definedName>
    <definedName name="\m" localSheetId="122">#REF!</definedName>
    <definedName name="\m" localSheetId="123">#REF!</definedName>
    <definedName name="\m" localSheetId="124">#REF!</definedName>
    <definedName name="\m" localSheetId="126">#REF!</definedName>
    <definedName name="\m" localSheetId="127">#REF!</definedName>
    <definedName name="\m" localSheetId="129">#REF!</definedName>
    <definedName name="\m" localSheetId="131">#REF!</definedName>
    <definedName name="\m" localSheetId="132">#REF!</definedName>
    <definedName name="\m" localSheetId="135">#REF!</definedName>
    <definedName name="\m" localSheetId="13">#REF!</definedName>
    <definedName name="\m" localSheetId="145">#REF!</definedName>
    <definedName name="\m" localSheetId="149">#REF!</definedName>
    <definedName name="\m" localSheetId="150">#REF!</definedName>
    <definedName name="\m" localSheetId="151">#REF!</definedName>
    <definedName name="\m" localSheetId="152">#REF!</definedName>
    <definedName name="\m" localSheetId="154">#REF!</definedName>
    <definedName name="\m" localSheetId="155">#REF!</definedName>
    <definedName name="\m" localSheetId="156">#REF!</definedName>
    <definedName name="\m" localSheetId="157">#REF!</definedName>
    <definedName name="\m" localSheetId="158">#REF!</definedName>
    <definedName name="\m" localSheetId="15">#REF!</definedName>
    <definedName name="\m" localSheetId="161">#REF!</definedName>
    <definedName name="\m" localSheetId="163">#REF!</definedName>
    <definedName name="\m" localSheetId="164">#REF!</definedName>
    <definedName name="\m" localSheetId="165">#REF!</definedName>
    <definedName name="\m" localSheetId="166">#REF!</definedName>
    <definedName name="\m" localSheetId="167">#REF!</definedName>
    <definedName name="\m" localSheetId="168">#REF!</definedName>
    <definedName name="\m" localSheetId="17">#REF!</definedName>
    <definedName name="\m" localSheetId="18">#REF!</definedName>
    <definedName name="\m" localSheetId="20">#REF!</definedName>
    <definedName name="\m" localSheetId="22">#REF!</definedName>
    <definedName name="\m" localSheetId="25">#REF!</definedName>
    <definedName name="\m" localSheetId="26">#REF!</definedName>
    <definedName name="\m" localSheetId="28">#REF!</definedName>
    <definedName name="\m" localSheetId="2">#REF!</definedName>
    <definedName name="\m" localSheetId="29">#REF!</definedName>
    <definedName name="\m" localSheetId="30">#REF!</definedName>
    <definedName name="\m" localSheetId="31">#REF!</definedName>
    <definedName name="\m" localSheetId="32">#REF!</definedName>
    <definedName name="\m" localSheetId="34">#REF!</definedName>
    <definedName name="\m" localSheetId="35">#REF!</definedName>
    <definedName name="\m" localSheetId="37">#REF!</definedName>
    <definedName name="\m" localSheetId="38">#REF!</definedName>
    <definedName name="\m" localSheetId="3">#REF!</definedName>
    <definedName name="\m" localSheetId="39">#REF!</definedName>
    <definedName name="\m" localSheetId="42">#REF!</definedName>
    <definedName name="\m" localSheetId="47">#REF!</definedName>
    <definedName name="\m" localSheetId="4">#REF!</definedName>
    <definedName name="\m" localSheetId="54">#REF!</definedName>
    <definedName name="\m" localSheetId="5">#REF!</definedName>
    <definedName name="\m" localSheetId="63">#REF!</definedName>
    <definedName name="\m" localSheetId="6">#REF!</definedName>
    <definedName name="\m" localSheetId="75">#REF!</definedName>
    <definedName name="\m" localSheetId="76">#REF!</definedName>
    <definedName name="\m" localSheetId="77">#REF!</definedName>
    <definedName name="\m" localSheetId="7">#REF!</definedName>
    <definedName name="\m" localSheetId="80">#REF!</definedName>
    <definedName name="\m" localSheetId="84">#REF!</definedName>
    <definedName name="\m" localSheetId="87">#REF!</definedName>
    <definedName name="\m" localSheetId="88">#REF!</definedName>
    <definedName name="\m" localSheetId="8">#REF!</definedName>
    <definedName name="\m" localSheetId="91">#REF!</definedName>
    <definedName name="\m" localSheetId="94">#REF!</definedName>
    <definedName name="\m" localSheetId="98">#REF!</definedName>
    <definedName name="\m">#REF!</definedName>
    <definedName name="\n" localSheetId="112">#REF!</definedName>
    <definedName name="\n">#REF!</definedName>
    <definedName name="\p" localSheetId="112">#REF!</definedName>
    <definedName name="\p">#REF!</definedName>
    <definedName name="\r" localSheetId="112">#REF!</definedName>
    <definedName name="\r">#REF!</definedName>
    <definedName name="\s" localSheetId="112">#REF!</definedName>
    <definedName name="\s">#REF!</definedName>
    <definedName name="\w" localSheetId="0">[1]PMI!#REF!</definedName>
    <definedName name="\w" localSheetId="109">[1]PMI!#REF!</definedName>
    <definedName name="\w" localSheetId="112">[1]PMI!#REF!</definedName>
    <definedName name="\w" localSheetId="74">[1]PMI!#REF!</definedName>
    <definedName name="\w" localSheetId="90">[1]PMI!#REF!</definedName>
    <definedName name="\w" localSheetId="95">[1]PMI!#REF!</definedName>
    <definedName name="\w">[1]PMI!#REF!</definedName>
    <definedName name="\z">#N/A</definedName>
    <definedName name="____bcs1" localSheetId="109">#REF!</definedName>
    <definedName name="____bcs1" localSheetId="112">#REF!</definedName>
    <definedName name="____bcs1" localSheetId="74">#REF!</definedName>
    <definedName name="____bcs1" localSheetId="90">#REF!</definedName>
    <definedName name="____bcs1" localSheetId="95">#REF!</definedName>
    <definedName name="____bcs1">#REF!</definedName>
    <definedName name="____dgo1" localSheetId="109">#REF!</definedName>
    <definedName name="____dgo1" localSheetId="112">#REF!</definedName>
    <definedName name="____dgo1" localSheetId="74">#REF!</definedName>
    <definedName name="____dgo1" localSheetId="90">#REF!</definedName>
    <definedName name="____dgo1" localSheetId="95">#REF!</definedName>
    <definedName name="____dgo1">#REF!</definedName>
    <definedName name="____dgo2" localSheetId="109">#REF!</definedName>
    <definedName name="____dgo2" localSheetId="112">#REF!</definedName>
    <definedName name="____dgo2" localSheetId="74">#REF!</definedName>
    <definedName name="____dgo2" localSheetId="90">#REF!</definedName>
    <definedName name="____dgo2" localSheetId="95">#REF!</definedName>
    <definedName name="____dgo2">#REF!</definedName>
    <definedName name="____gro1" localSheetId="112">#REF!</definedName>
    <definedName name="____gro1">#REF!</definedName>
    <definedName name="____gro2" localSheetId="112">#REF!</definedName>
    <definedName name="____gro2">#REF!</definedName>
    <definedName name="____gto1" localSheetId="112">#REF!</definedName>
    <definedName name="____gto1">#REF!</definedName>
    <definedName name="____gto2" localSheetId="112">#REF!</definedName>
    <definedName name="____gto2">#REF!</definedName>
    <definedName name="____hgo1" localSheetId="112">#REF!</definedName>
    <definedName name="____hgo1">#REF!</definedName>
    <definedName name="____hgo2" localSheetId="112">#REF!</definedName>
    <definedName name="____hgo2">#REF!</definedName>
    <definedName name="____jal2" localSheetId="112">#REF!</definedName>
    <definedName name="____jal2">#REF!</definedName>
    <definedName name="____mex1" localSheetId="112">#REF!</definedName>
    <definedName name="____mex1">#REF!</definedName>
    <definedName name="____mex2" localSheetId="112">#REF!</definedName>
    <definedName name="____mex2">#REF!</definedName>
    <definedName name="____mor1" localSheetId="112">#REF!</definedName>
    <definedName name="____mor1">#REF!</definedName>
    <definedName name="____mor2" localSheetId="112">#REF!</definedName>
    <definedName name="____mor2">#REF!</definedName>
    <definedName name="____nay1" localSheetId="112">#REF!</definedName>
    <definedName name="____nay1">#REF!</definedName>
    <definedName name="____nay2" localSheetId="112">#REF!</definedName>
    <definedName name="____nay2">#REF!</definedName>
    <definedName name="____oax1" localSheetId="112">#REF!</definedName>
    <definedName name="____oax1">#REF!</definedName>
    <definedName name="____oax2" localSheetId="112">#REF!</definedName>
    <definedName name="____oax2">#REF!</definedName>
    <definedName name="____pue1" localSheetId="112">#REF!</definedName>
    <definedName name="____pue1">#REF!</definedName>
    <definedName name="____pue2" localSheetId="112">#REF!</definedName>
    <definedName name="____pue2">#REF!</definedName>
    <definedName name="____qro1" localSheetId="112">#REF!</definedName>
    <definedName name="____qro1">#REF!</definedName>
    <definedName name="____qro2" localSheetId="112">#REF!</definedName>
    <definedName name="____qro2">#REF!</definedName>
    <definedName name="____rmc1" localSheetId="112">#REF!</definedName>
    <definedName name="____rmc1">#REF!</definedName>
    <definedName name="____sin1" localSheetId="112">#REF!</definedName>
    <definedName name="____sin1">#REF!</definedName>
    <definedName name="____sin2" localSheetId="112">#REF!</definedName>
    <definedName name="____sin2">#REF!</definedName>
    <definedName name="____slp1" localSheetId="112">#REF!</definedName>
    <definedName name="____slp1">#REF!</definedName>
    <definedName name="____slp2" localSheetId="112">#REF!</definedName>
    <definedName name="____slp2">#REF!</definedName>
    <definedName name="____son1" localSheetId="112">#REF!</definedName>
    <definedName name="____son1">#REF!</definedName>
    <definedName name="____son2" localSheetId="112">#REF!</definedName>
    <definedName name="____son2">#REF!</definedName>
    <definedName name="____tab1" localSheetId="112">#REF!</definedName>
    <definedName name="____tab1">#REF!</definedName>
    <definedName name="____tab2" localSheetId="112">#REF!</definedName>
    <definedName name="____tab2">#REF!</definedName>
    <definedName name="____tam1" localSheetId="112">#REF!</definedName>
    <definedName name="____tam1">#REF!</definedName>
    <definedName name="____tam2" localSheetId="112">#REF!</definedName>
    <definedName name="____tam2">#REF!</definedName>
    <definedName name="____ver1" localSheetId="112">#REF!</definedName>
    <definedName name="____ver1">#REF!</definedName>
    <definedName name="____ver2" localSheetId="112">#REF!</definedName>
    <definedName name="____ver2">#REF!</definedName>
    <definedName name="___ags1" localSheetId="112">#REF!</definedName>
    <definedName name="___ags1">#REF!</definedName>
    <definedName name="___ags2" localSheetId="112">#REF!</definedName>
    <definedName name="___ags2">#REF!</definedName>
    <definedName name="___bcn1" localSheetId="112">#REF!</definedName>
    <definedName name="___bcn1">#REF!</definedName>
    <definedName name="___bcn2" localSheetId="112">#REF!</definedName>
    <definedName name="___bcn2">#REF!</definedName>
    <definedName name="___bcs1" localSheetId="112">#REF!</definedName>
    <definedName name="___bcs1">#REF!</definedName>
    <definedName name="___bcs2" localSheetId="112">#REF!</definedName>
    <definedName name="___bcs2">#REF!</definedName>
    <definedName name="___col1" localSheetId="112">#REF!</definedName>
    <definedName name="___col1">#REF!</definedName>
    <definedName name="___col2" localSheetId="112">#REF!</definedName>
    <definedName name="___col2">#REF!</definedName>
    <definedName name="___dgo1" localSheetId="112">#REF!</definedName>
    <definedName name="___dgo1">#REF!</definedName>
    <definedName name="___dgo2" localSheetId="112">#REF!</definedName>
    <definedName name="___dgo2">#REF!</definedName>
    <definedName name="___gro1" localSheetId="112">#REF!</definedName>
    <definedName name="___gro1">#REF!</definedName>
    <definedName name="___gro2" localSheetId="112">#REF!</definedName>
    <definedName name="___gro2">#REF!</definedName>
    <definedName name="___gto1" localSheetId="112">#REF!</definedName>
    <definedName name="___gto1">#REF!</definedName>
    <definedName name="___gto2" localSheetId="112">#REF!</definedName>
    <definedName name="___gto2">#REF!</definedName>
    <definedName name="___hgo1" localSheetId="112">#REF!</definedName>
    <definedName name="___hgo1">#REF!</definedName>
    <definedName name="___hgo2" localSheetId="112">#REF!</definedName>
    <definedName name="___hgo2">#REF!</definedName>
    <definedName name="___jal1" localSheetId="112">#REF!</definedName>
    <definedName name="___jal1">#REF!</definedName>
    <definedName name="___jal2" localSheetId="112">#REF!</definedName>
    <definedName name="___jal2">#REF!</definedName>
    <definedName name="___mex1" localSheetId="112">#REF!</definedName>
    <definedName name="___mex1">#REF!</definedName>
    <definedName name="___mex2" localSheetId="112">#REF!</definedName>
    <definedName name="___mex2">#REF!</definedName>
    <definedName name="___mor1" localSheetId="112">#REF!</definedName>
    <definedName name="___mor1">#REF!</definedName>
    <definedName name="___mor2" localSheetId="112">#REF!</definedName>
    <definedName name="___mor2">#REF!</definedName>
    <definedName name="___nay1" localSheetId="112">#REF!</definedName>
    <definedName name="___nay1">#REF!</definedName>
    <definedName name="___nay2" localSheetId="112">#REF!</definedName>
    <definedName name="___nay2">#REF!</definedName>
    <definedName name="___oax1" localSheetId="112">#REF!</definedName>
    <definedName name="___oax1">#REF!</definedName>
    <definedName name="___oax2" localSheetId="112">#REF!</definedName>
    <definedName name="___oax2">#REF!</definedName>
    <definedName name="___pue1" localSheetId="112">#REF!</definedName>
    <definedName name="___pue1">#REF!</definedName>
    <definedName name="___pue2" localSheetId="112">#REF!</definedName>
    <definedName name="___pue2">#REF!</definedName>
    <definedName name="___qro1" localSheetId="112">#REF!</definedName>
    <definedName name="___qro1">#REF!</definedName>
    <definedName name="___qro2" localSheetId="112">#REF!</definedName>
    <definedName name="___qro2">#REF!</definedName>
    <definedName name="___rmc1" localSheetId="112">#REF!</definedName>
    <definedName name="___rmc1">#REF!</definedName>
    <definedName name="___sin1" localSheetId="112">#REF!</definedName>
    <definedName name="___sin1">#REF!</definedName>
    <definedName name="___sin2" localSheetId="112">#REF!</definedName>
    <definedName name="___sin2">#REF!</definedName>
    <definedName name="___slp1" localSheetId="112">#REF!</definedName>
    <definedName name="___slp1">#REF!</definedName>
    <definedName name="___slp2" localSheetId="112">#REF!</definedName>
    <definedName name="___slp2">#REF!</definedName>
    <definedName name="___son1" localSheetId="112">#REF!</definedName>
    <definedName name="___son1">#REF!</definedName>
    <definedName name="___son2" localSheetId="112">#REF!</definedName>
    <definedName name="___son2">#REF!</definedName>
    <definedName name="___tab1" localSheetId="112">#REF!</definedName>
    <definedName name="___tab1">#REF!</definedName>
    <definedName name="___tab2" localSheetId="112">#REF!</definedName>
    <definedName name="___tab2">#REF!</definedName>
    <definedName name="___tam1" localSheetId="112">#REF!</definedName>
    <definedName name="___tam1">#REF!</definedName>
    <definedName name="___tam2" localSheetId="112">#REF!</definedName>
    <definedName name="___tam2">#REF!</definedName>
    <definedName name="___ver1" localSheetId="112">#REF!</definedName>
    <definedName name="___ver1">#REF!</definedName>
    <definedName name="___ver2" localSheetId="112">#REF!</definedName>
    <definedName name="___ver2">#REF!</definedName>
    <definedName name="__123Graph_A" localSheetId="0" hidden="1">'[2]TAB DCENTE CETI 2001'!#REF!</definedName>
    <definedName name="__123Graph_A" localSheetId="109" hidden="1">'[2]TAB DCENTE CETI 2001'!#REF!</definedName>
    <definedName name="__123Graph_A" localSheetId="112" hidden="1">'[2]TAB DCENTE CETI 2001'!#REF!</definedName>
    <definedName name="__123Graph_A" localSheetId="74" hidden="1">'[2]TAB DCENTE CETI 2001'!#REF!</definedName>
    <definedName name="__123Graph_A" localSheetId="90" hidden="1">'[2]TAB DCENTE CETI 2001'!#REF!</definedName>
    <definedName name="__123Graph_A" localSheetId="95" hidden="1">'[2]TAB DCENTE CETI 2001'!#REF!</definedName>
    <definedName name="__123Graph_A" hidden="1">'[2]TAB DCENTE CETI 2001'!#REF!</definedName>
    <definedName name="__123Graph_C" localSheetId="0" hidden="1">[3]PLAZASXI!#REF!</definedName>
    <definedName name="__123Graph_C" localSheetId="109" hidden="1">[3]PLAZASXI!#REF!</definedName>
    <definedName name="__123Graph_C" localSheetId="112" hidden="1">[3]PLAZASXI!#REF!</definedName>
    <definedName name="__123Graph_C" localSheetId="74" hidden="1">[3]PLAZASXI!#REF!</definedName>
    <definedName name="__123Graph_C" localSheetId="90" hidden="1">[3]PLAZASXI!#REF!</definedName>
    <definedName name="__123Graph_C" localSheetId="95" hidden="1">[3]PLAZASXI!#REF!</definedName>
    <definedName name="__123Graph_C" hidden="1">[3]PLAZASXI!#REF!</definedName>
    <definedName name="__123Graph_D" localSheetId="0" hidden="1">[3]PLAZASXI!#REF!</definedName>
    <definedName name="__123Graph_D" localSheetId="109" hidden="1">[3]PLAZASXI!#REF!</definedName>
    <definedName name="__123Graph_D" localSheetId="112" hidden="1">[3]PLAZASXI!#REF!</definedName>
    <definedName name="__123Graph_D" localSheetId="74" hidden="1">[3]PLAZASXI!#REF!</definedName>
    <definedName name="__123Graph_D" localSheetId="90" hidden="1">[3]PLAZASXI!#REF!</definedName>
    <definedName name="__123Graph_D" localSheetId="95" hidden="1">[3]PLAZASXI!#REF!</definedName>
    <definedName name="__123Graph_D" hidden="1">[3]PLAZASXI!#REF!</definedName>
    <definedName name="__123Graph_E" localSheetId="0" hidden="1">[3]PLAZASXI!#REF!</definedName>
    <definedName name="__123Graph_E" localSheetId="109" hidden="1">[3]PLAZASXI!#REF!</definedName>
    <definedName name="__123Graph_E" localSheetId="112" hidden="1">[3]PLAZASXI!#REF!</definedName>
    <definedName name="__123Graph_E" localSheetId="74" hidden="1">[3]PLAZASXI!#REF!</definedName>
    <definedName name="__123Graph_E" localSheetId="90" hidden="1">[3]PLAZASXI!#REF!</definedName>
    <definedName name="__123Graph_E" localSheetId="95" hidden="1">[3]PLAZASXI!#REF!</definedName>
    <definedName name="__123Graph_E" hidden="1">[3]PLAZASXI!#REF!</definedName>
    <definedName name="__123Graph_F" localSheetId="0" hidden="1">[3]PLAZASXI!#REF!</definedName>
    <definedName name="__123Graph_F" localSheetId="109" hidden="1">[3]PLAZASXI!#REF!</definedName>
    <definedName name="__123Graph_F" localSheetId="112" hidden="1">[3]PLAZASXI!#REF!</definedName>
    <definedName name="__123Graph_F" localSheetId="74" hidden="1">[3]PLAZASXI!#REF!</definedName>
    <definedName name="__123Graph_F" localSheetId="90" hidden="1">[3]PLAZASXI!#REF!</definedName>
    <definedName name="__123Graph_F" localSheetId="95" hidden="1">[3]PLAZASXI!#REF!</definedName>
    <definedName name="__123Graph_F" hidden="1">[3]PLAZASXI!#REF!</definedName>
    <definedName name="__123Graph_X" localSheetId="0" hidden="1">'[2]TAB DCENTE CETI 2001'!#REF!</definedName>
    <definedName name="__123Graph_X" localSheetId="109" hidden="1">'[2]TAB DCENTE CETI 2001'!#REF!</definedName>
    <definedName name="__123Graph_X" localSheetId="112" hidden="1">'[2]TAB DCENTE CETI 2001'!#REF!</definedName>
    <definedName name="__123Graph_X" localSheetId="74" hidden="1">'[2]TAB DCENTE CETI 2001'!#REF!</definedName>
    <definedName name="__123Graph_X" localSheetId="90" hidden="1">'[2]TAB DCENTE CETI 2001'!#REF!</definedName>
    <definedName name="__123Graph_X" localSheetId="95" hidden="1">'[2]TAB DCENTE CETI 2001'!#REF!</definedName>
    <definedName name="__123Graph_X" hidden="1">'[2]TAB DCENTE CETI 2001'!#REF!</definedName>
    <definedName name="__ags1" localSheetId="109">#REF!</definedName>
    <definedName name="__ags1" localSheetId="112">#REF!</definedName>
    <definedName name="__ags1" localSheetId="74">#REF!</definedName>
    <definedName name="__ags1" localSheetId="90">#REF!</definedName>
    <definedName name="__ags1" localSheetId="95">#REF!</definedName>
    <definedName name="__ags1">#REF!</definedName>
    <definedName name="__ags2" localSheetId="109">#REF!</definedName>
    <definedName name="__ags2" localSheetId="112">#REF!</definedName>
    <definedName name="__ags2" localSheetId="74">#REF!</definedName>
    <definedName name="__ags2" localSheetId="90">#REF!</definedName>
    <definedName name="__ags2" localSheetId="95">#REF!</definedName>
    <definedName name="__ags2">#REF!</definedName>
    <definedName name="__bcn1" localSheetId="109">#REF!</definedName>
    <definedName name="__bcn1" localSheetId="112">#REF!</definedName>
    <definedName name="__bcn1" localSheetId="74">#REF!</definedName>
    <definedName name="__bcn1" localSheetId="90">#REF!</definedName>
    <definedName name="__bcn1" localSheetId="95">#REF!</definedName>
    <definedName name="__bcn1">#REF!</definedName>
    <definedName name="__bcn2" localSheetId="112">#REF!</definedName>
    <definedName name="__bcn2">#REF!</definedName>
    <definedName name="__bcs1" localSheetId="112">#REF!</definedName>
    <definedName name="__bcs1">#REF!</definedName>
    <definedName name="__bcs2" localSheetId="112">#REF!</definedName>
    <definedName name="__bcs2">#REF!</definedName>
    <definedName name="__col1" localSheetId="112">#REF!</definedName>
    <definedName name="__col1">#REF!</definedName>
    <definedName name="__col2" localSheetId="112">#REF!</definedName>
    <definedName name="__col2">#REF!</definedName>
    <definedName name="__dgo1" localSheetId="112">#REF!</definedName>
    <definedName name="__dgo1">#REF!</definedName>
    <definedName name="__dgo2" localSheetId="112">#REF!</definedName>
    <definedName name="__dgo2">#REF!</definedName>
    <definedName name="__gro1" localSheetId="112">#REF!</definedName>
    <definedName name="__gro1">#REF!</definedName>
    <definedName name="__gro2" localSheetId="112">#REF!</definedName>
    <definedName name="__gro2">#REF!</definedName>
    <definedName name="__gto1" localSheetId="112">#REF!</definedName>
    <definedName name="__gto1">#REF!</definedName>
    <definedName name="__gto2" localSheetId="112">#REF!</definedName>
    <definedName name="__gto2">#REF!</definedName>
    <definedName name="__hgo1" localSheetId="112">#REF!</definedName>
    <definedName name="__hgo1">#REF!</definedName>
    <definedName name="__hgo2" localSheetId="112">#REF!</definedName>
    <definedName name="__hgo2">#REF!</definedName>
    <definedName name="__jal1" localSheetId="112">#REF!</definedName>
    <definedName name="__jal1">#REF!</definedName>
    <definedName name="__jal2" localSheetId="112">#REF!</definedName>
    <definedName name="__jal2">#REF!</definedName>
    <definedName name="__mex1" localSheetId="112">#REF!</definedName>
    <definedName name="__mex1">#REF!</definedName>
    <definedName name="__mex2" localSheetId="112">#REF!</definedName>
    <definedName name="__mex2">#REF!</definedName>
    <definedName name="__mor1" localSheetId="112">#REF!</definedName>
    <definedName name="__mor1">#REF!</definedName>
    <definedName name="__mor2" localSheetId="112">#REF!</definedName>
    <definedName name="__mor2">#REF!</definedName>
    <definedName name="__nay1" localSheetId="112">#REF!</definedName>
    <definedName name="__nay1">#REF!</definedName>
    <definedName name="__nay2" localSheetId="112">#REF!</definedName>
    <definedName name="__nay2">#REF!</definedName>
    <definedName name="__oax1" localSheetId="112">#REF!</definedName>
    <definedName name="__oax1">#REF!</definedName>
    <definedName name="__oax2" localSheetId="112">#REF!</definedName>
    <definedName name="__oax2">#REF!</definedName>
    <definedName name="__pue1" localSheetId="112">#REF!</definedName>
    <definedName name="__pue1">#REF!</definedName>
    <definedName name="__pue2" localSheetId="112">#REF!</definedName>
    <definedName name="__pue2">#REF!</definedName>
    <definedName name="__qro1" localSheetId="112">#REF!</definedName>
    <definedName name="__qro1">#REF!</definedName>
    <definedName name="__qro2" localSheetId="112">#REF!</definedName>
    <definedName name="__qro2">#REF!</definedName>
    <definedName name="__rmc1" localSheetId="112">#REF!</definedName>
    <definedName name="__rmc1">#REF!</definedName>
    <definedName name="__sin1" localSheetId="112">#REF!</definedName>
    <definedName name="__sin1">#REF!</definedName>
    <definedName name="__sin2" localSheetId="112">#REF!</definedName>
    <definedName name="__sin2">#REF!</definedName>
    <definedName name="__slp1" localSheetId="112">#REF!</definedName>
    <definedName name="__slp1">#REF!</definedName>
    <definedName name="__slp2" localSheetId="112">#REF!</definedName>
    <definedName name="__slp2">#REF!</definedName>
    <definedName name="__son1" localSheetId="112">#REF!</definedName>
    <definedName name="__son1">#REF!</definedName>
    <definedName name="__son2" localSheetId="112">#REF!</definedName>
    <definedName name="__son2">#REF!</definedName>
    <definedName name="__tab1" localSheetId="112">#REF!</definedName>
    <definedName name="__tab1">#REF!</definedName>
    <definedName name="__tab2" localSheetId="112">#REF!</definedName>
    <definedName name="__tab2">#REF!</definedName>
    <definedName name="__tam1" localSheetId="112">#REF!</definedName>
    <definedName name="__tam1">#REF!</definedName>
    <definedName name="__tam2" localSheetId="112">#REF!</definedName>
    <definedName name="__tam2">#REF!</definedName>
    <definedName name="__ver1" localSheetId="112">#REF!</definedName>
    <definedName name="__ver1">#REF!</definedName>
    <definedName name="__ver2" localSheetId="112">#REF!</definedName>
    <definedName name="__ver2">#REF!</definedName>
    <definedName name="_1" localSheetId="112">#REF!</definedName>
    <definedName name="_1">#REF!</definedName>
    <definedName name="_ags1" localSheetId="112">#REF!</definedName>
    <definedName name="_ags1">#REF!</definedName>
    <definedName name="_ags2" localSheetId="112">#REF!</definedName>
    <definedName name="_ags2">#REF!</definedName>
    <definedName name="_bcn1" localSheetId="112">#REF!</definedName>
    <definedName name="_bcn1">#REF!</definedName>
    <definedName name="_bcn2" localSheetId="112">#REF!</definedName>
    <definedName name="_bcn2">#REF!</definedName>
    <definedName name="_bcs1" localSheetId="112">#REF!</definedName>
    <definedName name="_bcs1">#REF!</definedName>
    <definedName name="_bcs2" localSheetId="112">#REF!</definedName>
    <definedName name="_bcs2">#REF!</definedName>
    <definedName name="_col1" localSheetId="112">#REF!</definedName>
    <definedName name="_col1">#REF!</definedName>
    <definedName name="_col2" localSheetId="112">#REF!</definedName>
    <definedName name="_col2">#REF!</definedName>
    <definedName name="_dgo1" localSheetId="112">#REF!</definedName>
    <definedName name="_dgo1">#REF!</definedName>
    <definedName name="_dgo2" localSheetId="112">#REF!</definedName>
    <definedName name="_dgo2">#REF!</definedName>
    <definedName name="_Fill" localSheetId="112" hidden="1">#REF!</definedName>
    <definedName name="_Fill" hidden="1">#REF!</definedName>
    <definedName name="_xlnm._FilterDatabase" localSheetId="100" hidden="1">'T 101 Publicaciones revistas'!$A$4:$B$4</definedName>
    <definedName name="_xlnm._FilterDatabase" localSheetId="102" hidden="1">'T 103 Publicaciones peródicos'!$A$4:$A$4</definedName>
    <definedName name="_xlnm._FilterDatabase" localSheetId="104" hidden="1">'T 105 Public capítulos de libro'!$A$4:$B$4</definedName>
    <definedName name="_xlnm._FilterDatabase" localSheetId="106" hidden="1">'T 107 Conferencias'!$A$4:$B$4</definedName>
    <definedName name="_xlnm._FilterDatabase" localSheetId="99" hidden="1">'T100 PROD EDIT'!$A$4:$F$4</definedName>
    <definedName name="_xlnm._FilterDatabase" localSheetId="107" hidden="1">'T108 Conferencias NO PUBLICADAS'!#REF!</definedName>
    <definedName name="_xlnm._FilterDatabase" localSheetId="108" hidden="1">'T109 Public Recursos multimedia'!$A$4:$D$4</definedName>
    <definedName name="_xlnm._FilterDatabase" localSheetId="109" hidden="1">'T110 participacion en eventos'!$A$4:$F$254</definedName>
    <definedName name="_xlnm._FilterDatabase" localSheetId="111" hidden="1">'T112 Divulgación y extensión'!$A$4:$C$230</definedName>
    <definedName name="_xlnm._FilterDatabase" localSheetId="113" hidden="1">'T114 Exposiciones'!$A$4:$F$13</definedName>
    <definedName name="_xlnm._FilterDatabase" localSheetId="116" hidden="1">'T117 Alumnos en representativos'!$A$4:$C$4</definedName>
    <definedName name="_xlnm._FilterDatabase" localSheetId="117" hidden="1">'T118 Talleres Deportivos'!$A$19:$E$25</definedName>
    <definedName name="_xlnm._FilterDatabase" localSheetId="122" hidden="1">'T123 Activ extrac div'!$A$4:$E$76</definedName>
    <definedName name="_xlnm._FilterDatabase" localSheetId="124" hidden="1">'T125 Estancias de verano'!$A$4:$E$51</definedName>
    <definedName name="_xlnm._FilterDatabase" localSheetId="132" hidden="1">'T133 INFRA'!$A$14:$C$14</definedName>
    <definedName name="_xlnm._FilterDatabase" localSheetId="141" hidden="1">'T142 Redes'!$A$4:$C$4</definedName>
    <definedName name="_xlnm._FilterDatabase" localSheetId="145" hidden="1">'T146 Indicadores PDI'!$A$4:$E$60</definedName>
    <definedName name="_xlnm._FilterDatabase" localSheetId="148" hidden="1">'T149 encuesta adic'!$E$9:$G$9</definedName>
    <definedName name="_xlnm._FilterDatabase" localSheetId="153" hidden="1">'T154 Contratos'!$A$4:$J$4</definedName>
    <definedName name="_xlnm._FilterDatabase" localSheetId="154" hidden="1">'T155 ingresos propios'!$A$4:$B$4</definedName>
    <definedName name="_xlnm._FilterDatabase" localSheetId="155" hidden="1">'T156 proteccion civil'!$A$4:$C$4</definedName>
    <definedName name="_xlnm._FilterDatabase" localSheetId="156" hidden="1">'T157 comedor'!$A$14:$C$14</definedName>
    <definedName name="_xlnm._FilterDatabase" localSheetId="158" hidden="1">'T159 SALUD'!$H$5:$M$5</definedName>
    <definedName name="_xlnm._FilterDatabase" localSheetId="167" hidden="1">'T168 Trámites'!$B$5:$F$57</definedName>
    <definedName name="_xlnm._FilterDatabase" localSheetId="23" hidden="1">'T24 Reprobación'!$A$5:$H$5</definedName>
    <definedName name="_xlnm._FilterDatabase" localSheetId="33" hidden="1">'T34 IES con mayor demanda'!$A$23:$B$23</definedName>
    <definedName name="_xlnm._FilterDatabase" localSheetId="34" hidden="1">'T35 Destinos movilidad'!$A$5:$P$178</definedName>
    <definedName name="_xlnm._FilterDatabase" localSheetId="36" hidden="1">'T37 participantes mov'!$A$5:$H$37</definedName>
    <definedName name="_xlnm._FilterDatabase" localSheetId="52" hidden="1">'T53 Acervo compra'!$A$10:$E$10</definedName>
    <definedName name="_xlnm._FilterDatabase" localSheetId="55" hidden="1">'T56 Bibliografía PE'!$A$4:$G$4</definedName>
    <definedName name="_xlnm._FilterDatabase" localSheetId="56" hidden="1">'T57 Servicios '!$P$34:$Z$34</definedName>
    <definedName name="_xlnm._FilterDatabase" localSheetId="66" hidden="1">'T67 Integrantes del Consejo A'!$A$4:$B$59</definedName>
    <definedName name="_xlnm._FilterDatabase" localSheetId="71" hidden="1">'T72 Medalla al mérito'!$A$5:$D$44</definedName>
    <definedName name="_xlnm._FilterDatabase" localSheetId="75" hidden="1">'T76 Personal Académico'!$A$4:$V$249</definedName>
    <definedName name="_xlnm._FilterDatabase" localSheetId="85" hidden="1">'T86 Perfil PRODEP'!$A$4:$G$106</definedName>
    <definedName name="_xlnm._FilterDatabase" localSheetId="86" hidden="1">'T87 Convocatoria PRODEP 2016'!$A$5:$I$58</definedName>
    <definedName name="_xlnm._FilterDatabase" localSheetId="87" hidden="1">'T88 Profesores en el DDU'!$A$4:$I$58</definedName>
    <definedName name="_xlnm._FilterDatabase" localSheetId="88" hidden="1">'T89 Participantes en el DDU'!$A$1:$I$9</definedName>
    <definedName name="_xlnm._FilterDatabase" localSheetId="90" hidden="1">'T91 actualización'!$A$15:$D$15</definedName>
    <definedName name="_xlnm._FilterDatabase" localSheetId="91" hidden="1">'T92 Cuerpos académicos'!$A$4:$I$178</definedName>
    <definedName name="_xlnm._FilterDatabase" localSheetId="94" hidden="1">'T95 Redes de CA'!$A$4:$F$4</definedName>
    <definedName name="_xlnm._FilterDatabase" localSheetId="95" hidden="1">'T96 proyectos invest'!$A$4:$H$20</definedName>
    <definedName name="_xlnm._FilterDatabase" localSheetId="96" hidden="1">'T97 inv interdisciplinaria'!$A$4:$D$4</definedName>
    <definedName name="_xlnm._FilterDatabase" localSheetId="97" hidden="1">'T98 Convocatorias'!$A$4:$E$63</definedName>
    <definedName name="_xlnm._FilterDatabase" localSheetId="98" hidden="1">'T99 PROYECTOS CONACYT-PRODEP'!$A$5:$H$41</definedName>
    <definedName name="_GoBack" localSheetId="130">'T131 convenios'!#REF!</definedName>
    <definedName name="_GoBack" localSheetId="153">'T154 Contratos'!#REF!</definedName>
    <definedName name="_GoBack" localSheetId="66">'T67 Integrantes del Consejo A'!#REF!</definedName>
    <definedName name="_gro1" localSheetId="109">#REF!</definedName>
    <definedName name="_gro1" localSheetId="112">#REF!</definedName>
    <definedName name="_gro1" localSheetId="74">#REF!</definedName>
    <definedName name="_gro1" localSheetId="90">#REF!</definedName>
    <definedName name="_gro1" localSheetId="95">#REF!</definedName>
    <definedName name="_gro1">#REF!</definedName>
    <definedName name="_gro2" localSheetId="109">#REF!</definedName>
    <definedName name="_gro2" localSheetId="112">#REF!</definedName>
    <definedName name="_gro2" localSheetId="74">#REF!</definedName>
    <definedName name="_gro2" localSheetId="90">#REF!</definedName>
    <definedName name="_gro2" localSheetId="95">#REF!</definedName>
    <definedName name="_gro2">#REF!</definedName>
    <definedName name="_gto1" localSheetId="109">#REF!</definedName>
    <definedName name="_gto1" localSheetId="112">#REF!</definedName>
    <definedName name="_gto1" localSheetId="74">#REF!</definedName>
    <definedName name="_gto1" localSheetId="90">#REF!</definedName>
    <definedName name="_gto1" localSheetId="95">#REF!</definedName>
    <definedName name="_gto1">#REF!</definedName>
    <definedName name="_gto2" localSheetId="112">#REF!</definedName>
    <definedName name="_gto2">#REF!</definedName>
    <definedName name="_H100000" localSheetId="101">#REF!</definedName>
    <definedName name="_H100000" localSheetId="102">#REF!</definedName>
    <definedName name="_H100000" localSheetId="104">#REF!</definedName>
    <definedName name="_H100000" localSheetId="105">#REF!</definedName>
    <definedName name="_H100000" localSheetId="106">#REF!</definedName>
    <definedName name="_H100000" localSheetId="0">#REF!</definedName>
    <definedName name="_H100000" localSheetId="99">#REF!</definedName>
    <definedName name="_H100000" localSheetId="107">#REF!</definedName>
    <definedName name="_H100000" localSheetId="108">#REF!</definedName>
    <definedName name="_H100000" localSheetId="109">#REF!</definedName>
    <definedName name="_H100000" localSheetId="110">#REF!</definedName>
    <definedName name="_H100000" localSheetId="112">#REF!</definedName>
    <definedName name="_H100000" localSheetId="113">#REF!</definedName>
    <definedName name="_H100000" localSheetId="114">#REF!</definedName>
    <definedName name="_H100000" localSheetId="11">#REF!</definedName>
    <definedName name="_H100000" localSheetId="120">#REF!</definedName>
    <definedName name="_H100000" localSheetId="121">#REF!</definedName>
    <definedName name="_H100000" localSheetId="127">#REF!</definedName>
    <definedName name="_H100000" localSheetId="135">#REF!</definedName>
    <definedName name="_H100000" localSheetId="13">#REF!</definedName>
    <definedName name="_H100000" localSheetId="145">#REF!</definedName>
    <definedName name="_H100000" localSheetId="149">#REF!</definedName>
    <definedName name="_H100000" localSheetId="150">#REF!</definedName>
    <definedName name="_H100000" localSheetId="151">#REF!</definedName>
    <definedName name="_H100000" localSheetId="152">#REF!</definedName>
    <definedName name="_H100000" localSheetId="154">#REF!</definedName>
    <definedName name="_H100000" localSheetId="161">#REF!</definedName>
    <definedName name="_H100000" localSheetId="164">#REF!</definedName>
    <definedName name="_H100000" localSheetId="165">#REF!</definedName>
    <definedName name="_H100000" localSheetId="166">#REF!</definedName>
    <definedName name="_H100000" localSheetId="167">#REF!</definedName>
    <definedName name="_H100000" localSheetId="168">#REF!</definedName>
    <definedName name="_H100000" localSheetId="17">#REF!</definedName>
    <definedName name="_H100000" localSheetId="18">#REF!</definedName>
    <definedName name="_H100000" localSheetId="22">#REF!</definedName>
    <definedName name="_H100000" localSheetId="25">#REF!</definedName>
    <definedName name="_H100000" localSheetId="26">#REF!</definedName>
    <definedName name="_H100000" localSheetId="28">#REF!</definedName>
    <definedName name="_H100000" localSheetId="2">#REF!</definedName>
    <definedName name="_H100000" localSheetId="29">#REF!</definedName>
    <definedName name="_H100000" localSheetId="30">#REF!</definedName>
    <definedName name="_H100000" localSheetId="31">#REF!</definedName>
    <definedName name="_H100000" localSheetId="32">#REF!</definedName>
    <definedName name="_H100000" localSheetId="34">#REF!</definedName>
    <definedName name="_H100000" localSheetId="35">#REF!</definedName>
    <definedName name="_H100000" localSheetId="37">#REF!</definedName>
    <definedName name="_H100000" localSheetId="3">#REF!</definedName>
    <definedName name="_H100000" localSheetId="40">#REF!</definedName>
    <definedName name="_H100000" localSheetId="41">#REF!</definedName>
    <definedName name="_H100000" localSheetId="43">#REF!</definedName>
    <definedName name="_H100000" localSheetId="47">#REF!</definedName>
    <definedName name="_H100000" localSheetId="4">#REF!</definedName>
    <definedName name="_H100000" localSheetId="54">#REF!</definedName>
    <definedName name="_H100000" localSheetId="5">#REF!</definedName>
    <definedName name="_H100000" localSheetId="63">#REF!</definedName>
    <definedName name="_H100000" localSheetId="64">#REF!</definedName>
    <definedName name="_H100000" localSheetId="6">#REF!</definedName>
    <definedName name="_H100000" localSheetId="75">#REF!</definedName>
    <definedName name="_H100000" localSheetId="76">#REF!</definedName>
    <definedName name="_H100000" localSheetId="77">#REF!</definedName>
    <definedName name="_H100000" localSheetId="7">#REF!</definedName>
    <definedName name="_H100000" localSheetId="80">#REF!</definedName>
    <definedName name="_H100000" localSheetId="87">#REF!</definedName>
    <definedName name="_H100000" localSheetId="88">#REF!</definedName>
    <definedName name="_H100000" localSheetId="8">#REF!</definedName>
    <definedName name="_H100000" localSheetId="91">#REF!</definedName>
    <definedName name="_H100000" localSheetId="93">#REF!</definedName>
    <definedName name="_H100000" localSheetId="94">#REF!</definedName>
    <definedName name="_H100000" localSheetId="98">#REF!</definedName>
    <definedName name="_H100000">#REF!</definedName>
    <definedName name="_H66000" localSheetId="101">#REF!</definedName>
    <definedName name="_H66000" localSheetId="102">#REF!</definedName>
    <definedName name="_H66000" localSheetId="104">#REF!</definedName>
    <definedName name="_H66000" localSheetId="105">#REF!</definedName>
    <definedName name="_H66000" localSheetId="106">#REF!</definedName>
    <definedName name="_H66000" localSheetId="99">#REF!</definedName>
    <definedName name="_H66000" localSheetId="107">#REF!</definedName>
    <definedName name="_H66000" localSheetId="108">#REF!</definedName>
    <definedName name="_H66000" localSheetId="109">#REF!</definedName>
    <definedName name="_H66000" localSheetId="112">#REF!</definedName>
    <definedName name="_H66000" localSheetId="113">#REF!</definedName>
    <definedName name="_H66000" localSheetId="114">#REF!</definedName>
    <definedName name="_H66000" localSheetId="11">#REF!</definedName>
    <definedName name="_H66000" localSheetId="120">#REF!</definedName>
    <definedName name="_H66000" localSheetId="127">#REF!</definedName>
    <definedName name="_H66000" localSheetId="135">#REF!</definedName>
    <definedName name="_H66000" localSheetId="13">#REF!</definedName>
    <definedName name="_H66000" localSheetId="145">#REF!</definedName>
    <definedName name="_H66000" localSheetId="149">#REF!</definedName>
    <definedName name="_H66000" localSheetId="150">#REF!</definedName>
    <definedName name="_H66000" localSheetId="151">#REF!</definedName>
    <definedName name="_H66000" localSheetId="152">#REF!</definedName>
    <definedName name="_H66000" localSheetId="161">#REF!</definedName>
    <definedName name="_H66000" localSheetId="164">#REF!</definedName>
    <definedName name="_H66000" localSheetId="165">#REF!</definedName>
    <definedName name="_H66000" localSheetId="166">#REF!</definedName>
    <definedName name="_H66000" localSheetId="167">#REF!</definedName>
    <definedName name="_H66000" localSheetId="168">#REF!</definedName>
    <definedName name="_H66000" localSheetId="17">#REF!</definedName>
    <definedName name="_H66000" localSheetId="18">#REF!</definedName>
    <definedName name="_H66000" localSheetId="22">#REF!</definedName>
    <definedName name="_H66000" localSheetId="25">#REF!</definedName>
    <definedName name="_H66000" localSheetId="26">#REF!</definedName>
    <definedName name="_H66000" localSheetId="28">#REF!</definedName>
    <definedName name="_H66000" localSheetId="2">#REF!</definedName>
    <definedName name="_H66000" localSheetId="29">#REF!</definedName>
    <definedName name="_H66000" localSheetId="30">#REF!</definedName>
    <definedName name="_H66000" localSheetId="31">#REF!</definedName>
    <definedName name="_H66000" localSheetId="32">#REF!</definedName>
    <definedName name="_H66000" localSheetId="34">#REF!</definedName>
    <definedName name="_H66000" localSheetId="35">#REF!</definedName>
    <definedName name="_H66000" localSheetId="37">#REF!</definedName>
    <definedName name="_H66000" localSheetId="3">#REF!</definedName>
    <definedName name="_H66000" localSheetId="47">#REF!</definedName>
    <definedName name="_H66000" localSheetId="4">#REF!</definedName>
    <definedName name="_H66000" localSheetId="54">#REF!</definedName>
    <definedName name="_H66000" localSheetId="5">#REF!</definedName>
    <definedName name="_H66000" localSheetId="63">#REF!</definedName>
    <definedName name="_H66000" localSheetId="6">#REF!</definedName>
    <definedName name="_H66000" localSheetId="75">#REF!</definedName>
    <definedName name="_H66000" localSheetId="76">#REF!</definedName>
    <definedName name="_H66000" localSheetId="77">#REF!</definedName>
    <definedName name="_H66000" localSheetId="7">#REF!</definedName>
    <definedName name="_H66000" localSheetId="80">#REF!</definedName>
    <definedName name="_H66000" localSheetId="87">#REF!</definedName>
    <definedName name="_H66000" localSheetId="88">#REF!</definedName>
    <definedName name="_H66000" localSheetId="8">#REF!</definedName>
    <definedName name="_H66000" localSheetId="91">#REF!</definedName>
    <definedName name="_H66000" localSheetId="93">#REF!</definedName>
    <definedName name="_H66000" localSheetId="94">#REF!</definedName>
    <definedName name="_H66000" localSheetId="98">#REF!</definedName>
    <definedName name="_H66000">#REF!</definedName>
    <definedName name="_H70000" localSheetId="101">#REF!</definedName>
    <definedName name="_H70000" localSheetId="102">#REF!</definedName>
    <definedName name="_H70000" localSheetId="104">#REF!</definedName>
    <definedName name="_H70000" localSheetId="105">#REF!</definedName>
    <definedName name="_H70000" localSheetId="106">#REF!</definedName>
    <definedName name="_H70000" localSheetId="99">#REF!</definedName>
    <definedName name="_H70000" localSheetId="107">#REF!</definedName>
    <definedName name="_H70000" localSheetId="108">#REF!</definedName>
    <definedName name="_H70000" localSheetId="109">#REF!</definedName>
    <definedName name="_H70000" localSheetId="112">#REF!</definedName>
    <definedName name="_H70000" localSheetId="113">#REF!</definedName>
    <definedName name="_H70000" localSheetId="114">#REF!</definedName>
    <definedName name="_H70000" localSheetId="11">#REF!</definedName>
    <definedName name="_H70000" localSheetId="120">#REF!</definedName>
    <definedName name="_H70000" localSheetId="135">#REF!</definedName>
    <definedName name="_H70000" localSheetId="13">#REF!</definedName>
    <definedName name="_H70000" localSheetId="145">#REF!</definedName>
    <definedName name="_H70000" localSheetId="151">#REF!</definedName>
    <definedName name="_H70000" localSheetId="152">#REF!</definedName>
    <definedName name="_H70000" localSheetId="161">#REF!</definedName>
    <definedName name="_H70000" localSheetId="164">#REF!</definedName>
    <definedName name="_H70000" localSheetId="166">#REF!</definedName>
    <definedName name="_H70000" localSheetId="167">#REF!</definedName>
    <definedName name="_H70000" localSheetId="168">#REF!</definedName>
    <definedName name="_H70000" localSheetId="17">#REF!</definedName>
    <definedName name="_H70000" localSheetId="18">#REF!</definedName>
    <definedName name="_H70000" localSheetId="22">#REF!</definedName>
    <definedName name="_H70000" localSheetId="25">#REF!</definedName>
    <definedName name="_H70000" localSheetId="26">#REF!</definedName>
    <definedName name="_H70000" localSheetId="2">#REF!</definedName>
    <definedName name="_H70000" localSheetId="29">#REF!</definedName>
    <definedName name="_H70000" localSheetId="30">#REF!</definedName>
    <definedName name="_H70000" localSheetId="31">#REF!</definedName>
    <definedName name="_H70000" localSheetId="32">#REF!</definedName>
    <definedName name="_H70000" localSheetId="34">#REF!</definedName>
    <definedName name="_H70000" localSheetId="35">#REF!</definedName>
    <definedName name="_H70000" localSheetId="37">#REF!</definedName>
    <definedName name="_H70000" localSheetId="3">#REF!</definedName>
    <definedName name="_H70000" localSheetId="47">#REF!</definedName>
    <definedName name="_H70000" localSheetId="4">#REF!</definedName>
    <definedName name="_H70000" localSheetId="5">#REF!</definedName>
    <definedName name="_H70000" localSheetId="63">#REF!</definedName>
    <definedName name="_H70000" localSheetId="6">#REF!</definedName>
    <definedName name="_H70000" localSheetId="75">#REF!</definedName>
    <definedName name="_H70000" localSheetId="76">#REF!</definedName>
    <definedName name="_H70000" localSheetId="77">#REF!</definedName>
    <definedName name="_H70000" localSheetId="7">#REF!</definedName>
    <definedName name="_H70000" localSheetId="80">#REF!</definedName>
    <definedName name="_H70000" localSheetId="87">#REF!</definedName>
    <definedName name="_H70000" localSheetId="88">#REF!</definedName>
    <definedName name="_H70000" localSheetId="8">#REF!</definedName>
    <definedName name="_H70000" localSheetId="91">#REF!</definedName>
    <definedName name="_H70000" localSheetId="93">#REF!</definedName>
    <definedName name="_H70000" localSheetId="94">#REF!</definedName>
    <definedName name="_H70000">#REF!</definedName>
    <definedName name="_hgo1" localSheetId="112">#REF!</definedName>
    <definedName name="_hgo1">#REF!</definedName>
    <definedName name="_hgo2" localSheetId="112">#REF!</definedName>
    <definedName name="_hgo2">#REF!</definedName>
    <definedName name="_jal1" localSheetId="112">#REF!</definedName>
    <definedName name="_jal1">#REF!</definedName>
    <definedName name="_jal2" localSheetId="112">#REF!</definedName>
    <definedName name="_jal2">#REF!</definedName>
    <definedName name="_Key1" localSheetId="112" hidden="1">[2]DIRECTIVO!#REF!</definedName>
    <definedName name="_Key1" hidden="1">[2]DIRECTIVO!#REF!</definedName>
    <definedName name="_mex1" localSheetId="109">#REF!</definedName>
    <definedName name="_mex1" localSheetId="112">#REF!</definedName>
    <definedName name="_mex1" localSheetId="74">#REF!</definedName>
    <definedName name="_mex1" localSheetId="90">#REF!</definedName>
    <definedName name="_mex1" localSheetId="95">#REF!</definedName>
    <definedName name="_mex1">#REF!</definedName>
    <definedName name="_mex2" localSheetId="109">#REF!</definedName>
    <definedName name="_mex2" localSheetId="112">#REF!</definedName>
    <definedName name="_mex2" localSheetId="74">#REF!</definedName>
    <definedName name="_mex2" localSheetId="90">#REF!</definedName>
    <definedName name="_mex2" localSheetId="95">#REF!</definedName>
    <definedName name="_mex2">#REF!</definedName>
    <definedName name="_mor1" localSheetId="109">#REF!</definedName>
    <definedName name="_mor1" localSheetId="112">#REF!</definedName>
    <definedName name="_mor1" localSheetId="74">#REF!</definedName>
    <definedName name="_mor1" localSheetId="90">#REF!</definedName>
    <definedName name="_mor1" localSheetId="95">#REF!</definedName>
    <definedName name="_mor1">#REF!</definedName>
    <definedName name="_mor2" localSheetId="112">#REF!</definedName>
    <definedName name="_mor2">#REF!</definedName>
    <definedName name="_nay1" localSheetId="112">#REF!</definedName>
    <definedName name="_nay1">#REF!</definedName>
    <definedName name="_nay2" localSheetId="112">#REF!</definedName>
    <definedName name="_nay2">#REF!</definedName>
    <definedName name="_oax1" localSheetId="112">#REF!</definedName>
    <definedName name="_oax1">#REF!</definedName>
    <definedName name="_oax2" localSheetId="112">#REF!</definedName>
    <definedName name="_oax2">#REF!</definedName>
    <definedName name="_Order1" hidden="1">0</definedName>
    <definedName name="_pue1" localSheetId="112">#REF!</definedName>
    <definedName name="_pue1">#REF!</definedName>
    <definedName name="_pue2" localSheetId="112">#REF!</definedName>
    <definedName name="_pue2">#REF!</definedName>
    <definedName name="_qro1" localSheetId="112">#REF!</definedName>
    <definedName name="_qro1">#REF!</definedName>
    <definedName name="_qro2" localSheetId="112">#REF!</definedName>
    <definedName name="_qro2">#REF!</definedName>
    <definedName name="_QRO96" localSheetId="101">'[4]32CCG94'!#REF!</definedName>
    <definedName name="_QRO96" localSheetId="102">'[4]32CCG94'!#REF!</definedName>
    <definedName name="_QRO96" localSheetId="104">'[4]32CCG94'!#REF!</definedName>
    <definedName name="_QRO96" localSheetId="105">'[4]32CCG94'!#REF!</definedName>
    <definedName name="_QRO96" localSheetId="106">'[4]32CCG94'!#REF!</definedName>
    <definedName name="_QRO96" localSheetId="0">'[4]32CCG94'!#REF!</definedName>
    <definedName name="_QRO96" localSheetId="107">'[4]32CCG94'!#REF!</definedName>
    <definedName name="_QRO96" localSheetId="108">'[4]32CCG94'!#REF!</definedName>
    <definedName name="_QRO96" localSheetId="109">'[4]32CCG94'!#REF!</definedName>
    <definedName name="_QRO96" localSheetId="112">'[4]32CCG94'!#REF!</definedName>
    <definedName name="_QRO96" localSheetId="113">'[4]32CCG94'!#REF!</definedName>
    <definedName name="_QRO96" localSheetId="114">'[4]32CCG94'!#REF!</definedName>
    <definedName name="_QRO96" localSheetId="115">'[4]32CCG94'!#REF!</definedName>
    <definedName name="_QRO96" localSheetId="116">'[4]32CCG94'!#REF!</definedName>
    <definedName name="_QRO96" localSheetId="11">'[4]32CCG94'!#REF!</definedName>
    <definedName name="_QRO96" localSheetId="122">'[4]32CCG94'!#REF!</definedName>
    <definedName name="_QRO96" localSheetId="123">'[4]32CCG94'!#REF!</definedName>
    <definedName name="_QRO96" localSheetId="127">'[4]32CCG94'!#REF!</definedName>
    <definedName name="_QRO96" localSheetId="129">'[4]32CCG94'!#REF!</definedName>
    <definedName name="_QRO96" localSheetId="131">'[4]32CCG94'!#REF!</definedName>
    <definedName name="_QRO96" localSheetId="135">'[4]32CCG94'!#REF!</definedName>
    <definedName name="_QRO96" localSheetId="13">'[4]32CCG94'!#REF!</definedName>
    <definedName name="_QRO96" localSheetId="145">'[4]32CCG94'!#REF!</definedName>
    <definedName name="_QRO96" localSheetId="149">'[4]32CCG94'!#REF!</definedName>
    <definedName name="_QRO96" localSheetId="150">'[4]32CCG94'!#REF!</definedName>
    <definedName name="_QRO96" localSheetId="151">'[4]32CCG94'!#REF!</definedName>
    <definedName name="_QRO96" localSheetId="152">'[4]32CCG94'!#REF!</definedName>
    <definedName name="_QRO96" localSheetId="154">'[4]32CCG94'!#REF!</definedName>
    <definedName name="_QRO96" localSheetId="157">'[4]32CCG94'!#REF!</definedName>
    <definedName name="_QRO96" localSheetId="158">'[4]32CCG94'!#REF!</definedName>
    <definedName name="_QRO96" localSheetId="15">'[4]32CCG94'!#REF!</definedName>
    <definedName name="_QRO96" localSheetId="161">'[4]32CCG94'!#REF!</definedName>
    <definedName name="_QRO96" localSheetId="162">'[4]32CCG94'!#REF!</definedName>
    <definedName name="_QRO96" localSheetId="163">'[4]32CCG94'!#REF!</definedName>
    <definedName name="_QRO96" localSheetId="164">'[4]32CCG94'!#REF!</definedName>
    <definedName name="_QRO96" localSheetId="165">'[4]32CCG94'!#REF!</definedName>
    <definedName name="_QRO96" localSheetId="166">'[4]32CCG94'!#REF!</definedName>
    <definedName name="_QRO96" localSheetId="167">'[4]32CCG94'!#REF!</definedName>
    <definedName name="_QRO96" localSheetId="168">'[4]32CCG94'!#REF!</definedName>
    <definedName name="_QRO96" localSheetId="17">'[4]32CCG94'!#REF!</definedName>
    <definedName name="_QRO96" localSheetId="18">'[4]32CCG94'!#REF!</definedName>
    <definedName name="_QRO96" localSheetId="20">'[4]32CCG94'!#REF!</definedName>
    <definedName name="_QRO96" localSheetId="22">'[4]32CCG94'!#REF!</definedName>
    <definedName name="_QRO96" localSheetId="24">'[4]32CCG94'!#REF!</definedName>
    <definedName name="_QRO96" localSheetId="25">'[4]32CCG94'!#REF!</definedName>
    <definedName name="_QRO96" localSheetId="26">'[4]32CCG94'!#REF!</definedName>
    <definedName name="_QRO96" localSheetId="2">'[4]32CCG94'!#REF!</definedName>
    <definedName name="_QRO96" localSheetId="29">'[4]32CCG94'!#REF!</definedName>
    <definedName name="_QRO96" localSheetId="30">'[4]32CCG94'!#REF!</definedName>
    <definedName name="_QRO96" localSheetId="31">'[4]32CCG94'!#REF!</definedName>
    <definedName name="_QRO96" localSheetId="32">'[4]32CCG94'!#REF!</definedName>
    <definedName name="_QRO96" localSheetId="34">'[4]32CCG94'!#REF!</definedName>
    <definedName name="_QRO96" localSheetId="35">'[4]32CCG94'!#REF!</definedName>
    <definedName name="_QRO96" localSheetId="37">'[4]32CCG94'!#REF!</definedName>
    <definedName name="_QRO96" localSheetId="3">'[4]32CCG94'!#REF!</definedName>
    <definedName name="_QRO96" localSheetId="47">'[5]32CCG94'!#REF!</definedName>
    <definedName name="_QRO96" localSheetId="4">'[4]32CCG94'!#REF!</definedName>
    <definedName name="_QRO96" localSheetId="51">'[6]32CCG94'!#REF!</definedName>
    <definedName name="_QRO96" localSheetId="53">'[6]32CCG94'!#REF!</definedName>
    <definedName name="_QRO96" localSheetId="5">'[4]32CCG94'!#REF!</definedName>
    <definedName name="_QRO96" localSheetId="60">'[4]32CCG94'!#REF!</definedName>
    <definedName name="_QRO96" localSheetId="61">'[4]32CCG94'!#REF!</definedName>
    <definedName name="_QRO96" localSheetId="63">'[4]32CCG94'!#REF!</definedName>
    <definedName name="_QRO96" localSheetId="75">'[4]32CCG94'!#REF!</definedName>
    <definedName name="_QRO96" localSheetId="7">'[4]32CCG94'!#REF!</definedName>
    <definedName name="_QRO96" localSheetId="84">'[4]32CCG94'!#REF!</definedName>
    <definedName name="_QRO96" localSheetId="87">'[4]32CCG94'!#REF!</definedName>
    <definedName name="_QRO96" localSheetId="88">'[4]32CCG94'!#REF!</definedName>
    <definedName name="_QRO96" localSheetId="8">'[4]32CCG94'!#REF!</definedName>
    <definedName name="_QRO96" localSheetId="91">'[4]32CCG94'!#REF!</definedName>
    <definedName name="_QRO96" localSheetId="93">'[4]32CCG94'!#REF!</definedName>
    <definedName name="_QRO96" localSheetId="94">'[4]32CCG94'!#REF!</definedName>
    <definedName name="_QRO96" localSheetId="98">'[4]32CCG94'!#REF!</definedName>
    <definedName name="_QRO96">'[4]32CCG94'!#REF!</definedName>
    <definedName name="_rmc1" localSheetId="109">#REF!</definedName>
    <definedName name="_rmc1" localSheetId="112">#REF!</definedName>
    <definedName name="_rmc1" localSheetId="74">#REF!</definedName>
    <definedName name="_rmc1" localSheetId="90">#REF!</definedName>
    <definedName name="_rmc1" localSheetId="95">#REF!</definedName>
    <definedName name="_rmc1">#REF!</definedName>
    <definedName name="_sin1" localSheetId="109">#REF!</definedName>
    <definedName name="_sin1" localSheetId="112">#REF!</definedName>
    <definedName name="_sin1" localSheetId="74">#REF!</definedName>
    <definedName name="_sin1" localSheetId="90">#REF!</definedName>
    <definedName name="_sin1" localSheetId="95">#REF!</definedName>
    <definedName name="_sin1">#REF!</definedName>
    <definedName name="_sin2" localSheetId="109">#REF!</definedName>
    <definedName name="_sin2" localSheetId="112">#REF!</definedName>
    <definedName name="_sin2" localSheetId="74">#REF!</definedName>
    <definedName name="_sin2" localSheetId="90">#REF!</definedName>
    <definedName name="_sin2" localSheetId="95">#REF!</definedName>
    <definedName name="_sin2">#REF!</definedName>
    <definedName name="_slp1" localSheetId="112">#REF!</definedName>
    <definedName name="_slp1">#REF!</definedName>
    <definedName name="_slp2" localSheetId="112">#REF!</definedName>
    <definedName name="_slp2">#REF!</definedName>
    <definedName name="_son1" localSheetId="112">#REF!</definedName>
    <definedName name="_son1">#REF!</definedName>
    <definedName name="_son2" localSheetId="112">#REF!</definedName>
    <definedName name="_son2">#REF!</definedName>
    <definedName name="_Sort" localSheetId="112" hidden="1">#REF!</definedName>
    <definedName name="_Sort" hidden="1">#REF!</definedName>
    <definedName name="_tab1" localSheetId="112">#REF!</definedName>
    <definedName name="_tab1">#REF!</definedName>
    <definedName name="_tab2" localSheetId="112">#REF!</definedName>
    <definedName name="_tab2">#REF!</definedName>
    <definedName name="_tam1" localSheetId="112">#REF!</definedName>
    <definedName name="_tam1">#REF!</definedName>
    <definedName name="_tam2" localSheetId="112">#REF!</definedName>
    <definedName name="_tam2">#REF!</definedName>
    <definedName name="_ver1" localSheetId="112">#REF!</definedName>
    <definedName name="_ver1">#REF!</definedName>
    <definedName name="_ver2" localSheetId="112">#REF!</definedName>
    <definedName name="_ver2">#REF!</definedName>
    <definedName name="A" localSheetId="101">'[4]32CCG94'!#REF!</definedName>
    <definedName name="A" localSheetId="102">'[4]32CCG94'!#REF!</definedName>
    <definedName name="A" localSheetId="104">'[4]32CCG94'!#REF!</definedName>
    <definedName name="A" localSheetId="105">'[4]32CCG94'!#REF!</definedName>
    <definedName name="A" localSheetId="106">'[4]32CCG94'!#REF!</definedName>
    <definedName name="A" localSheetId="0">'[4]32CCG94'!#REF!</definedName>
    <definedName name="A" localSheetId="107">'[4]32CCG94'!#REF!</definedName>
    <definedName name="A" localSheetId="108">'[4]32CCG94'!#REF!</definedName>
    <definedName name="A" localSheetId="112">'[4]32CCG94'!#REF!</definedName>
    <definedName name="A" localSheetId="113">'[4]32CCG94'!#REF!</definedName>
    <definedName name="A" localSheetId="114">'[4]32CCG94'!#REF!</definedName>
    <definedName name="A" localSheetId="115">'[4]32CCG94'!#REF!</definedName>
    <definedName name="A" localSheetId="116">'[4]32CCG94'!#REF!</definedName>
    <definedName name="A" localSheetId="11">'[4]32CCG94'!#REF!</definedName>
    <definedName name="A" localSheetId="122">'[4]32CCG94'!#REF!</definedName>
    <definedName name="A" localSheetId="123">'[4]32CCG94'!#REF!</definedName>
    <definedName name="A" localSheetId="127">'[4]32CCG94'!#REF!</definedName>
    <definedName name="A" localSheetId="129">'[4]32CCG94'!#REF!</definedName>
    <definedName name="A" localSheetId="131">'[4]32CCG94'!#REF!</definedName>
    <definedName name="A" localSheetId="135">'[4]32CCG94'!#REF!</definedName>
    <definedName name="A" localSheetId="13">'[4]32CCG94'!#REF!</definedName>
    <definedName name="A" localSheetId="145">'[4]32CCG94'!#REF!</definedName>
    <definedName name="A" localSheetId="149">'[4]32CCG94'!#REF!</definedName>
    <definedName name="A" localSheetId="150">'[4]32CCG94'!#REF!</definedName>
    <definedName name="A" localSheetId="151">'[4]32CCG94'!#REF!</definedName>
    <definedName name="A" localSheetId="152">'[4]32CCG94'!#REF!</definedName>
    <definedName name="A" localSheetId="154">'[4]32CCG94'!#REF!</definedName>
    <definedName name="A" localSheetId="157">'[4]32CCG94'!#REF!</definedName>
    <definedName name="A" localSheetId="158">'[4]32CCG94'!#REF!</definedName>
    <definedName name="A" localSheetId="15">'[4]32CCG94'!#REF!</definedName>
    <definedName name="A" localSheetId="161">'[4]32CCG94'!#REF!</definedName>
    <definedName name="A" localSheetId="162">'[4]32CCG94'!#REF!</definedName>
    <definedName name="A" localSheetId="163">'[4]32CCG94'!#REF!</definedName>
    <definedName name="A" localSheetId="164">'[4]32CCG94'!#REF!</definedName>
    <definedName name="A" localSheetId="165">'[4]32CCG94'!#REF!</definedName>
    <definedName name="A" localSheetId="166">'[4]32CCG94'!#REF!</definedName>
    <definedName name="A" localSheetId="167">'[4]32CCG94'!#REF!</definedName>
    <definedName name="A" localSheetId="168">'[4]32CCG94'!#REF!</definedName>
    <definedName name="A" localSheetId="17">'[4]32CCG94'!#REF!</definedName>
    <definedName name="A" localSheetId="18">'[4]32CCG94'!#REF!</definedName>
    <definedName name="A" localSheetId="20">'[4]32CCG94'!#REF!</definedName>
    <definedName name="A" localSheetId="22">'[4]32CCG94'!#REF!</definedName>
    <definedName name="A" localSheetId="24">'[4]32CCG94'!#REF!</definedName>
    <definedName name="A" localSheetId="25">'[4]32CCG94'!#REF!</definedName>
    <definedName name="A" localSheetId="26">'[4]32CCG94'!#REF!</definedName>
    <definedName name="A" localSheetId="2">'[4]32CCG94'!#REF!</definedName>
    <definedName name="A" localSheetId="29">'[4]32CCG94'!#REF!</definedName>
    <definedName name="A" localSheetId="30">'[4]32CCG94'!#REF!</definedName>
    <definedName name="A" localSheetId="31">'[4]32CCG94'!#REF!</definedName>
    <definedName name="A" localSheetId="32">'[4]32CCG94'!#REF!</definedName>
    <definedName name="A" localSheetId="34">'[4]32CCG94'!#REF!</definedName>
    <definedName name="A" localSheetId="35">'[4]32CCG94'!#REF!</definedName>
    <definedName name="A" localSheetId="37">'[4]32CCG94'!#REF!</definedName>
    <definedName name="A" localSheetId="3">'[4]32CCG94'!#REF!</definedName>
    <definedName name="A" localSheetId="47">'[5]32CCG94'!#REF!</definedName>
    <definedName name="A" localSheetId="4">'[4]32CCG94'!#REF!</definedName>
    <definedName name="A" localSheetId="51">'[6]32CCG94'!#REF!</definedName>
    <definedName name="A" localSheetId="53">'[6]32CCG94'!#REF!</definedName>
    <definedName name="A" localSheetId="5">'[4]32CCG94'!#REF!</definedName>
    <definedName name="A" localSheetId="60">'[4]32CCG94'!#REF!</definedName>
    <definedName name="A" localSheetId="61">'[4]32CCG94'!#REF!</definedName>
    <definedName name="A" localSheetId="63">'[4]32CCG94'!#REF!</definedName>
    <definedName name="A" localSheetId="75">'[4]32CCG94'!#REF!</definedName>
    <definedName name="A" localSheetId="7">'[4]32CCG94'!#REF!</definedName>
    <definedName name="A" localSheetId="84">'[4]32CCG94'!#REF!</definedName>
    <definedName name="A" localSheetId="87">'[4]32CCG94'!#REF!</definedName>
    <definedName name="A" localSheetId="88">'[4]32CCG94'!#REF!</definedName>
    <definedName name="A" localSheetId="8">'[4]32CCG94'!#REF!</definedName>
    <definedName name="A" localSheetId="91">'[4]32CCG94'!#REF!</definedName>
    <definedName name="A" localSheetId="93">'[4]32CCG94'!#REF!</definedName>
    <definedName name="A" localSheetId="94">'[4]32CCG94'!#REF!</definedName>
    <definedName name="A" localSheetId="98">'[4]32CCG94'!#REF!</definedName>
    <definedName name="A">'[4]32CCG94'!#REF!</definedName>
    <definedName name="A_impresion_IM" localSheetId="109">#REF!</definedName>
    <definedName name="A_impresion_IM" localSheetId="112">#REF!</definedName>
    <definedName name="A_impresion_IM" localSheetId="74">#REF!</definedName>
    <definedName name="A_impresion_IM" localSheetId="90">#REF!</definedName>
    <definedName name="A_impresion_IM" localSheetId="95">#REF!</definedName>
    <definedName name="A_impresion_IM">#REF!</definedName>
    <definedName name="A_impresión_IM" localSheetId="101">'[4]32CCG94'!#REF!</definedName>
    <definedName name="A_impresión_IM" localSheetId="102">'[4]32CCG94'!#REF!</definedName>
    <definedName name="A_impresión_IM" localSheetId="104">'[4]32CCG94'!#REF!</definedName>
    <definedName name="A_impresión_IM" localSheetId="105">'[4]32CCG94'!#REF!</definedName>
    <definedName name="A_impresión_IM" localSheetId="106">'[4]32CCG94'!#REF!</definedName>
    <definedName name="A_impresión_IM" localSheetId="0">'[4]32CCG94'!#REF!</definedName>
    <definedName name="A_impresión_IM" localSheetId="99">'[7]32CCG94'!#REF!</definedName>
    <definedName name="A_impresión_IM" localSheetId="107">'[4]32CCG94'!#REF!</definedName>
    <definedName name="A_impresión_IM" localSheetId="108">'[4]32CCG94'!#REF!</definedName>
    <definedName name="A_impresión_IM" localSheetId="111">'[7]32CCG94'!#REF!</definedName>
    <definedName name="A_impresión_IM" localSheetId="112">'[7]32CCG94'!#REF!</definedName>
    <definedName name="A_impresión_IM" localSheetId="113">'[4]32CCG94'!#REF!</definedName>
    <definedName name="A_impresión_IM" localSheetId="114">'[4]32CCG94'!#REF!</definedName>
    <definedName name="A_impresión_IM" localSheetId="115">'[4]32CCG94'!#REF!</definedName>
    <definedName name="A_impresión_IM" localSheetId="116">'[4]32CCG94'!#REF!</definedName>
    <definedName name="A_impresión_IM" localSheetId="11">'[4]32CCG94'!#REF!</definedName>
    <definedName name="A_impresión_IM" localSheetId="121">'[8]32CCG94'!#REF!</definedName>
    <definedName name="A_impresión_IM" localSheetId="122">'[7]32CCG94'!#REF!</definedName>
    <definedName name="A_impresión_IM" localSheetId="123">'[7]32CCG94'!#REF!</definedName>
    <definedName name="A_impresión_IM" localSheetId="129">'[7]32CCG94'!#REF!</definedName>
    <definedName name="A_impresión_IM" localSheetId="131">'[8]32CCG94'!#REF!</definedName>
    <definedName name="A_impresión_IM" localSheetId="132">'[7]32CCG94'!#REF!</definedName>
    <definedName name="A_impresión_IM" localSheetId="135">'[8]32CCG94'!#REF!</definedName>
    <definedName name="A_impresión_IM" localSheetId="13">'[4]32CCG94'!#REF!</definedName>
    <definedName name="A_impresión_IM" localSheetId="145">'[4]32CCG94'!#REF!</definedName>
    <definedName name="A_impresión_IM" localSheetId="149">'[4]32CCG94'!#REF!</definedName>
    <definedName name="A_impresión_IM" localSheetId="151">'[4]32CCG94'!#REF!</definedName>
    <definedName name="A_impresión_IM" localSheetId="154">'[4]32CCG94'!#REF!</definedName>
    <definedName name="A_impresión_IM" localSheetId="157">'[7]32CCG94'!#REF!</definedName>
    <definedName name="A_impresión_IM" localSheetId="158">'[8]32CCG94'!#REF!</definedName>
    <definedName name="A_impresión_IM" localSheetId="15">'[4]32CCG94'!#REF!</definedName>
    <definedName name="A_impresión_IM" localSheetId="161">'[4]32CCG94'!#REF!</definedName>
    <definedName name="A_impresión_IM" localSheetId="162">'[4]32CCG94'!#REF!</definedName>
    <definedName name="A_impresión_IM" localSheetId="163">'[4]32CCG94'!#REF!</definedName>
    <definedName name="A_impresión_IM" localSheetId="164">'[4]32CCG94'!#REF!</definedName>
    <definedName name="A_impresión_IM" localSheetId="165">'[4]32CCG94'!#REF!</definedName>
    <definedName name="A_impresión_IM" localSheetId="166">'[4]32CCG94'!#REF!</definedName>
    <definedName name="A_impresión_IM" localSheetId="167">'[4]32CCG94'!#REF!</definedName>
    <definedName name="A_impresión_IM" localSheetId="168">'[4]32CCG94'!#REF!</definedName>
    <definedName name="A_impresión_IM" localSheetId="17">'[4]32CCG94'!#REF!</definedName>
    <definedName name="A_impresión_IM" localSheetId="18">'[4]32CCG94'!#REF!</definedName>
    <definedName name="A_impresión_IM" localSheetId="20">'[4]32CCG94'!#REF!</definedName>
    <definedName name="A_impresión_IM" localSheetId="22">'[4]32CCG94'!#REF!</definedName>
    <definedName name="A_impresión_IM" localSheetId="24">'[4]32CCG94'!#REF!</definedName>
    <definedName name="A_impresión_IM" localSheetId="25">'[4]32CCG94'!#REF!</definedName>
    <definedName name="A_impresión_IM" localSheetId="26">'[4]32CCG94'!#REF!</definedName>
    <definedName name="A_impresión_IM" localSheetId="2">'[4]32CCG94'!#REF!</definedName>
    <definedName name="A_impresión_IM" localSheetId="29">'[4]32CCG94'!#REF!</definedName>
    <definedName name="A_impresión_IM" localSheetId="30">'[4]32CCG94'!#REF!</definedName>
    <definedName name="A_impresión_IM" localSheetId="31">'[4]32CCG94'!#REF!</definedName>
    <definedName name="A_impresión_IM" localSheetId="32">'[4]32CCG94'!#REF!</definedName>
    <definedName name="A_impresión_IM" localSheetId="34">'[4]32CCG94'!#REF!</definedName>
    <definedName name="A_impresión_IM" localSheetId="35">'[4]32CCG94'!#REF!</definedName>
    <definedName name="A_impresión_IM" localSheetId="37">'[4]32CCG94'!#REF!</definedName>
    <definedName name="A_impresión_IM" localSheetId="3">'[4]32CCG94'!#REF!</definedName>
    <definedName name="A_impresión_IM" localSheetId="47">'[5]32CCG94'!#REF!</definedName>
    <definedName name="A_impresión_IM" localSheetId="4">'[4]32CCG94'!#REF!</definedName>
    <definedName name="A_impresión_IM" localSheetId="51">'[6]32CCG94'!#REF!</definedName>
    <definedName name="A_impresión_IM" localSheetId="53">'[6]32CCG94'!#REF!</definedName>
    <definedName name="A_impresión_IM" localSheetId="5">'[4]32CCG94'!#REF!</definedName>
    <definedName name="A_impresión_IM" localSheetId="60">'[4]32CCG94'!#REF!</definedName>
    <definedName name="A_impresión_IM" localSheetId="61">'[4]32CCG94'!#REF!</definedName>
    <definedName name="A_impresión_IM" localSheetId="63">'[4]32CCG94'!#REF!</definedName>
    <definedName name="A_impresión_IM" localSheetId="75">'[4]32CCG94'!#REF!</definedName>
    <definedName name="A_impresión_IM" localSheetId="7">'[4]32CCG94'!#REF!</definedName>
    <definedName name="A_impresión_IM" localSheetId="84">'[4]32CCG94'!#REF!</definedName>
    <definedName name="A_impresión_IM" localSheetId="87">'[4]32CCG94'!#REF!</definedName>
    <definedName name="A_impresión_IM" localSheetId="88">'[4]32CCG94'!#REF!</definedName>
    <definedName name="A_impresión_IM" localSheetId="8">'[4]32CCG94'!#REF!</definedName>
    <definedName name="A_impresión_IM" localSheetId="89">'[7]32CCG94'!#REF!</definedName>
    <definedName name="A_impresión_IM" localSheetId="91">'[4]32CCG94'!#REF!</definedName>
    <definedName name="A_impresión_IM" localSheetId="93">'[4]32CCG94'!#REF!</definedName>
    <definedName name="A_impresión_IM" localSheetId="94">'[4]32CCG94'!#REF!</definedName>
    <definedName name="A_impresión_IM" localSheetId="98">'[4]32CCG94'!#REF!</definedName>
    <definedName name="A_impresión_IM">'[4]32CCG94'!#REF!</definedName>
    <definedName name="aa" localSheetId="109">#REF!</definedName>
    <definedName name="aa" localSheetId="112">#REF!</definedName>
    <definedName name="aa" localSheetId="74">#REF!</definedName>
    <definedName name="aa" localSheetId="90">#REF!</definedName>
    <definedName name="aa" localSheetId="95">#REF!</definedName>
    <definedName name="aa">#REF!</definedName>
    <definedName name="actividades33" localSheetId="0">#REF!</definedName>
    <definedName name="actividades33" localSheetId="99">#REF!</definedName>
    <definedName name="actividades33" localSheetId="109">#REF!</definedName>
    <definedName name="actividades33" localSheetId="110">#REF!</definedName>
    <definedName name="actividades33" localSheetId="111">#REF!</definedName>
    <definedName name="actividades33" localSheetId="112">#REF!</definedName>
    <definedName name="actividades33" localSheetId="113">#REF!</definedName>
    <definedName name="actividades33" localSheetId="114">#REF!</definedName>
    <definedName name="actividades33" localSheetId="11">#REF!</definedName>
    <definedName name="actividades33" localSheetId="120">#REF!</definedName>
    <definedName name="actividades33" localSheetId="121">#REF!</definedName>
    <definedName name="actividades33" localSheetId="122">#REF!</definedName>
    <definedName name="actividades33" localSheetId="123">#REF!</definedName>
    <definedName name="actividades33" localSheetId="127">#REF!</definedName>
    <definedName name="actividades33" localSheetId="131">#REF!</definedName>
    <definedName name="actividades33" localSheetId="132">#REF!</definedName>
    <definedName name="actividades33" localSheetId="145">#REF!</definedName>
    <definedName name="actividades33" localSheetId="151">#REF!</definedName>
    <definedName name="actividades33" localSheetId="152">#REF!</definedName>
    <definedName name="actividades33" localSheetId="154">#REF!</definedName>
    <definedName name="actividades33" localSheetId="163">#REF!</definedName>
    <definedName name="actividades33" localSheetId="164">#REF!</definedName>
    <definedName name="actividades33" localSheetId="165">#REF!</definedName>
    <definedName name="actividades33" localSheetId="166">#REF!</definedName>
    <definedName name="actividades33" localSheetId="167">#REF!</definedName>
    <definedName name="actividades33" localSheetId="168">#REF!</definedName>
    <definedName name="actividades33" localSheetId="26">#REF!</definedName>
    <definedName name="actividades33" localSheetId="28">#REF!</definedName>
    <definedName name="actividades33" localSheetId="35">#REF!</definedName>
    <definedName name="actividades33" localSheetId="40">#REF!</definedName>
    <definedName name="actividades33" localSheetId="41">#REF!</definedName>
    <definedName name="actividades33" localSheetId="43">#REF!</definedName>
    <definedName name="actividades33" localSheetId="47">#REF!</definedName>
    <definedName name="actividades33" localSheetId="64">#REF!</definedName>
    <definedName name="actividades33" localSheetId="6">#REF!</definedName>
    <definedName name="actividades33" localSheetId="74">#REF!</definedName>
    <definedName name="actividades33" localSheetId="75">#REF!</definedName>
    <definedName name="actividades33" localSheetId="76">#REF!</definedName>
    <definedName name="actividades33" localSheetId="77">#REF!</definedName>
    <definedName name="actividades33" localSheetId="80">#REF!</definedName>
    <definedName name="actividades33" localSheetId="8">#REF!</definedName>
    <definedName name="actividades33" localSheetId="90">#REF!</definedName>
    <definedName name="actividades33" localSheetId="95">#REF!</definedName>
    <definedName name="actividades33">#REF!</definedName>
    <definedName name="admvo.plantilla" localSheetId="109">#REF!</definedName>
    <definedName name="admvo.plantilla" localSheetId="112">#REF!</definedName>
    <definedName name="admvo.plantilla" localSheetId="74">#REF!</definedName>
    <definedName name="admvo.plantilla" localSheetId="90">#REF!</definedName>
    <definedName name="admvo.plantilla" localSheetId="95">#REF!</definedName>
    <definedName name="admvo.plantilla">#REF!</definedName>
    <definedName name="ADMVO_A" localSheetId="112">#REF!</definedName>
    <definedName name="ADMVO_A">#REF!</definedName>
    <definedName name="AGUIN_Y_P.V." localSheetId="112">#REF!</definedName>
    <definedName name="AGUIN_Y_P.V.">#REF!</definedName>
    <definedName name="Área" localSheetId="112">#REF!</definedName>
    <definedName name="Área">#REF!</definedName>
    <definedName name="_xlnm.Print_Area" localSheetId="99">'T100 PROD EDIT'!$A$1:$F$40</definedName>
    <definedName name="_xlnm.Print_Area" localSheetId="112">'T113 Difusión cultural'!$A$1:$C$65</definedName>
    <definedName name="_xlnm.Print_Area" localSheetId="135">'T136 Descripción de obras'!$A$1:$C$122</definedName>
    <definedName name="_xlnm.Print_Area" localSheetId="148">'T149 encuesta adic'!$A$1:$C$84</definedName>
    <definedName name="_xlnm.Print_Area" localSheetId="24">'T25 Egresados Lic'!$A$1:$BN$39</definedName>
    <definedName name="_xlnm.Print_Area" localSheetId="29">'T30 Alumnos en movilidad'!$A$1:$L$63</definedName>
    <definedName name="_xlnm.Print_Area" localSheetId="30">'T31 Histórico movilidad'!$A$1:$K$23</definedName>
    <definedName name="_xlnm.Print_Area" localSheetId="34">'T35 Destinos movilidad'!$A$1:$P$179</definedName>
    <definedName name="_xlnm.Print_Area" localSheetId="35">'T36 Aprovechamiento mov'!$A$1:$J$77</definedName>
    <definedName name="_xlnm.Print_Area" localSheetId="56">'T57 Servicios '!$A$1:$L$79</definedName>
    <definedName name="_xlnm.Print_Area" localSheetId="7">'T8 Promedio del bachillerato'!$A$1:$J$40</definedName>
    <definedName name="_xlnm.Print_Area" localSheetId="80">'T81 Nivel de Estudios Prof.'!$A$1:$H$61</definedName>
    <definedName name="_xlnm.Print_Area" localSheetId="8">'T9 Puntaje examen adm'!$A$1:$I$39</definedName>
    <definedName name="AS_MON1" localSheetId="109">#REF!</definedName>
    <definedName name="AS_MON1" localSheetId="112">#REF!</definedName>
    <definedName name="AS_MON1" localSheetId="74">#REF!</definedName>
    <definedName name="AS_MON1" localSheetId="90">#REF!</definedName>
    <definedName name="AS_MON1" localSheetId="95">#REF!</definedName>
    <definedName name="AS_MON1">#REF!</definedName>
    <definedName name="AS_MON2" localSheetId="112">#REF!</definedName>
    <definedName name="AS_MON2">#REF!</definedName>
    <definedName name="AS_PAR1" localSheetId="112">#REF!</definedName>
    <definedName name="AS_PAR1">#REF!</definedName>
    <definedName name="AS_PAR2" localSheetId="112">#REF!</definedName>
    <definedName name="AS_PAR2">#REF!</definedName>
    <definedName name="AS_PLA1" localSheetId="112">#REF!</definedName>
    <definedName name="AS_PLA1">#REF!</definedName>
    <definedName name="AS_PLA2" localSheetId="112">#REF!</definedName>
    <definedName name="AS_PLA2">#REF!</definedName>
    <definedName name="ASAS" localSheetId="112">'[9]DOCENTES '!#REF!</definedName>
    <definedName name="ASAS">'[9]DOCENTES '!#REF!</definedName>
    <definedName name="ASASASA" localSheetId="112">'[10]32CCG94'!#REF!</definedName>
    <definedName name="ASASASA">'[10]32CCG94'!#REF!</definedName>
    <definedName name="ASS" localSheetId="101">'[4]32CCG94'!#REF!</definedName>
    <definedName name="ASS" localSheetId="102">'[4]32CCG94'!#REF!</definedName>
    <definedName name="ASS" localSheetId="104">'[4]32CCG94'!#REF!</definedName>
    <definedName name="ASS" localSheetId="105">'[4]32CCG94'!#REF!</definedName>
    <definedName name="ASS" localSheetId="106">'[4]32CCG94'!#REF!</definedName>
    <definedName name="ASS" localSheetId="0">'[4]32CCG94'!#REF!</definedName>
    <definedName name="ASS" localSheetId="107">'[4]32CCG94'!#REF!</definedName>
    <definedName name="ASS" localSheetId="108">'[4]32CCG94'!#REF!</definedName>
    <definedName name="ASS" localSheetId="110">'[4]32CCG94'!#REF!</definedName>
    <definedName name="ASS" localSheetId="112">'[4]32CCG94'!#REF!</definedName>
    <definedName name="ASS" localSheetId="113">'[4]32CCG94'!#REF!</definedName>
    <definedName name="ASS" localSheetId="114">'[4]32CCG94'!#REF!</definedName>
    <definedName name="ASS" localSheetId="115">'[4]32CCG94'!#REF!</definedName>
    <definedName name="ASS" localSheetId="116">'[4]32CCG94'!#REF!</definedName>
    <definedName name="ASS" localSheetId="11">'[4]32CCG94'!#REF!</definedName>
    <definedName name="ASS" localSheetId="121">'[4]32CCG94'!#REF!</definedName>
    <definedName name="ASS" localSheetId="122">'[4]32CCG94'!#REF!</definedName>
    <definedName name="ASS" localSheetId="123">'[4]32CCG94'!#REF!</definedName>
    <definedName name="ASS" localSheetId="127">'[4]32CCG94'!#REF!</definedName>
    <definedName name="ASS" localSheetId="129">'[4]32CCG94'!#REF!</definedName>
    <definedName name="ASS" localSheetId="131">'[4]32CCG94'!#REF!</definedName>
    <definedName name="ASS" localSheetId="132">'[4]32CCG94'!#REF!</definedName>
    <definedName name="ASS" localSheetId="135">'[4]32CCG94'!#REF!</definedName>
    <definedName name="ASS" localSheetId="13">'[4]32CCG94'!#REF!</definedName>
    <definedName name="ASS" localSheetId="145">'[4]32CCG94'!#REF!</definedName>
    <definedName name="ASS" localSheetId="149">'[4]32CCG94'!#REF!</definedName>
    <definedName name="ASS" localSheetId="150">'[4]32CCG94'!#REF!</definedName>
    <definedName name="ASS" localSheetId="151">'[4]32CCG94'!#REF!</definedName>
    <definedName name="ASS" localSheetId="152">'[4]32CCG94'!#REF!</definedName>
    <definedName name="ASS" localSheetId="154">'[4]32CCG94'!#REF!</definedName>
    <definedName name="ASS" localSheetId="157">'[4]32CCG94'!#REF!</definedName>
    <definedName name="ASS" localSheetId="158">'[4]32CCG94'!#REF!</definedName>
    <definedName name="ASS" localSheetId="15">'[4]32CCG94'!#REF!</definedName>
    <definedName name="ASS" localSheetId="161">'[4]32CCG94'!#REF!</definedName>
    <definedName name="ASS" localSheetId="162">'[4]32CCG94'!#REF!</definedName>
    <definedName name="ASS" localSheetId="163">'[4]32CCG94'!#REF!</definedName>
    <definedName name="ASS" localSheetId="164">'[4]32CCG94'!#REF!</definedName>
    <definedName name="ASS" localSheetId="165">'[4]32CCG94'!#REF!</definedName>
    <definedName name="ASS" localSheetId="166">'[4]32CCG94'!#REF!</definedName>
    <definedName name="ASS" localSheetId="167">'[4]32CCG94'!#REF!</definedName>
    <definedName name="ASS" localSheetId="168">'[4]32CCG94'!#REF!</definedName>
    <definedName name="ASS" localSheetId="17">'[4]32CCG94'!#REF!</definedName>
    <definedName name="ASS" localSheetId="18">'[4]32CCG94'!#REF!</definedName>
    <definedName name="ASS" localSheetId="20">'[4]32CCG94'!#REF!</definedName>
    <definedName name="ASS" localSheetId="22">'[4]32CCG94'!#REF!</definedName>
    <definedName name="ASS" localSheetId="25">'[4]32CCG94'!#REF!</definedName>
    <definedName name="ASS" localSheetId="26">'[4]32CCG94'!#REF!</definedName>
    <definedName name="ASS" localSheetId="2">'[4]32CCG94'!#REF!</definedName>
    <definedName name="ASS" localSheetId="29">'[4]32CCG94'!#REF!</definedName>
    <definedName name="ASS" localSheetId="30">'[4]32CCG94'!#REF!</definedName>
    <definedName name="ASS" localSheetId="31">'[4]32CCG94'!#REF!</definedName>
    <definedName name="ASS" localSheetId="32">'[4]32CCG94'!#REF!</definedName>
    <definedName name="ASS" localSheetId="34">'[4]32CCG94'!#REF!</definedName>
    <definedName name="ASS" localSheetId="35">'[4]32CCG94'!#REF!</definedName>
    <definedName name="ASS" localSheetId="37">'[4]32CCG94'!#REF!</definedName>
    <definedName name="ASS" localSheetId="3">'[4]32CCG94'!#REF!</definedName>
    <definedName name="ASS" localSheetId="47">'[5]32CCG94'!#REF!</definedName>
    <definedName name="ASS" localSheetId="4">'[4]32CCG94'!#REF!</definedName>
    <definedName name="ASS" localSheetId="51">'[6]32CCG94'!#REF!</definedName>
    <definedName name="ASS" localSheetId="53">'[6]32CCG94'!#REF!</definedName>
    <definedName name="ASS" localSheetId="5">'[4]32CCG94'!#REF!</definedName>
    <definedName name="ASS" localSheetId="63">'[4]32CCG94'!#REF!</definedName>
    <definedName name="ASS" localSheetId="75">'[4]32CCG94'!#REF!</definedName>
    <definedName name="ASS" localSheetId="7">'[4]32CCG94'!#REF!</definedName>
    <definedName name="ASS" localSheetId="84">'[4]32CCG94'!#REF!</definedName>
    <definedName name="ASS" localSheetId="87">'[4]32CCG94'!#REF!</definedName>
    <definedName name="ASS" localSheetId="88">'[4]32CCG94'!#REF!</definedName>
    <definedName name="ASS" localSheetId="8">'[4]32CCG94'!#REF!</definedName>
    <definedName name="ASS" localSheetId="91">'[4]32CCG94'!#REF!</definedName>
    <definedName name="ASS" localSheetId="93">'[4]32CCG94'!#REF!</definedName>
    <definedName name="ASS" localSheetId="94">'[4]32CCG94'!#REF!</definedName>
    <definedName name="ASS" localSheetId="98">'[4]32CCG94'!#REF!</definedName>
    <definedName name="ASS">'[4]32CCG94'!#REF!</definedName>
    <definedName name="B" localSheetId="101">'[4]32CCG94'!#REF!</definedName>
    <definedName name="B" localSheetId="102">'[4]32CCG94'!#REF!</definedName>
    <definedName name="B" localSheetId="104">'[4]32CCG94'!#REF!</definedName>
    <definedName name="B" localSheetId="105">'[4]32CCG94'!#REF!</definedName>
    <definedName name="B" localSheetId="106">'[4]32CCG94'!#REF!</definedName>
    <definedName name="B" localSheetId="0">'[4]32CCG94'!#REF!</definedName>
    <definedName name="B" localSheetId="99">'[7]32CCG94'!#REF!</definedName>
    <definedName name="B" localSheetId="107">'[4]32CCG94'!#REF!</definedName>
    <definedName name="B" localSheetId="108">'[4]32CCG94'!#REF!</definedName>
    <definedName name="B" localSheetId="111">'[7]32CCG94'!#REF!</definedName>
    <definedName name="B" localSheetId="112">'[7]32CCG94'!#REF!</definedName>
    <definedName name="B" localSheetId="113">'[4]32CCG94'!#REF!</definedName>
    <definedName name="B" localSheetId="114">'[4]32CCG94'!#REF!</definedName>
    <definedName name="B" localSheetId="115">'[4]32CCG94'!#REF!</definedName>
    <definedName name="B" localSheetId="116">'[4]32CCG94'!#REF!</definedName>
    <definedName name="B" localSheetId="11">'[4]32CCG94'!#REF!</definedName>
    <definedName name="B" localSheetId="121">'[8]32CCG94'!#REF!</definedName>
    <definedName name="B" localSheetId="122">'[7]32CCG94'!#REF!</definedName>
    <definedName name="B" localSheetId="123">'[7]32CCG94'!#REF!</definedName>
    <definedName name="B" localSheetId="129">'[7]32CCG94'!#REF!</definedName>
    <definedName name="B" localSheetId="131">'[8]32CCG94'!#REF!</definedName>
    <definedName name="B" localSheetId="132">'[7]32CCG94'!#REF!</definedName>
    <definedName name="B" localSheetId="135">'[8]32CCG94'!#REF!</definedName>
    <definedName name="B" localSheetId="13">'[4]32CCG94'!#REF!</definedName>
    <definedName name="B" localSheetId="145">'[4]32CCG94'!#REF!</definedName>
    <definedName name="B" localSheetId="149">'[4]32CCG94'!#REF!</definedName>
    <definedName name="B" localSheetId="151">'[4]32CCG94'!#REF!</definedName>
    <definedName name="B" localSheetId="154">'[4]32CCG94'!#REF!</definedName>
    <definedName name="B" localSheetId="157">'[7]32CCG94'!#REF!</definedName>
    <definedName name="B" localSheetId="158">'[8]32CCG94'!#REF!</definedName>
    <definedName name="B" localSheetId="15">'[4]32CCG94'!#REF!</definedName>
    <definedName name="B" localSheetId="161">'[4]32CCG94'!#REF!</definedName>
    <definedName name="B" localSheetId="162">'[4]32CCG94'!#REF!</definedName>
    <definedName name="B" localSheetId="163">'[4]32CCG94'!#REF!</definedName>
    <definedName name="B" localSheetId="164">'[4]32CCG94'!#REF!</definedName>
    <definedName name="B" localSheetId="165">'[4]32CCG94'!#REF!</definedName>
    <definedName name="B" localSheetId="166">'[4]32CCG94'!#REF!</definedName>
    <definedName name="B" localSheetId="167">'[4]32CCG94'!#REF!</definedName>
    <definedName name="B" localSheetId="168">'[4]32CCG94'!#REF!</definedName>
    <definedName name="B" localSheetId="17">'[4]32CCG94'!#REF!</definedName>
    <definedName name="B" localSheetId="18">'[4]32CCG94'!#REF!</definedName>
    <definedName name="B" localSheetId="20">'[4]32CCG94'!#REF!</definedName>
    <definedName name="B" localSheetId="22">'[4]32CCG94'!#REF!</definedName>
    <definedName name="B" localSheetId="25">'[4]32CCG94'!#REF!</definedName>
    <definedName name="B" localSheetId="26">'[4]32CCG94'!#REF!</definedName>
    <definedName name="B" localSheetId="2">'[4]32CCG94'!#REF!</definedName>
    <definedName name="B" localSheetId="29">'[4]32CCG94'!#REF!</definedName>
    <definedName name="B" localSheetId="30">'[4]32CCG94'!#REF!</definedName>
    <definedName name="B" localSheetId="31">'[4]32CCG94'!#REF!</definedName>
    <definedName name="B" localSheetId="32">'[4]32CCG94'!#REF!</definedName>
    <definedName name="B" localSheetId="34">'[4]32CCG94'!#REF!</definedName>
    <definedName name="B" localSheetId="35">'[4]32CCG94'!#REF!</definedName>
    <definedName name="B" localSheetId="37">'[4]32CCG94'!#REF!</definedName>
    <definedName name="B" localSheetId="3">'[4]32CCG94'!#REF!</definedName>
    <definedName name="B" localSheetId="47">'[5]32CCG94'!#REF!</definedName>
    <definedName name="B" localSheetId="4">'[4]32CCG94'!#REF!</definedName>
    <definedName name="B" localSheetId="51">'[6]32CCG94'!#REF!</definedName>
    <definedName name="B" localSheetId="53">'[6]32CCG94'!#REF!</definedName>
    <definedName name="B" localSheetId="5">'[4]32CCG94'!#REF!</definedName>
    <definedName name="B" localSheetId="63">'[4]32CCG94'!#REF!</definedName>
    <definedName name="B" localSheetId="75">'[4]32CCG94'!#REF!</definedName>
    <definedName name="B" localSheetId="7">'[4]32CCG94'!#REF!</definedName>
    <definedName name="B" localSheetId="84">'[4]32CCG94'!#REF!</definedName>
    <definedName name="B" localSheetId="87">'[4]32CCG94'!#REF!</definedName>
    <definedName name="B" localSheetId="88">'[4]32CCG94'!#REF!</definedName>
    <definedName name="B" localSheetId="8">'[4]32CCG94'!#REF!</definedName>
    <definedName name="B" localSheetId="89">'[7]32CCG94'!#REF!</definedName>
    <definedName name="B" localSheetId="91">'[4]32CCG94'!#REF!</definedName>
    <definedName name="B" localSheetId="94">'[4]32CCG94'!#REF!</definedName>
    <definedName name="B" localSheetId="98">'[4]32CCG94'!#REF!</definedName>
    <definedName name="B">'[4]32CCG94'!#REF!</definedName>
    <definedName name="BASE_ACTUAL" localSheetId="109">#REF!</definedName>
    <definedName name="BASE_ACTUAL" localSheetId="112">#REF!</definedName>
    <definedName name="BASE_ACTUAL" localSheetId="74">#REF!</definedName>
    <definedName name="BASE_ACTUAL" localSheetId="90">#REF!</definedName>
    <definedName name="BASE_ACTUAL" localSheetId="95">#REF!</definedName>
    <definedName name="BASE_ACTUAL">#REF!</definedName>
    <definedName name="BASE_INCREMENTO" localSheetId="109">#REF!</definedName>
    <definedName name="BASE_INCREMENTO" localSheetId="112">#REF!</definedName>
    <definedName name="BASE_INCREMENTO" localSheetId="74">#REF!</definedName>
    <definedName name="BASE_INCREMENTO" localSheetId="90">#REF!</definedName>
    <definedName name="BASE_INCREMENTO" localSheetId="95">#REF!</definedName>
    <definedName name="BASE_INCREMENTO">#REF!</definedName>
    <definedName name="_xlnm.Database" localSheetId="109">#REF!</definedName>
    <definedName name="_xlnm.Database" localSheetId="112">#REF!</definedName>
    <definedName name="_xlnm.Database" localSheetId="74">#REF!</definedName>
    <definedName name="_xlnm.Database" localSheetId="90">#REF!</definedName>
    <definedName name="_xlnm.Database" localSheetId="95">#REF!</definedName>
    <definedName name="_xlnm.Database">#REF!</definedName>
    <definedName name="BBBBBBBBBBBBBBBB" localSheetId="101">'[4]32CCG94'!#REF!</definedName>
    <definedName name="BBBBBBBBBBBBBBBB" localSheetId="102">'[4]32CCG94'!#REF!</definedName>
    <definedName name="BBBBBBBBBBBBBBBB" localSheetId="104">'[4]32CCG94'!#REF!</definedName>
    <definedName name="BBBBBBBBBBBBBBBB" localSheetId="105">'[4]32CCG94'!#REF!</definedName>
    <definedName name="BBBBBBBBBBBBBBBB" localSheetId="106">'[4]32CCG94'!#REF!</definedName>
    <definedName name="BBBBBBBBBBBBBBBB" localSheetId="0">'[4]32CCG94'!#REF!</definedName>
    <definedName name="BBBBBBBBBBBBBBBB" localSheetId="99">'[11]32CCG94'!#REF!</definedName>
    <definedName name="BBBBBBBBBBBBBBBB" localSheetId="107">'[4]32CCG94'!#REF!</definedName>
    <definedName name="BBBBBBBBBBBBBBBB" localSheetId="108">'[4]32CCG94'!#REF!</definedName>
    <definedName name="BBBBBBBBBBBBBBBB" localSheetId="111">'[11]32CCG94'!#REF!</definedName>
    <definedName name="BBBBBBBBBBBBBBBB" localSheetId="112">'[11]32CCG94'!#REF!</definedName>
    <definedName name="BBBBBBBBBBBBBBBB" localSheetId="113">'[4]32CCG94'!#REF!</definedName>
    <definedName name="BBBBBBBBBBBBBBBB" localSheetId="114">'[4]32CCG94'!#REF!</definedName>
    <definedName name="BBBBBBBBBBBBBBBB" localSheetId="115">'[4]32CCG94'!#REF!</definedName>
    <definedName name="BBBBBBBBBBBBBBBB" localSheetId="116">'[4]32CCG94'!#REF!</definedName>
    <definedName name="BBBBBBBBBBBBBBBB" localSheetId="11">'[4]32CCG94'!#REF!</definedName>
    <definedName name="BBBBBBBBBBBBBBBB" localSheetId="121">'[12]32CCG94'!#REF!</definedName>
    <definedName name="BBBBBBBBBBBBBBBB" localSheetId="122">'[11]32CCG94'!#REF!</definedName>
    <definedName name="BBBBBBBBBBBBBBBB" localSheetId="123">'[11]32CCG94'!#REF!</definedName>
    <definedName name="BBBBBBBBBBBBBBBB" localSheetId="129">'[11]32CCG94'!#REF!</definedName>
    <definedName name="BBBBBBBBBBBBBBBB" localSheetId="131">'[12]32CCG94'!#REF!</definedName>
    <definedName name="BBBBBBBBBBBBBBBB" localSheetId="132">'[11]32CCG94'!#REF!</definedName>
    <definedName name="BBBBBBBBBBBBBBBB" localSheetId="135">'[12]32CCG94'!#REF!</definedName>
    <definedName name="BBBBBBBBBBBBBBBB" localSheetId="13">'[4]32CCG94'!#REF!</definedName>
    <definedName name="BBBBBBBBBBBBBBBB" localSheetId="145">'[4]32CCG94'!#REF!</definedName>
    <definedName name="BBBBBBBBBBBBBBBB" localSheetId="149">'[4]32CCG94'!#REF!</definedName>
    <definedName name="BBBBBBBBBBBBBBBB" localSheetId="151">'[4]32CCG94'!#REF!</definedName>
    <definedName name="BBBBBBBBBBBBBBBB" localSheetId="154">'[4]32CCG94'!#REF!</definedName>
    <definedName name="BBBBBBBBBBBBBBBB" localSheetId="157">'[11]32CCG94'!#REF!</definedName>
    <definedName name="BBBBBBBBBBBBBBBB" localSheetId="158">'[12]32CCG94'!#REF!</definedName>
    <definedName name="BBBBBBBBBBBBBBBB" localSheetId="15">'[4]32CCG94'!#REF!</definedName>
    <definedName name="BBBBBBBBBBBBBBBB" localSheetId="161">'[4]32CCG94'!#REF!</definedName>
    <definedName name="BBBBBBBBBBBBBBBB" localSheetId="162">'[4]32CCG94'!#REF!</definedName>
    <definedName name="BBBBBBBBBBBBBBBB" localSheetId="163">'[4]32CCG94'!#REF!</definedName>
    <definedName name="BBBBBBBBBBBBBBBB" localSheetId="164">'[4]32CCG94'!#REF!</definedName>
    <definedName name="BBBBBBBBBBBBBBBB" localSheetId="165">'[4]32CCG94'!#REF!</definedName>
    <definedName name="BBBBBBBBBBBBBBBB" localSheetId="166">'[4]32CCG94'!#REF!</definedName>
    <definedName name="BBBBBBBBBBBBBBBB" localSheetId="167">'[4]32CCG94'!#REF!</definedName>
    <definedName name="BBBBBBBBBBBBBBBB" localSheetId="168">'[4]32CCG94'!#REF!</definedName>
    <definedName name="BBBBBBBBBBBBBBBB" localSheetId="17">'[4]32CCG94'!#REF!</definedName>
    <definedName name="BBBBBBBBBBBBBBBB" localSheetId="18">'[4]32CCG94'!#REF!</definedName>
    <definedName name="BBBBBBBBBBBBBBBB" localSheetId="20">'[4]32CCG94'!#REF!</definedName>
    <definedName name="BBBBBBBBBBBBBBBB" localSheetId="22">'[4]32CCG94'!#REF!</definedName>
    <definedName name="BBBBBBBBBBBBBBBB" localSheetId="25">'[4]32CCG94'!#REF!</definedName>
    <definedName name="BBBBBBBBBBBBBBBB" localSheetId="26">'[4]32CCG94'!#REF!</definedName>
    <definedName name="BBBBBBBBBBBBBBBB" localSheetId="2">'[4]32CCG94'!#REF!</definedName>
    <definedName name="BBBBBBBBBBBBBBBB" localSheetId="29">'[4]32CCG94'!#REF!</definedName>
    <definedName name="BBBBBBBBBBBBBBBB" localSheetId="30">'[4]32CCG94'!#REF!</definedName>
    <definedName name="BBBBBBBBBBBBBBBB" localSheetId="31">'[4]32CCG94'!#REF!</definedName>
    <definedName name="BBBBBBBBBBBBBBBB" localSheetId="32">'[4]32CCG94'!#REF!</definedName>
    <definedName name="BBBBBBBBBBBBBBBB" localSheetId="34">'[4]32CCG94'!#REF!</definedName>
    <definedName name="BBBBBBBBBBBBBBBB" localSheetId="35">'[4]32CCG94'!#REF!</definedName>
    <definedName name="BBBBBBBBBBBBBBBB" localSheetId="37">'[4]32CCG94'!#REF!</definedName>
    <definedName name="BBBBBBBBBBBBBBBB" localSheetId="3">'[4]32CCG94'!#REF!</definedName>
    <definedName name="BBBBBBBBBBBBBBBB" localSheetId="47">'[5]32CCG94'!#REF!</definedName>
    <definedName name="BBBBBBBBBBBBBBBB" localSheetId="4">'[4]32CCG94'!#REF!</definedName>
    <definedName name="BBBBBBBBBBBBBBBB" localSheetId="51">'[6]32CCG94'!#REF!</definedName>
    <definedName name="BBBBBBBBBBBBBBBB" localSheetId="53">'[6]32CCG94'!#REF!</definedName>
    <definedName name="BBBBBBBBBBBBBBBB" localSheetId="5">'[4]32CCG94'!#REF!</definedName>
    <definedName name="BBBBBBBBBBBBBBBB" localSheetId="63">'[4]32CCG94'!#REF!</definedName>
    <definedName name="BBBBBBBBBBBBBBBB" localSheetId="75">'[4]32CCG94'!#REF!</definedName>
    <definedName name="BBBBBBBBBBBBBBBB" localSheetId="7">'[4]32CCG94'!#REF!</definedName>
    <definedName name="BBBBBBBBBBBBBBBB" localSheetId="84">'[4]32CCG94'!#REF!</definedName>
    <definedName name="BBBBBBBBBBBBBBBB" localSheetId="87">'[4]32CCG94'!#REF!</definedName>
    <definedName name="BBBBBBBBBBBBBBBB" localSheetId="88">'[4]32CCG94'!#REF!</definedName>
    <definedName name="BBBBBBBBBBBBBBBB" localSheetId="8">'[4]32CCG94'!#REF!</definedName>
    <definedName name="BBBBBBBBBBBBBBBB" localSheetId="89">'[11]32CCG94'!#REF!</definedName>
    <definedName name="BBBBBBBBBBBBBBBB" localSheetId="91">'[4]32CCG94'!#REF!</definedName>
    <definedName name="BBBBBBBBBBBBBBBB" localSheetId="94">'[4]32CCG94'!#REF!</definedName>
    <definedName name="BBBBBBBBBBBBBBBB" localSheetId="98">'[4]32CCG94'!#REF!</definedName>
    <definedName name="BBBBBBBBBBBBBBBB">'[4]32CCG94'!#REF!</definedName>
    <definedName name="BJ" localSheetId="101">'[4]32CCG94'!#REF!</definedName>
    <definedName name="BJ" localSheetId="102">'[4]32CCG94'!#REF!</definedName>
    <definedName name="BJ" localSheetId="104">'[4]32CCG94'!#REF!</definedName>
    <definedName name="BJ" localSheetId="105">'[4]32CCG94'!#REF!</definedName>
    <definedName name="BJ" localSheetId="106">'[4]32CCG94'!#REF!</definedName>
    <definedName name="BJ" localSheetId="0">'[4]32CCG94'!#REF!</definedName>
    <definedName name="BJ" localSheetId="99">'[13]32CCG94'!#REF!</definedName>
    <definedName name="BJ" localSheetId="107">'[4]32CCG94'!#REF!</definedName>
    <definedName name="BJ" localSheetId="108">'[4]32CCG94'!#REF!</definedName>
    <definedName name="BJ" localSheetId="111">'[13]32CCG94'!#REF!</definedName>
    <definedName name="BJ" localSheetId="112">'[13]32CCG94'!#REF!</definedName>
    <definedName name="BJ" localSheetId="113">'[4]32CCG94'!#REF!</definedName>
    <definedName name="BJ" localSheetId="114">'[4]32CCG94'!#REF!</definedName>
    <definedName name="BJ" localSheetId="115">'[4]32CCG94'!#REF!</definedName>
    <definedName name="BJ" localSheetId="116">'[4]32CCG94'!#REF!</definedName>
    <definedName name="BJ" localSheetId="11">'[4]32CCG94'!#REF!</definedName>
    <definedName name="BJ" localSheetId="121">'[14]32CCG94'!#REF!</definedName>
    <definedName name="BJ" localSheetId="122">'[13]32CCG94'!#REF!</definedName>
    <definedName name="BJ" localSheetId="123">'[13]32CCG94'!#REF!</definedName>
    <definedName name="BJ" localSheetId="129">'[13]32CCG94'!#REF!</definedName>
    <definedName name="BJ" localSheetId="131">'[14]32CCG94'!#REF!</definedName>
    <definedName name="BJ" localSheetId="132">'[13]32CCG94'!#REF!</definedName>
    <definedName name="BJ" localSheetId="135">'[14]32CCG94'!#REF!</definedName>
    <definedName name="BJ" localSheetId="13">'[4]32CCG94'!#REF!</definedName>
    <definedName name="BJ" localSheetId="145">'[4]32CCG94'!#REF!</definedName>
    <definedName name="BJ" localSheetId="149">'[4]32CCG94'!#REF!</definedName>
    <definedName name="BJ" localSheetId="151">'[4]32CCG94'!#REF!</definedName>
    <definedName name="BJ" localSheetId="154">'[4]32CCG94'!#REF!</definedName>
    <definedName name="BJ" localSheetId="157">'[13]32CCG94'!#REF!</definedName>
    <definedName name="BJ" localSheetId="158">'[14]32CCG94'!#REF!</definedName>
    <definedName name="BJ" localSheetId="15">'[4]32CCG94'!#REF!</definedName>
    <definedName name="BJ" localSheetId="161">'[4]32CCG94'!#REF!</definedName>
    <definedName name="BJ" localSheetId="162">'[4]32CCG94'!#REF!</definedName>
    <definedName name="BJ" localSheetId="163">'[4]32CCG94'!#REF!</definedName>
    <definedName name="BJ" localSheetId="164">'[4]32CCG94'!#REF!</definedName>
    <definedName name="BJ" localSheetId="165">'[4]32CCG94'!#REF!</definedName>
    <definedName name="BJ" localSheetId="166">'[4]32CCG94'!#REF!</definedName>
    <definedName name="BJ" localSheetId="167">'[4]32CCG94'!#REF!</definedName>
    <definedName name="BJ" localSheetId="168">'[4]32CCG94'!#REF!</definedName>
    <definedName name="BJ" localSheetId="17">'[4]32CCG94'!#REF!</definedName>
    <definedName name="BJ" localSheetId="18">'[4]32CCG94'!#REF!</definedName>
    <definedName name="BJ" localSheetId="20">'[4]32CCG94'!#REF!</definedName>
    <definedName name="BJ" localSheetId="22">'[4]32CCG94'!#REF!</definedName>
    <definedName name="BJ" localSheetId="25">'[4]32CCG94'!#REF!</definedName>
    <definedName name="BJ" localSheetId="26">'[4]32CCG94'!#REF!</definedName>
    <definedName name="BJ" localSheetId="2">'[4]32CCG94'!#REF!</definedName>
    <definedName name="BJ" localSheetId="29">'[4]32CCG94'!#REF!</definedName>
    <definedName name="BJ" localSheetId="30">'[4]32CCG94'!#REF!</definedName>
    <definedName name="BJ" localSheetId="31">'[4]32CCG94'!#REF!</definedName>
    <definedName name="BJ" localSheetId="32">'[4]32CCG94'!#REF!</definedName>
    <definedName name="BJ" localSheetId="34">'[4]32CCG94'!#REF!</definedName>
    <definedName name="BJ" localSheetId="35">'[4]32CCG94'!#REF!</definedName>
    <definedName name="BJ" localSheetId="37">'[4]32CCG94'!#REF!</definedName>
    <definedName name="BJ" localSheetId="3">'[4]32CCG94'!#REF!</definedName>
    <definedName name="BJ" localSheetId="47">'[5]32CCG94'!#REF!</definedName>
    <definedName name="BJ" localSheetId="4">'[4]32CCG94'!#REF!</definedName>
    <definedName name="BJ" localSheetId="51">'[6]32CCG94'!#REF!</definedName>
    <definedName name="BJ" localSheetId="53">'[6]32CCG94'!#REF!</definedName>
    <definedName name="BJ" localSheetId="5">'[4]32CCG94'!#REF!</definedName>
    <definedName name="BJ" localSheetId="63">'[4]32CCG94'!#REF!</definedName>
    <definedName name="BJ" localSheetId="75">'[4]32CCG94'!#REF!</definedName>
    <definedName name="BJ" localSheetId="7">'[4]32CCG94'!#REF!</definedName>
    <definedName name="BJ" localSheetId="84">'[4]32CCG94'!#REF!</definedName>
    <definedName name="BJ" localSheetId="87">'[4]32CCG94'!#REF!</definedName>
    <definedName name="BJ" localSheetId="88">'[4]32CCG94'!#REF!</definedName>
    <definedName name="BJ" localSheetId="8">'[4]32CCG94'!#REF!</definedName>
    <definedName name="BJ" localSheetId="89">'[13]32CCG94'!#REF!</definedName>
    <definedName name="BJ" localSheetId="91">'[4]32CCG94'!#REF!</definedName>
    <definedName name="BJ" localSheetId="94">'[4]32CCG94'!#REF!</definedName>
    <definedName name="BJ" localSheetId="98">'[4]32CCG94'!#REF!</definedName>
    <definedName name="BJ">'[4]32CCG94'!#REF!</definedName>
    <definedName name="camp1" localSheetId="109">#REF!</definedName>
    <definedName name="camp1" localSheetId="112">#REF!</definedName>
    <definedName name="camp1" localSheetId="74">#REF!</definedName>
    <definedName name="camp1" localSheetId="90">#REF!</definedName>
    <definedName name="camp1" localSheetId="95">#REF!</definedName>
    <definedName name="camp1">#REF!</definedName>
    <definedName name="camp2" localSheetId="109">#REF!</definedName>
    <definedName name="camp2" localSheetId="112">#REF!</definedName>
    <definedName name="camp2" localSheetId="74">#REF!</definedName>
    <definedName name="camp2" localSheetId="90">#REF!</definedName>
    <definedName name="camp2" localSheetId="95">#REF!</definedName>
    <definedName name="camp2">#REF!</definedName>
    <definedName name="categoria" localSheetId="109">'[9]DOCENTES '!#REF!</definedName>
    <definedName name="categoria" localSheetId="112">'[9]DOCENTES '!#REF!</definedName>
    <definedName name="categoria" localSheetId="74">'[9]DOCENTES '!#REF!</definedName>
    <definedName name="categoria" localSheetId="90">'[9]DOCENTES '!#REF!</definedName>
    <definedName name="categoria" localSheetId="95">'[9]DOCENTES '!#REF!</definedName>
    <definedName name="categoria">'[9]DOCENTES '!#REF!</definedName>
    <definedName name="CATINST">'[15]MAT-CATINST-11'!$A$3:$D$114</definedName>
    <definedName name="CATINST25">'[15]MAT-CATINST-25'!$A$3:$C$89</definedName>
    <definedName name="CATINST33">'[15]MAT-CATINST-33'!$A$3:$C$101</definedName>
    <definedName name="cc" localSheetId="109" hidden="1">#REF!</definedName>
    <definedName name="cc" localSheetId="112" hidden="1">#REF!</definedName>
    <definedName name="cc" localSheetId="74" hidden="1">#REF!</definedName>
    <definedName name="cc" localSheetId="90" hidden="1">#REF!</definedName>
    <definedName name="cc" localSheetId="95" hidden="1">#REF!</definedName>
    <definedName name="cc" hidden="1">#REF!</definedName>
    <definedName name="CCCCCCCCCCCCC" localSheetId="101">'[4]32CCG94'!#REF!</definedName>
    <definedName name="CCCCCCCCCCCCC" localSheetId="102">'[4]32CCG94'!#REF!</definedName>
    <definedName name="CCCCCCCCCCCCC" localSheetId="104">'[4]32CCG94'!#REF!</definedName>
    <definedName name="CCCCCCCCCCCCC" localSheetId="105">'[4]32CCG94'!#REF!</definedName>
    <definedName name="CCCCCCCCCCCCC" localSheetId="106">'[4]32CCG94'!#REF!</definedName>
    <definedName name="CCCCCCCCCCCCC" localSheetId="0">'[4]32CCG94'!#REF!</definedName>
    <definedName name="CCCCCCCCCCCCC" localSheetId="99">'[11]32CCG94'!#REF!</definedName>
    <definedName name="CCCCCCCCCCCCC" localSheetId="107">'[4]32CCG94'!#REF!</definedName>
    <definedName name="CCCCCCCCCCCCC" localSheetId="108">'[4]32CCG94'!#REF!</definedName>
    <definedName name="CCCCCCCCCCCCC" localSheetId="111">'[11]32CCG94'!#REF!</definedName>
    <definedName name="CCCCCCCCCCCCC" localSheetId="112">'[11]32CCG94'!#REF!</definedName>
    <definedName name="CCCCCCCCCCCCC" localSheetId="113">'[4]32CCG94'!#REF!</definedName>
    <definedName name="CCCCCCCCCCCCC" localSheetId="114">'[4]32CCG94'!#REF!</definedName>
    <definedName name="CCCCCCCCCCCCC" localSheetId="115">'[4]32CCG94'!#REF!</definedName>
    <definedName name="CCCCCCCCCCCCC" localSheetId="116">'[4]32CCG94'!#REF!</definedName>
    <definedName name="CCCCCCCCCCCCC" localSheetId="11">'[4]32CCG94'!#REF!</definedName>
    <definedName name="CCCCCCCCCCCCC" localSheetId="121">'[12]32CCG94'!#REF!</definedName>
    <definedName name="CCCCCCCCCCCCC" localSheetId="122">'[11]32CCG94'!#REF!</definedName>
    <definedName name="CCCCCCCCCCCCC" localSheetId="123">'[11]32CCG94'!#REF!</definedName>
    <definedName name="CCCCCCCCCCCCC" localSheetId="129">'[11]32CCG94'!#REF!</definedName>
    <definedName name="CCCCCCCCCCCCC" localSheetId="131">'[12]32CCG94'!#REF!</definedName>
    <definedName name="CCCCCCCCCCCCC" localSheetId="132">'[11]32CCG94'!#REF!</definedName>
    <definedName name="CCCCCCCCCCCCC" localSheetId="135">'[12]32CCG94'!#REF!</definedName>
    <definedName name="CCCCCCCCCCCCC" localSheetId="13">'[4]32CCG94'!#REF!</definedName>
    <definedName name="CCCCCCCCCCCCC" localSheetId="145">'[4]32CCG94'!#REF!</definedName>
    <definedName name="CCCCCCCCCCCCC" localSheetId="149">'[4]32CCG94'!#REF!</definedName>
    <definedName name="CCCCCCCCCCCCC" localSheetId="151">'[4]32CCG94'!#REF!</definedName>
    <definedName name="CCCCCCCCCCCCC" localSheetId="154">'[4]32CCG94'!#REF!</definedName>
    <definedName name="CCCCCCCCCCCCC" localSheetId="157">'[11]32CCG94'!#REF!</definedName>
    <definedName name="CCCCCCCCCCCCC" localSheetId="158">'[12]32CCG94'!#REF!</definedName>
    <definedName name="CCCCCCCCCCCCC" localSheetId="15">'[4]32CCG94'!#REF!</definedName>
    <definedName name="CCCCCCCCCCCCC" localSheetId="161">'[4]32CCG94'!#REF!</definedName>
    <definedName name="CCCCCCCCCCCCC" localSheetId="162">'[4]32CCG94'!#REF!</definedName>
    <definedName name="CCCCCCCCCCCCC" localSheetId="163">'[4]32CCG94'!#REF!</definedName>
    <definedName name="CCCCCCCCCCCCC" localSheetId="164">'[4]32CCG94'!#REF!</definedName>
    <definedName name="CCCCCCCCCCCCC" localSheetId="165">'[4]32CCG94'!#REF!</definedName>
    <definedName name="CCCCCCCCCCCCC" localSheetId="166">'[4]32CCG94'!#REF!</definedName>
    <definedName name="CCCCCCCCCCCCC" localSheetId="167">'[4]32CCG94'!#REF!</definedName>
    <definedName name="CCCCCCCCCCCCC" localSheetId="168">'[4]32CCG94'!#REF!</definedName>
    <definedName name="CCCCCCCCCCCCC" localSheetId="17">'[4]32CCG94'!#REF!</definedName>
    <definedName name="CCCCCCCCCCCCC" localSheetId="18">'[4]32CCG94'!#REF!</definedName>
    <definedName name="CCCCCCCCCCCCC" localSheetId="20">'[4]32CCG94'!#REF!</definedName>
    <definedName name="CCCCCCCCCCCCC" localSheetId="22">'[4]32CCG94'!#REF!</definedName>
    <definedName name="CCCCCCCCCCCCC" localSheetId="25">'[4]32CCG94'!#REF!</definedName>
    <definedName name="CCCCCCCCCCCCC" localSheetId="26">'[4]32CCG94'!#REF!</definedName>
    <definedName name="CCCCCCCCCCCCC" localSheetId="2">'[4]32CCG94'!#REF!</definedName>
    <definedName name="CCCCCCCCCCCCC" localSheetId="29">'[4]32CCG94'!#REF!</definedName>
    <definedName name="CCCCCCCCCCCCC" localSheetId="30">'[4]32CCG94'!#REF!</definedName>
    <definedName name="CCCCCCCCCCCCC" localSheetId="31">'[4]32CCG94'!#REF!</definedName>
    <definedName name="CCCCCCCCCCCCC" localSheetId="32">'[4]32CCG94'!#REF!</definedName>
    <definedName name="CCCCCCCCCCCCC" localSheetId="34">'[4]32CCG94'!#REF!</definedName>
    <definedName name="CCCCCCCCCCCCC" localSheetId="35">'[4]32CCG94'!#REF!</definedName>
    <definedName name="CCCCCCCCCCCCC" localSheetId="37">'[4]32CCG94'!#REF!</definedName>
    <definedName name="CCCCCCCCCCCCC" localSheetId="3">'[4]32CCG94'!#REF!</definedName>
    <definedName name="CCCCCCCCCCCCC" localSheetId="47">'[5]32CCG94'!#REF!</definedName>
    <definedName name="CCCCCCCCCCCCC" localSheetId="4">'[4]32CCG94'!#REF!</definedName>
    <definedName name="CCCCCCCCCCCCC" localSheetId="51">'[6]32CCG94'!#REF!</definedName>
    <definedName name="CCCCCCCCCCCCC" localSheetId="53">'[6]32CCG94'!#REF!</definedName>
    <definedName name="CCCCCCCCCCCCC" localSheetId="5">'[4]32CCG94'!#REF!</definedName>
    <definedName name="CCCCCCCCCCCCC" localSheetId="63">'[4]32CCG94'!#REF!</definedName>
    <definedName name="CCCCCCCCCCCCC" localSheetId="75">'[4]32CCG94'!#REF!</definedName>
    <definedName name="CCCCCCCCCCCCC" localSheetId="7">'[4]32CCG94'!#REF!</definedName>
    <definedName name="CCCCCCCCCCCCC" localSheetId="84">'[4]32CCG94'!#REF!</definedName>
    <definedName name="CCCCCCCCCCCCC" localSheetId="87">'[4]32CCG94'!#REF!</definedName>
    <definedName name="CCCCCCCCCCCCC" localSheetId="88">'[4]32CCG94'!#REF!</definedName>
    <definedName name="CCCCCCCCCCCCC" localSheetId="8">'[4]32CCG94'!#REF!</definedName>
    <definedName name="CCCCCCCCCCCCC" localSheetId="89">'[11]32CCG94'!#REF!</definedName>
    <definedName name="CCCCCCCCCCCCC" localSheetId="91">'[4]32CCG94'!#REF!</definedName>
    <definedName name="CCCCCCCCCCCCC" localSheetId="94">'[4]32CCG94'!#REF!</definedName>
    <definedName name="CCCCCCCCCCCCC" localSheetId="98">'[4]32CCG94'!#REF!</definedName>
    <definedName name="CCCCCCCCCCCCC">'[4]32CCG94'!#REF!</definedName>
    <definedName name="CCCCCCCCCCCCCCCCCCCC" localSheetId="101">#REF!</definedName>
    <definedName name="CCCCCCCCCCCCCCCCCCCC" localSheetId="102">#REF!</definedName>
    <definedName name="CCCCCCCCCCCCCCCCCCCC" localSheetId="104">#REF!</definedName>
    <definedName name="CCCCCCCCCCCCCCCCCCCC" localSheetId="105">#REF!</definedName>
    <definedName name="CCCCCCCCCCCCCCCCCCCC" localSheetId="106">#REF!</definedName>
    <definedName name="CCCCCCCCCCCCCCCCCCCC" localSheetId="0">#REF!</definedName>
    <definedName name="CCCCCCCCCCCCCCCCCCCC" localSheetId="99">#REF!</definedName>
    <definedName name="CCCCCCCCCCCCCCCCCCCC" localSheetId="107">#REF!</definedName>
    <definedName name="CCCCCCCCCCCCCCCCCCCC" localSheetId="108">#REF!</definedName>
    <definedName name="CCCCCCCCCCCCCCCCCCCC" localSheetId="112">#REF!</definedName>
    <definedName name="CCCCCCCCCCCCCCCCCCCC" localSheetId="113">#REF!</definedName>
    <definedName name="CCCCCCCCCCCCCCCCCCCC" localSheetId="114">#REF!</definedName>
    <definedName name="CCCCCCCCCCCCCCCCCCCC" localSheetId="115">#REF!</definedName>
    <definedName name="CCCCCCCCCCCCCCCCCCCC" localSheetId="116">#REF!</definedName>
    <definedName name="CCCCCCCCCCCCCCCCCCCC" localSheetId="11">#REF!</definedName>
    <definedName name="CCCCCCCCCCCCCCCCCCCC" localSheetId="121">#REF!</definedName>
    <definedName name="CCCCCCCCCCCCCCCCCCCC" localSheetId="122">#REF!</definedName>
    <definedName name="CCCCCCCCCCCCCCCCCCCC" localSheetId="123">#REF!</definedName>
    <definedName name="CCCCCCCCCCCCCCCCCCCC" localSheetId="124">#REF!</definedName>
    <definedName name="CCCCCCCCCCCCCCCCCCCC" localSheetId="126">#REF!</definedName>
    <definedName name="CCCCCCCCCCCCCCCCCCCC" localSheetId="127">#REF!</definedName>
    <definedName name="CCCCCCCCCCCCCCCCCCCC" localSheetId="129">#REF!</definedName>
    <definedName name="CCCCCCCCCCCCCCCCCCCC" localSheetId="131">#REF!</definedName>
    <definedName name="CCCCCCCCCCCCCCCCCCCC" localSheetId="132">#REF!</definedName>
    <definedName name="CCCCCCCCCCCCCCCCCCCC" localSheetId="135">#REF!</definedName>
    <definedName name="CCCCCCCCCCCCCCCCCCCC" localSheetId="13">#REF!</definedName>
    <definedName name="CCCCCCCCCCCCCCCCCCCC" localSheetId="145">#REF!</definedName>
    <definedName name="CCCCCCCCCCCCCCCCCCCC" localSheetId="149">#REF!</definedName>
    <definedName name="CCCCCCCCCCCCCCCCCCCC" localSheetId="150">#REF!</definedName>
    <definedName name="CCCCCCCCCCCCCCCCCCCC" localSheetId="151">#REF!</definedName>
    <definedName name="CCCCCCCCCCCCCCCCCCCC" localSheetId="152">#REF!</definedName>
    <definedName name="CCCCCCCCCCCCCCCCCCCC" localSheetId="154">#REF!</definedName>
    <definedName name="CCCCCCCCCCCCCCCCCCCC" localSheetId="155">#REF!</definedName>
    <definedName name="CCCCCCCCCCCCCCCCCCCC" localSheetId="156">#REF!</definedName>
    <definedName name="CCCCCCCCCCCCCCCCCCCC" localSheetId="157">#REF!</definedName>
    <definedName name="CCCCCCCCCCCCCCCCCCCC" localSheetId="158">#REF!</definedName>
    <definedName name="CCCCCCCCCCCCCCCCCCCC" localSheetId="15">#REF!</definedName>
    <definedName name="CCCCCCCCCCCCCCCCCCCC" localSheetId="161">#REF!</definedName>
    <definedName name="CCCCCCCCCCCCCCCCCCCC" localSheetId="162">#REF!</definedName>
    <definedName name="CCCCCCCCCCCCCCCCCCCC" localSheetId="163">#REF!</definedName>
    <definedName name="CCCCCCCCCCCCCCCCCCCC" localSheetId="164">#REF!</definedName>
    <definedName name="CCCCCCCCCCCCCCCCCCCC" localSheetId="165">#REF!</definedName>
    <definedName name="CCCCCCCCCCCCCCCCCCCC" localSheetId="166">#REF!</definedName>
    <definedName name="CCCCCCCCCCCCCCCCCCCC" localSheetId="167">#REF!</definedName>
    <definedName name="CCCCCCCCCCCCCCCCCCCC" localSheetId="168">#REF!</definedName>
    <definedName name="CCCCCCCCCCCCCCCCCCCC" localSheetId="17">#REF!</definedName>
    <definedName name="CCCCCCCCCCCCCCCCCCCC" localSheetId="18">#REF!</definedName>
    <definedName name="CCCCCCCCCCCCCCCCCCCC" localSheetId="20">#REF!</definedName>
    <definedName name="CCCCCCCCCCCCCCCCCCCC" localSheetId="22">#REF!</definedName>
    <definedName name="CCCCCCCCCCCCCCCCCCCC" localSheetId="25">#REF!</definedName>
    <definedName name="CCCCCCCCCCCCCCCCCCCC" localSheetId="26">#REF!</definedName>
    <definedName name="CCCCCCCCCCCCCCCCCCCC" localSheetId="28">#REF!</definedName>
    <definedName name="CCCCCCCCCCCCCCCCCCCC" localSheetId="2">#REF!</definedName>
    <definedName name="CCCCCCCCCCCCCCCCCCCC" localSheetId="29">#REF!</definedName>
    <definedName name="CCCCCCCCCCCCCCCCCCCC" localSheetId="30">#REF!</definedName>
    <definedName name="CCCCCCCCCCCCCCCCCCCC" localSheetId="31">#REF!</definedName>
    <definedName name="CCCCCCCCCCCCCCCCCCCC" localSheetId="32">#REF!</definedName>
    <definedName name="CCCCCCCCCCCCCCCCCCCC" localSheetId="34">#REF!</definedName>
    <definedName name="CCCCCCCCCCCCCCCCCCCC" localSheetId="35">#REF!</definedName>
    <definedName name="CCCCCCCCCCCCCCCCCCCC" localSheetId="37">#REF!</definedName>
    <definedName name="CCCCCCCCCCCCCCCCCCCC" localSheetId="38">#REF!</definedName>
    <definedName name="CCCCCCCCCCCCCCCCCCCC" localSheetId="3">#REF!</definedName>
    <definedName name="CCCCCCCCCCCCCCCCCCCC" localSheetId="39">#REF!</definedName>
    <definedName name="CCCCCCCCCCCCCCCCCCCC" localSheetId="42">#REF!</definedName>
    <definedName name="CCCCCCCCCCCCCCCCCCCC" localSheetId="47">#REF!</definedName>
    <definedName name="CCCCCCCCCCCCCCCCCCCC" localSheetId="4">#REF!</definedName>
    <definedName name="CCCCCCCCCCCCCCCCCCCC" localSheetId="54">#REF!</definedName>
    <definedName name="CCCCCCCCCCCCCCCCCCCC" localSheetId="5">#REF!</definedName>
    <definedName name="CCCCCCCCCCCCCCCCCCCC" localSheetId="63">#REF!</definedName>
    <definedName name="CCCCCCCCCCCCCCCCCCCC" localSheetId="6">#REF!</definedName>
    <definedName name="CCCCCCCCCCCCCCCCCCCC" localSheetId="75">#REF!</definedName>
    <definedName name="CCCCCCCCCCCCCCCCCCCC" localSheetId="76">#REF!</definedName>
    <definedName name="CCCCCCCCCCCCCCCCCCCC" localSheetId="77">#REF!</definedName>
    <definedName name="CCCCCCCCCCCCCCCCCCCC" localSheetId="7">#REF!</definedName>
    <definedName name="CCCCCCCCCCCCCCCCCCCC" localSheetId="80">#REF!</definedName>
    <definedName name="CCCCCCCCCCCCCCCCCCCC" localSheetId="84">#REF!</definedName>
    <definedName name="CCCCCCCCCCCCCCCCCCCC" localSheetId="87">#REF!</definedName>
    <definedName name="CCCCCCCCCCCCCCCCCCCC" localSheetId="88">#REF!</definedName>
    <definedName name="CCCCCCCCCCCCCCCCCCCC" localSheetId="8">#REF!</definedName>
    <definedName name="CCCCCCCCCCCCCCCCCCCC" localSheetId="91">#REF!</definedName>
    <definedName name="CCCCCCCCCCCCCCCCCCCC" localSheetId="93">#REF!</definedName>
    <definedName name="CCCCCCCCCCCCCCCCCCCC" localSheetId="94">#REF!</definedName>
    <definedName name="CCCCCCCCCCCCCCCCCCCC" localSheetId="98">#REF!</definedName>
    <definedName name="CCCCCCCCCCCCCCCCCCCC">#REF!</definedName>
    <definedName name="cd" localSheetId="101">'[16]32CCG94'!#REF!</definedName>
    <definedName name="cd" localSheetId="102">'[16]32CCG94'!#REF!</definedName>
    <definedName name="cd" localSheetId="104">'[16]32CCG94'!#REF!</definedName>
    <definedName name="cd" localSheetId="105">'[16]32CCG94'!#REF!</definedName>
    <definedName name="cd" localSheetId="106">'[16]32CCG94'!#REF!</definedName>
    <definedName name="cd" localSheetId="0">'[17]32CCG94'!#REF!</definedName>
    <definedName name="cd" localSheetId="9">'[17]32CCG94'!#REF!</definedName>
    <definedName name="cd" localSheetId="99">'[16]32CCG94'!#REF!</definedName>
    <definedName name="cd" localSheetId="107">'[16]32CCG94'!#REF!</definedName>
    <definedName name="cd" localSheetId="108">'[16]32CCG94'!#REF!</definedName>
    <definedName name="cd" localSheetId="112">'[16]32CCG94'!#REF!</definedName>
    <definedName name="cd" localSheetId="113">'[17]32CCG94'!#REF!</definedName>
    <definedName name="cd" localSheetId="114">'[17]32CCG94'!#REF!</definedName>
    <definedName name="cd" localSheetId="115">'[17]32CCG94'!#REF!</definedName>
    <definedName name="cd" localSheetId="116">'[17]32CCG94'!#REF!</definedName>
    <definedName name="cd" localSheetId="11">'[17]32CCG94'!#REF!</definedName>
    <definedName name="cd" localSheetId="121">'[17]32CCG94'!#REF!</definedName>
    <definedName name="cd" localSheetId="122">'[16]32CCG94'!#REF!</definedName>
    <definedName name="cd" localSheetId="127">'[16]32CCG94'!#REF!</definedName>
    <definedName name="cd" localSheetId="131">'[17]32CCG94'!#REF!</definedName>
    <definedName name="cd" localSheetId="132">'[16]32CCG94'!#REF!</definedName>
    <definedName name="cd" localSheetId="135">'[17]32CCG94'!#REF!</definedName>
    <definedName name="cd" localSheetId="13">'[17]32CCG94'!#REF!</definedName>
    <definedName name="cd" localSheetId="145">'[16]32CCG94'!#REF!</definedName>
    <definedName name="cd" localSheetId="151">'[16]32CCG94'!#REF!</definedName>
    <definedName name="cd" localSheetId="152">'[16]32CCG94'!#REF!</definedName>
    <definedName name="cd" localSheetId="154">'[17]32CCG94'!#REF!</definedName>
    <definedName name="cd" localSheetId="155">'[17]32CCG94'!#REF!</definedName>
    <definedName name="cd" localSheetId="156">'[17]32CCG94'!#REF!</definedName>
    <definedName name="cd" localSheetId="158">'[17]32CCG94'!#REF!</definedName>
    <definedName name="cd" localSheetId="15">'[17]32CCG94'!#REF!</definedName>
    <definedName name="cd" localSheetId="161">'[17]32CCG94'!#REF!</definedName>
    <definedName name="cd" localSheetId="162">'[17]32CCG94'!#REF!</definedName>
    <definedName name="cd" localSheetId="163">'[17]32CCG94'!#REF!</definedName>
    <definedName name="cd" localSheetId="164">'[17]32CCG94'!#REF!</definedName>
    <definedName name="cd" localSheetId="165">'[17]32CCG94'!#REF!</definedName>
    <definedName name="cd" localSheetId="166">'[17]32CCG94'!#REF!</definedName>
    <definedName name="cd" localSheetId="167">'[17]32CCG94'!#REF!</definedName>
    <definedName name="cd" localSheetId="168">'[16]32CCG94'!#REF!</definedName>
    <definedName name="cd" localSheetId="25">'[17]32CCG94'!#REF!</definedName>
    <definedName name="cd" localSheetId="26">'[17]32CCG94'!#REF!</definedName>
    <definedName name="cd" localSheetId="2">'[17]32CCG94'!#REF!</definedName>
    <definedName name="cd" localSheetId="32">'[17]32CCG94'!#REF!</definedName>
    <definedName name="cd" localSheetId="35">'[16]32CCG94'!#REF!</definedName>
    <definedName name="cd" localSheetId="38">'[17]32CCG94'!#REF!</definedName>
    <definedName name="cd" localSheetId="39">'[17]32CCG94'!#REF!</definedName>
    <definedName name="cd" localSheetId="42">'[17]32CCG94'!#REF!</definedName>
    <definedName name="cd" localSheetId="46">'[17]32CCG94'!#REF!</definedName>
    <definedName name="cd" localSheetId="47">'[16]32CCG94'!#REF!</definedName>
    <definedName name="cd" localSheetId="54">'[17]32CCG94'!#REF!</definedName>
    <definedName name="cd" localSheetId="61">'[17]32CCG94'!#REF!</definedName>
    <definedName name="cd" localSheetId="64">'[17]32CCG94'!#REF!</definedName>
    <definedName name="cd" localSheetId="75">'[17]32CCG94'!#REF!</definedName>
    <definedName name="cd" localSheetId="76">'[17]32CCG94'!#REF!</definedName>
    <definedName name="cd" localSheetId="77">'[17]32CCG94'!#REF!</definedName>
    <definedName name="cd" localSheetId="80">'[17]32CCG94'!#REF!</definedName>
    <definedName name="cd" localSheetId="87">'[17]32CCG94'!#REF!</definedName>
    <definedName name="cd" localSheetId="88">'[17]32CCG94'!#REF!</definedName>
    <definedName name="cd" localSheetId="8">'[16]32CCG94'!#REF!</definedName>
    <definedName name="cd" localSheetId="91">'[17]32CCG94'!#REF!</definedName>
    <definedName name="cd" localSheetId="94">'[17]32CCG94'!#REF!</definedName>
    <definedName name="cd" localSheetId="98">'[17]32CCG94'!#REF!</definedName>
    <definedName name="cd">'[16]32CCG94'!#REF!</definedName>
    <definedName name="cero" localSheetId="101">#REF!</definedName>
    <definedName name="cero" localSheetId="102">#REF!</definedName>
    <definedName name="cero" localSheetId="104">#REF!</definedName>
    <definedName name="cero" localSheetId="105">#REF!</definedName>
    <definedName name="cero" localSheetId="106">#REF!</definedName>
    <definedName name="cero" localSheetId="0">#REF!</definedName>
    <definedName name="cero" localSheetId="99">#REF!</definedName>
    <definedName name="cero" localSheetId="107">#REF!</definedName>
    <definedName name="cero" localSheetId="108">#REF!</definedName>
    <definedName name="cero" localSheetId="112">#REF!</definedName>
    <definedName name="cero" localSheetId="113">#REF!</definedName>
    <definedName name="cero" localSheetId="114">#REF!</definedName>
    <definedName name="cero" localSheetId="115">#REF!</definedName>
    <definedName name="cero" localSheetId="116">#REF!</definedName>
    <definedName name="cero" localSheetId="11">#REF!</definedName>
    <definedName name="cero" localSheetId="121">#REF!</definedName>
    <definedName name="cero" localSheetId="122">#REF!</definedName>
    <definedName name="cero" localSheetId="123">#REF!</definedName>
    <definedName name="cero" localSheetId="124">#REF!</definedName>
    <definedName name="cero" localSheetId="126">#REF!</definedName>
    <definedName name="cero" localSheetId="127">#REF!</definedName>
    <definedName name="cero" localSheetId="129">#REF!</definedName>
    <definedName name="cero" localSheetId="131">#REF!</definedName>
    <definedName name="cero" localSheetId="132">#REF!</definedName>
    <definedName name="cero" localSheetId="135">#REF!</definedName>
    <definedName name="cero" localSheetId="13">#REF!</definedName>
    <definedName name="cero" localSheetId="145">#REF!</definedName>
    <definedName name="cero" localSheetId="149">#REF!</definedName>
    <definedName name="cero" localSheetId="150">#REF!</definedName>
    <definedName name="cero" localSheetId="151">#REF!</definedName>
    <definedName name="cero" localSheetId="152">#REF!</definedName>
    <definedName name="cero" localSheetId="154">#REF!</definedName>
    <definedName name="cero" localSheetId="155">#REF!</definedName>
    <definedName name="cero" localSheetId="156">#REF!</definedName>
    <definedName name="cero" localSheetId="157">#REF!</definedName>
    <definedName name="cero" localSheetId="158">#REF!</definedName>
    <definedName name="cero" localSheetId="15">#REF!</definedName>
    <definedName name="cero" localSheetId="161">#REF!</definedName>
    <definedName name="cero" localSheetId="162">#REF!</definedName>
    <definedName name="cero" localSheetId="163">#REF!</definedName>
    <definedName name="cero" localSheetId="164">#REF!</definedName>
    <definedName name="cero" localSheetId="165">#REF!</definedName>
    <definedName name="cero" localSheetId="166">#REF!</definedName>
    <definedName name="cero" localSheetId="167">#REF!</definedName>
    <definedName name="cero" localSheetId="168">#REF!</definedName>
    <definedName name="cero" localSheetId="17">#REF!</definedName>
    <definedName name="cero" localSheetId="18">#REF!</definedName>
    <definedName name="cero" localSheetId="20">#REF!</definedName>
    <definedName name="cero" localSheetId="22">#REF!</definedName>
    <definedName name="cero" localSheetId="25">#REF!</definedName>
    <definedName name="cero" localSheetId="26">#REF!</definedName>
    <definedName name="cero" localSheetId="28">#REF!</definedName>
    <definedName name="cero" localSheetId="2">#REF!</definedName>
    <definedName name="cero" localSheetId="29">#REF!</definedName>
    <definedName name="cero" localSheetId="30">#REF!</definedName>
    <definedName name="cero" localSheetId="31">#REF!</definedName>
    <definedName name="cero" localSheetId="32">#REF!</definedName>
    <definedName name="cero" localSheetId="34">#REF!</definedName>
    <definedName name="cero" localSheetId="35">#REF!</definedName>
    <definedName name="cero" localSheetId="37">#REF!</definedName>
    <definedName name="cero" localSheetId="38">#REF!</definedName>
    <definedName name="cero" localSheetId="3">#REF!</definedName>
    <definedName name="cero" localSheetId="39">#REF!</definedName>
    <definedName name="cero" localSheetId="42">#REF!</definedName>
    <definedName name="cero" localSheetId="47">#REF!</definedName>
    <definedName name="cero" localSheetId="4">#REF!</definedName>
    <definedName name="cero" localSheetId="54">#REF!</definedName>
    <definedName name="cero" localSheetId="5">#REF!</definedName>
    <definedName name="cero" localSheetId="63">#REF!</definedName>
    <definedName name="cero" localSheetId="6">#REF!</definedName>
    <definedName name="cero" localSheetId="75">#REF!</definedName>
    <definedName name="cero" localSheetId="76">#REF!</definedName>
    <definedName name="cero" localSheetId="77">#REF!</definedName>
    <definedName name="cero" localSheetId="7">#REF!</definedName>
    <definedName name="cero" localSheetId="80">#REF!</definedName>
    <definedName name="cero" localSheetId="84">#REF!</definedName>
    <definedName name="cero" localSheetId="87">#REF!</definedName>
    <definedName name="cero" localSheetId="88">#REF!</definedName>
    <definedName name="cero" localSheetId="8">#REF!</definedName>
    <definedName name="cero" localSheetId="91">#REF!</definedName>
    <definedName name="cero" localSheetId="93">#REF!</definedName>
    <definedName name="cero" localSheetId="94">#REF!</definedName>
    <definedName name="cero" localSheetId="98">#REF!</definedName>
    <definedName name="cero">#REF!</definedName>
    <definedName name="CETI">[2]Hoja1!$B$365:$J$372</definedName>
    <definedName name="CG" localSheetId="109">#REF!</definedName>
    <definedName name="CG" localSheetId="112">#REF!</definedName>
    <definedName name="CG" localSheetId="74">#REF!</definedName>
    <definedName name="CG" localSheetId="90">#REF!</definedName>
    <definedName name="CG" localSheetId="95">#REF!</definedName>
    <definedName name="CG">#REF!</definedName>
    <definedName name="chih1" localSheetId="109">#REF!</definedName>
    <definedName name="chih1" localSheetId="112">#REF!</definedName>
    <definedName name="chih1" localSheetId="74">#REF!</definedName>
    <definedName name="chih1" localSheetId="90">#REF!</definedName>
    <definedName name="chih1" localSheetId="95">#REF!</definedName>
    <definedName name="chih1">#REF!</definedName>
    <definedName name="chih2" localSheetId="109">#REF!</definedName>
    <definedName name="chih2" localSheetId="112">#REF!</definedName>
    <definedName name="chih2" localSheetId="74">#REF!</definedName>
    <definedName name="chih2" localSheetId="90">#REF!</definedName>
    <definedName name="chih2" localSheetId="95">#REF!</definedName>
    <definedName name="chih2">#REF!</definedName>
    <definedName name="chis1" localSheetId="112">#REF!</definedName>
    <definedName name="chis1">#REF!</definedName>
    <definedName name="chis2" localSheetId="112">#REF!</definedName>
    <definedName name="chis2">#REF!</definedName>
    <definedName name="CIEA">[2]Hoja1!$B$331:$J$342</definedName>
    <definedName name="coah1" localSheetId="109">#REF!</definedName>
    <definedName name="coah1" localSheetId="112">#REF!</definedName>
    <definedName name="coah1" localSheetId="74">#REF!</definedName>
    <definedName name="coah1" localSheetId="90">#REF!</definedName>
    <definedName name="coah1" localSheetId="95">#REF!</definedName>
    <definedName name="coah1">#REF!</definedName>
    <definedName name="coah2" localSheetId="109">#REF!</definedName>
    <definedName name="coah2" localSheetId="112">#REF!</definedName>
    <definedName name="coah2" localSheetId="74">#REF!</definedName>
    <definedName name="coah2" localSheetId="90">#REF!</definedName>
    <definedName name="coah2" localSheetId="95">#REF!</definedName>
    <definedName name="coah2">#REF!</definedName>
    <definedName name="COFAA">[2]Hoja1!$B$322:$J$327</definedName>
    <definedName name="CONALEP">[18]Hoja1!$B$346:$J$361</definedName>
    <definedName name="CRIS" localSheetId="109">#REF!</definedName>
    <definedName name="CRIS" localSheetId="112">#REF!</definedName>
    <definedName name="CRIS" localSheetId="74">#REF!</definedName>
    <definedName name="CRIS" localSheetId="90">#REF!</definedName>
    <definedName name="CRIS" localSheetId="95">#REF!</definedName>
    <definedName name="CRIS">#REF!</definedName>
    <definedName name="cuadro">[2]Ac02acV2!$A$1:$AY$1139</definedName>
    <definedName name="d" localSheetId="109">#REF!</definedName>
    <definedName name="d" localSheetId="112">#REF!</definedName>
    <definedName name="d" localSheetId="74">#REF!</definedName>
    <definedName name="d" localSheetId="90">#REF!</definedName>
    <definedName name="d" localSheetId="95">#REF!</definedName>
    <definedName name="d">#REF!</definedName>
    <definedName name="d_f1" localSheetId="109">#REF!</definedName>
    <definedName name="d_f1" localSheetId="112">#REF!</definedName>
    <definedName name="d_f1" localSheetId="74">#REF!</definedName>
    <definedName name="d_f1" localSheetId="90">#REF!</definedName>
    <definedName name="d_f1" localSheetId="95">#REF!</definedName>
    <definedName name="d_f1">#REF!</definedName>
    <definedName name="d_f2" localSheetId="109">#REF!</definedName>
    <definedName name="d_f2" localSheetId="112">#REF!</definedName>
    <definedName name="d_f2" localSheetId="74">#REF!</definedName>
    <definedName name="d_f2" localSheetId="90">#REF!</definedName>
    <definedName name="d_f2" localSheetId="95">#REF!</definedName>
    <definedName name="d_f2">#REF!</definedName>
    <definedName name="dd" localSheetId="101">'[4]32CCG94'!#REF!</definedName>
    <definedName name="dd" localSheetId="102">'[4]32CCG94'!#REF!</definedName>
    <definedName name="dd" localSheetId="104">'[4]32CCG94'!#REF!</definedName>
    <definedName name="dd" localSheetId="105">'[4]32CCG94'!#REF!</definedName>
    <definedName name="dd" localSheetId="106">'[4]32CCG94'!#REF!</definedName>
    <definedName name="dd" localSheetId="0">'[4]32CCG94'!#REF!</definedName>
    <definedName name="dd" localSheetId="99">'[13]32CCG94'!#REF!</definedName>
    <definedName name="dd" localSheetId="107">'[4]32CCG94'!#REF!</definedName>
    <definedName name="dd" localSheetId="108">'[4]32CCG94'!#REF!</definedName>
    <definedName name="dd" localSheetId="111">'[13]32CCG94'!#REF!</definedName>
    <definedName name="dd" localSheetId="112">'[13]32CCG94'!#REF!</definedName>
    <definedName name="dd" localSheetId="113">'[4]32CCG94'!#REF!</definedName>
    <definedName name="dd" localSheetId="114">'[4]32CCG94'!#REF!</definedName>
    <definedName name="dd" localSheetId="115">'[4]32CCG94'!#REF!</definedName>
    <definedName name="dd" localSheetId="116">'[4]32CCG94'!#REF!</definedName>
    <definedName name="dd" localSheetId="11">'[4]32CCG94'!#REF!</definedName>
    <definedName name="dd" localSheetId="121">'[14]32CCG94'!#REF!</definedName>
    <definedName name="dd" localSheetId="122">'[13]32CCG94'!#REF!</definedName>
    <definedName name="dd" localSheetId="123">'[13]32CCG94'!#REF!</definedName>
    <definedName name="dd" localSheetId="127">'[4]32CCG94'!#REF!</definedName>
    <definedName name="dd" localSheetId="129">'[13]32CCG94'!#REF!</definedName>
    <definedName name="dd" localSheetId="131">'[14]32CCG94'!#REF!</definedName>
    <definedName name="dd" localSheetId="132">'[13]32CCG94'!#REF!</definedName>
    <definedName name="dd" localSheetId="135">'[14]32CCG94'!#REF!</definedName>
    <definedName name="dd" localSheetId="13">'[4]32CCG94'!#REF!</definedName>
    <definedName name="dd" localSheetId="145">'[4]32CCG94'!#REF!</definedName>
    <definedName name="dd" localSheetId="149">'[4]32CCG94'!#REF!</definedName>
    <definedName name="dd" localSheetId="151">'[4]32CCG94'!#REF!</definedName>
    <definedName name="dd" localSheetId="154">'[4]32CCG94'!#REF!</definedName>
    <definedName name="dd" localSheetId="155">'[4]32CCG94'!#REF!</definedName>
    <definedName name="dd" localSheetId="156">'[4]32CCG94'!#REF!</definedName>
    <definedName name="dd" localSheetId="157">'[13]32CCG94'!#REF!</definedName>
    <definedName name="dd" localSheetId="158">'[14]32CCG94'!#REF!</definedName>
    <definedName name="dd" localSheetId="15">'[4]32CCG94'!#REF!</definedName>
    <definedName name="dd" localSheetId="161">'[4]32CCG94'!#REF!</definedName>
    <definedName name="dd" localSheetId="162">'[4]32CCG94'!#REF!</definedName>
    <definedName name="dd" localSheetId="163">'[4]32CCG94'!#REF!</definedName>
    <definedName name="dd" localSheetId="164">'[4]32CCG94'!#REF!</definedName>
    <definedName name="dd" localSheetId="165">'[4]32CCG94'!#REF!</definedName>
    <definedName name="dd" localSheetId="166">'[4]32CCG94'!#REF!</definedName>
    <definedName name="dd" localSheetId="167">'[4]32CCG94'!#REF!</definedName>
    <definedName name="dd" localSheetId="168">'[4]32CCG94'!#REF!</definedName>
    <definedName name="dd" localSheetId="17">'[4]32CCG94'!#REF!</definedName>
    <definedName name="dd" localSheetId="18">'[4]32CCG94'!#REF!</definedName>
    <definedName name="dd" localSheetId="20">'[4]32CCG94'!#REF!</definedName>
    <definedName name="dd" localSheetId="22">'[4]32CCG94'!#REF!</definedName>
    <definedName name="dd" localSheetId="25">'[4]32CCG94'!#REF!</definedName>
    <definedName name="dd" localSheetId="26">'[4]32CCG94'!#REF!</definedName>
    <definedName name="dd" localSheetId="2">'[4]32CCG94'!#REF!</definedName>
    <definedName name="dd" localSheetId="29">'[4]32CCG94'!#REF!</definedName>
    <definedName name="dd" localSheetId="30">'[4]32CCG94'!#REF!</definedName>
    <definedName name="dd" localSheetId="31">'[4]32CCG94'!#REF!</definedName>
    <definedName name="dd" localSheetId="32">'[4]32CCG94'!#REF!</definedName>
    <definedName name="dd" localSheetId="34">'[4]32CCG94'!#REF!</definedName>
    <definedName name="dd" localSheetId="35">'[4]32CCG94'!#REF!</definedName>
    <definedName name="dd" localSheetId="37">'[4]32CCG94'!#REF!</definedName>
    <definedName name="dd" localSheetId="38">'[4]32CCG94'!#REF!</definedName>
    <definedName name="dd" localSheetId="3">'[4]32CCG94'!#REF!</definedName>
    <definedName name="dd" localSheetId="39">'[4]32CCG94'!#REF!</definedName>
    <definedName name="dd" localSheetId="42">'[4]32CCG94'!#REF!</definedName>
    <definedName name="dd" localSheetId="47">'[5]32CCG94'!#REF!</definedName>
    <definedName name="dd" localSheetId="4">'[4]32CCG94'!#REF!</definedName>
    <definedName name="dd" localSheetId="51">'[6]32CCG94'!#REF!</definedName>
    <definedName name="dd" localSheetId="53">'[6]32CCG94'!#REF!</definedName>
    <definedName name="dd" localSheetId="54">'[4]32CCG94'!#REF!</definedName>
    <definedName name="dd" localSheetId="5">'[4]32CCG94'!#REF!</definedName>
    <definedName name="dd" localSheetId="63">'[4]32CCG94'!#REF!</definedName>
    <definedName name="dd" localSheetId="75">'[4]32CCG94'!#REF!</definedName>
    <definedName name="dd" localSheetId="7">'[4]32CCG94'!#REF!</definedName>
    <definedName name="dd" localSheetId="84">'[4]32CCG94'!#REF!</definedName>
    <definedName name="dd" localSheetId="87">'[4]32CCG94'!#REF!</definedName>
    <definedName name="dd" localSheetId="88">'[4]32CCG94'!#REF!</definedName>
    <definedName name="dd" localSheetId="8">'[4]32CCG94'!#REF!</definedName>
    <definedName name="dd" localSheetId="89">'[13]32CCG94'!#REF!</definedName>
    <definedName name="dd" localSheetId="91">'[4]32CCG94'!#REF!</definedName>
    <definedName name="dd" localSheetId="93">'[4]32CCG94'!#REF!</definedName>
    <definedName name="dd" localSheetId="94">'[4]32CCG94'!#REF!</definedName>
    <definedName name="dd" localSheetId="98">'[4]32CCG94'!#REF!</definedName>
    <definedName name="dd">'[4]32CCG94'!#REF!</definedName>
    <definedName name="dddddd" localSheetId="0">'[4]32CCG94'!#REF!</definedName>
    <definedName name="dddddd" localSheetId="112">'[4]32CCG94'!#REF!</definedName>
    <definedName name="dddddd" localSheetId="113">'[4]32CCG94'!#REF!</definedName>
    <definedName name="dddddd" localSheetId="114">'[4]32CCG94'!#REF!</definedName>
    <definedName name="dddddd" localSheetId="121">'[4]32CCG94'!#REF!</definedName>
    <definedName name="dddddd" localSheetId="127">'[4]32CCG94'!#REF!</definedName>
    <definedName name="dddddd" localSheetId="132">'[4]32CCG94'!#REF!</definedName>
    <definedName name="dddddd" localSheetId="145">'[4]32CCG94'!#REF!</definedName>
    <definedName name="dddddd" localSheetId="151">'[4]32CCG94'!#REF!</definedName>
    <definedName name="dddddd" localSheetId="154">'[4]32CCG94'!#REF!</definedName>
    <definedName name="dddddd" localSheetId="163">'[4]32CCG94'!#REF!</definedName>
    <definedName name="dddddd" localSheetId="164">'[4]32CCG94'!#REF!</definedName>
    <definedName name="dddddd" localSheetId="166">'[4]32CCG94'!#REF!</definedName>
    <definedName name="dddddd" localSheetId="167">'[4]32CCG94'!#REF!</definedName>
    <definedName name="dddddd" localSheetId="168">'[4]32CCG94'!#REF!</definedName>
    <definedName name="dddddd" localSheetId="26">'[4]32CCG94'!#REF!</definedName>
    <definedName name="dddddd" localSheetId="35">'[4]32CCG94'!#REF!</definedName>
    <definedName name="dddddd" localSheetId="40">'[4]32CCG94'!#REF!</definedName>
    <definedName name="dddddd" localSheetId="41">'[4]32CCG94'!#REF!</definedName>
    <definedName name="dddddd" localSheetId="43">'[4]32CCG94'!#REF!</definedName>
    <definedName name="dddddd" localSheetId="47">'[5]32CCG94'!#REF!</definedName>
    <definedName name="dddddd" localSheetId="75">'[4]32CCG94'!#REF!</definedName>
    <definedName name="dddddd" localSheetId="8">'[4]32CCG94'!#REF!</definedName>
    <definedName name="dddddd">'[4]32CCG94'!#REF!</definedName>
    <definedName name="DEL" localSheetId="101">'[4]32CCG94'!#REF!</definedName>
    <definedName name="DEL" localSheetId="102">'[4]32CCG94'!#REF!</definedName>
    <definedName name="DEL" localSheetId="104">'[4]32CCG94'!#REF!</definedName>
    <definedName name="DEL" localSheetId="105">'[4]32CCG94'!#REF!</definedName>
    <definedName name="DEL" localSheetId="106">'[4]32CCG94'!#REF!</definedName>
    <definedName name="DEL" localSheetId="0">'[4]32CCG94'!#REF!</definedName>
    <definedName name="DEL" localSheetId="107">'[4]32CCG94'!#REF!</definedName>
    <definedName name="DEL" localSheetId="108">'[4]32CCG94'!#REF!</definedName>
    <definedName name="DEL" localSheetId="112">'[4]32CCG94'!#REF!</definedName>
    <definedName name="DEL" localSheetId="113">'[4]32CCG94'!#REF!</definedName>
    <definedName name="DEL" localSheetId="114">'[4]32CCG94'!#REF!</definedName>
    <definedName name="DEL" localSheetId="115">'[4]32CCG94'!#REF!</definedName>
    <definedName name="DEL" localSheetId="116">'[4]32CCG94'!#REF!</definedName>
    <definedName name="DEL" localSheetId="11">'[4]32CCG94'!#REF!</definedName>
    <definedName name="DEL" localSheetId="121">'[4]32CCG94'!#REF!</definedName>
    <definedName name="DEL" localSheetId="122">'[4]32CCG94'!#REF!</definedName>
    <definedName name="DEL" localSheetId="123">'[4]32CCG94'!#REF!</definedName>
    <definedName name="DEL" localSheetId="127">'[4]32CCG94'!#REF!</definedName>
    <definedName name="DEL" localSheetId="129">'[4]32CCG94'!#REF!</definedName>
    <definedName name="DEL" localSheetId="131">'[4]32CCG94'!#REF!</definedName>
    <definedName name="DEL" localSheetId="135">'[4]32CCG94'!#REF!</definedName>
    <definedName name="DEL" localSheetId="13">'[4]32CCG94'!#REF!</definedName>
    <definedName name="DEL" localSheetId="145">'[4]32CCG94'!#REF!</definedName>
    <definedName name="DEL" localSheetId="149">'[4]32CCG94'!#REF!</definedName>
    <definedName name="DEL" localSheetId="150">'[4]32CCG94'!#REF!</definedName>
    <definedName name="DEL" localSheetId="151">'[4]32CCG94'!#REF!</definedName>
    <definedName name="DEL" localSheetId="152">'[4]32CCG94'!#REF!</definedName>
    <definedName name="DEL" localSheetId="154">'[4]32CCG94'!#REF!</definedName>
    <definedName name="DEL" localSheetId="157">'[4]32CCG94'!#REF!</definedName>
    <definedName name="DEL" localSheetId="158">'[4]32CCG94'!#REF!</definedName>
    <definedName name="DEL" localSheetId="15">'[4]32CCG94'!#REF!</definedName>
    <definedName name="DEL" localSheetId="161">'[4]32CCG94'!#REF!</definedName>
    <definedName name="DEL" localSheetId="162">'[4]32CCG94'!#REF!</definedName>
    <definedName name="DEL" localSheetId="163">'[4]32CCG94'!#REF!</definedName>
    <definedName name="DEL" localSheetId="164">'[4]32CCG94'!#REF!</definedName>
    <definedName name="DEL" localSheetId="165">'[4]32CCG94'!#REF!</definedName>
    <definedName name="DEL" localSheetId="166">'[4]32CCG94'!#REF!</definedName>
    <definedName name="DEL" localSheetId="167">'[4]32CCG94'!#REF!</definedName>
    <definedName name="DEL" localSheetId="168">'[4]32CCG94'!#REF!</definedName>
    <definedName name="DEL" localSheetId="17">'[4]32CCG94'!#REF!</definedName>
    <definedName name="DEL" localSheetId="18">'[4]32CCG94'!#REF!</definedName>
    <definedName name="DEL" localSheetId="20">'[4]32CCG94'!#REF!</definedName>
    <definedName name="DEL" localSheetId="22">'[4]32CCG94'!#REF!</definedName>
    <definedName name="DEL" localSheetId="25">'[4]32CCG94'!#REF!</definedName>
    <definedName name="DEL" localSheetId="26">'[4]32CCG94'!#REF!</definedName>
    <definedName name="DEL" localSheetId="2">'[4]32CCG94'!#REF!</definedName>
    <definedName name="DEL" localSheetId="29">'[4]32CCG94'!#REF!</definedName>
    <definedName name="DEL" localSheetId="30">'[4]32CCG94'!#REF!</definedName>
    <definedName name="DEL" localSheetId="31">'[4]32CCG94'!#REF!</definedName>
    <definedName name="DEL" localSheetId="32">'[4]32CCG94'!#REF!</definedName>
    <definedName name="DEL" localSheetId="34">'[4]32CCG94'!#REF!</definedName>
    <definedName name="DEL" localSheetId="35">'[4]32CCG94'!#REF!</definedName>
    <definedName name="DEL" localSheetId="37">'[4]32CCG94'!#REF!</definedName>
    <definedName name="DEL" localSheetId="3">'[4]32CCG94'!#REF!</definedName>
    <definedName name="DEL" localSheetId="39">'[4]32CCG94'!#REF!</definedName>
    <definedName name="DEL" localSheetId="42">'[4]32CCG94'!#REF!</definedName>
    <definedName name="DEL" localSheetId="47">'[5]32CCG94'!#REF!</definedName>
    <definedName name="DEL" localSheetId="4">'[4]32CCG94'!#REF!</definedName>
    <definedName name="DEL" localSheetId="51">'[6]32CCG94'!#REF!</definedName>
    <definedName name="DEL" localSheetId="53">'[6]32CCG94'!#REF!</definedName>
    <definedName name="DEL" localSheetId="5">'[4]32CCG94'!#REF!</definedName>
    <definedName name="DEL" localSheetId="63">'[4]32CCG94'!#REF!</definedName>
    <definedName name="DEL" localSheetId="75">'[4]32CCG94'!#REF!</definedName>
    <definedName name="DEL" localSheetId="7">'[4]32CCG94'!#REF!</definedName>
    <definedName name="DEL" localSheetId="84">'[4]32CCG94'!#REF!</definedName>
    <definedName name="DEL" localSheetId="87">'[4]32CCG94'!#REF!</definedName>
    <definedName name="DEL" localSheetId="88">'[4]32CCG94'!#REF!</definedName>
    <definedName name="DEL" localSheetId="8">'[4]32CCG94'!#REF!</definedName>
    <definedName name="DEL" localSheetId="91">'[4]32CCG94'!#REF!</definedName>
    <definedName name="DEL" localSheetId="93">'[4]32CCG94'!#REF!</definedName>
    <definedName name="DEL" localSheetId="94">'[4]32CCG94'!#REF!</definedName>
    <definedName name="DEL" localSheetId="98">'[4]32CCG94'!#REF!</definedName>
    <definedName name="DEL">'[4]32CCG94'!#REF!</definedName>
    <definedName name="despadmvo" localSheetId="109">#REF!</definedName>
    <definedName name="despadmvo" localSheetId="112">#REF!</definedName>
    <definedName name="despadmvo" localSheetId="74">#REF!</definedName>
    <definedName name="despadmvo" localSheetId="90">#REF!</definedName>
    <definedName name="despadmvo" localSheetId="95">#REF!</definedName>
    <definedName name="despadmvo">#REF!</definedName>
    <definedName name="despdoc" localSheetId="109">#REF!</definedName>
    <definedName name="despdoc" localSheetId="112">#REF!</definedName>
    <definedName name="despdoc" localSheetId="74">#REF!</definedName>
    <definedName name="despdoc" localSheetId="90">#REF!</definedName>
    <definedName name="despdoc" localSheetId="95">#REF!</definedName>
    <definedName name="despdoc">#REF!</definedName>
    <definedName name="didactico" localSheetId="109">#REF!</definedName>
    <definedName name="didactico" localSheetId="112">#REF!</definedName>
    <definedName name="didactico" localSheetId="74">#REF!</definedName>
    <definedName name="didactico" localSheetId="90">#REF!</definedName>
    <definedName name="didactico" localSheetId="95">#REF!</definedName>
    <definedName name="didactico">#REF!</definedName>
    <definedName name="docentes" localSheetId="112">#REF!</definedName>
    <definedName name="docentes">#REF!</definedName>
    <definedName name="dse" localSheetId="101">'[4]32CCG94'!#REF!</definedName>
    <definedName name="dse" localSheetId="102">'[4]32CCG94'!#REF!</definedName>
    <definedName name="dse" localSheetId="104">'[4]32CCG94'!#REF!</definedName>
    <definedName name="dse" localSheetId="105">'[4]32CCG94'!#REF!</definedName>
    <definedName name="dse" localSheetId="106">'[4]32CCG94'!#REF!</definedName>
    <definedName name="dse" localSheetId="0">'[4]32CCG94'!#REF!</definedName>
    <definedName name="dse" localSheetId="99">'[7]32CCG94'!#REF!</definedName>
    <definedName name="dse" localSheetId="107">'[4]32CCG94'!#REF!</definedName>
    <definedName name="dse" localSheetId="108">'[4]32CCG94'!#REF!</definedName>
    <definedName name="dse" localSheetId="111">'[7]32CCG94'!#REF!</definedName>
    <definedName name="dse" localSheetId="112">'[7]32CCG94'!#REF!</definedName>
    <definedName name="dse" localSheetId="113">'[4]32CCG94'!#REF!</definedName>
    <definedName name="dse" localSheetId="114">'[4]32CCG94'!#REF!</definedName>
    <definedName name="dse" localSheetId="115">'[4]32CCG94'!#REF!</definedName>
    <definedName name="dse" localSheetId="116">'[4]32CCG94'!#REF!</definedName>
    <definedName name="dse" localSheetId="11">'[4]32CCG94'!#REF!</definedName>
    <definedName name="dse" localSheetId="121">'[8]32CCG94'!#REF!</definedName>
    <definedName name="dse" localSheetId="122">'[7]32CCG94'!#REF!</definedName>
    <definedName name="dse" localSheetId="123">'[7]32CCG94'!#REF!</definedName>
    <definedName name="dse" localSheetId="127">'[4]32CCG94'!#REF!</definedName>
    <definedName name="dse" localSheetId="129">'[7]32CCG94'!#REF!</definedName>
    <definedName name="dse" localSheetId="131">'[8]32CCG94'!#REF!</definedName>
    <definedName name="dse" localSheetId="132">'[7]32CCG94'!#REF!</definedName>
    <definedName name="dse" localSheetId="135">'[8]32CCG94'!#REF!</definedName>
    <definedName name="dse" localSheetId="13">'[4]32CCG94'!#REF!</definedName>
    <definedName name="dse" localSheetId="145">'[4]32CCG94'!#REF!</definedName>
    <definedName name="dse" localSheetId="149">'[4]32CCG94'!#REF!</definedName>
    <definedName name="dse" localSheetId="151">'[4]32CCG94'!#REF!</definedName>
    <definedName name="dse" localSheetId="154">'[4]32CCG94'!#REF!</definedName>
    <definedName name="dse" localSheetId="157">'[7]32CCG94'!#REF!</definedName>
    <definedName name="dse" localSheetId="158">'[8]32CCG94'!#REF!</definedName>
    <definedName name="dse" localSheetId="15">'[4]32CCG94'!#REF!</definedName>
    <definedName name="dse" localSheetId="161">'[4]32CCG94'!#REF!</definedName>
    <definedName name="dse" localSheetId="162">'[4]32CCG94'!#REF!</definedName>
    <definedName name="dse" localSheetId="163">'[4]32CCG94'!#REF!</definedName>
    <definedName name="dse" localSheetId="164">'[4]32CCG94'!#REF!</definedName>
    <definedName name="dse" localSheetId="165">'[4]32CCG94'!#REF!</definedName>
    <definedName name="dse" localSheetId="166">'[4]32CCG94'!#REF!</definedName>
    <definedName name="dse" localSheetId="167">'[4]32CCG94'!#REF!</definedName>
    <definedName name="dse" localSheetId="168">'[4]32CCG94'!#REF!</definedName>
    <definedName name="dse" localSheetId="17">'[4]32CCG94'!#REF!</definedName>
    <definedName name="dse" localSheetId="18">'[4]32CCG94'!#REF!</definedName>
    <definedName name="dse" localSheetId="20">'[4]32CCG94'!#REF!</definedName>
    <definedName name="dse" localSheetId="22">'[4]32CCG94'!#REF!</definedName>
    <definedName name="dse" localSheetId="25">'[4]32CCG94'!#REF!</definedName>
    <definedName name="dse" localSheetId="26">'[4]32CCG94'!#REF!</definedName>
    <definedName name="dse" localSheetId="2">'[4]32CCG94'!#REF!</definedName>
    <definedName name="dse" localSheetId="29">'[4]32CCG94'!#REF!</definedName>
    <definedName name="dse" localSheetId="30">'[4]32CCG94'!#REF!</definedName>
    <definedName name="dse" localSheetId="31">'[4]32CCG94'!#REF!</definedName>
    <definedName name="dse" localSheetId="32">'[4]32CCG94'!#REF!</definedName>
    <definedName name="dse" localSheetId="34">'[4]32CCG94'!#REF!</definedName>
    <definedName name="dse" localSheetId="35">'[4]32CCG94'!#REF!</definedName>
    <definedName name="dse" localSheetId="37">'[4]32CCG94'!#REF!</definedName>
    <definedName name="dse" localSheetId="3">'[4]32CCG94'!#REF!</definedName>
    <definedName name="dse" localSheetId="39">'[4]32CCG94'!#REF!</definedName>
    <definedName name="dse" localSheetId="42">'[4]32CCG94'!#REF!</definedName>
    <definedName name="dse" localSheetId="47">'[5]32CCG94'!#REF!</definedName>
    <definedName name="dse" localSheetId="4">'[4]32CCG94'!#REF!</definedName>
    <definedName name="dse" localSheetId="51">'[6]32CCG94'!#REF!</definedName>
    <definedName name="dse" localSheetId="53">'[6]32CCG94'!#REF!</definedName>
    <definedName name="dse" localSheetId="5">'[4]32CCG94'!#REF!</definedName>
    <definedName name="dse" localSheetId="63">'[4]32CCG94'!#REF!</definedName>
    <definedName name="dse" localSheetId="75">'[4]32CCG94'!#REF!</definedName>
    <definedName name="dse" localSheetId="7">'[4]32CCG94'!#REF!</definedName>
    <definedName name="dse" localSheetId="84">'[4]32CCG94'!#REF!</definedName>
    <definedName name="dse" localSheetId="87">'[4]32CCG94'!#REF!</definedName>
    <definedName name="dse" localSheetId="88">'[4]32CCG94'!#REF!</definedName>
    <definedName name="dse" localSheetId="8">'[4]32CCG94'!#REF!</definedName>
    <definedName name="dse" localSheetId="89">'[7]32CCG94'!#REF!</definedName>
    <definedName name="dse" localSheetId="91">'[4]32CCG94'!#REF!</definedName>
    <definedName name="dse" localSheetId="94">'[4]32CCG94'!#REF!</definedName>
    <definedName name="dse" localSheetId="98">'[4]32CCG94'!#REF!</definedName>
    <definedName name="dse">'[4]32CCG94'!#REF!</definedName>
    <definedName name="e" localSheetId="109">#REF!</definedName>
    <definedName name="e" localSheetId="112">#REF!</definedName>
    <definedName name="e" localSheetId="74">#REF!</definedName>
    <definedName name="e" localSheetId="90">#REF!</definedName>
    <definedName name="e" localSheetId="95">#REF!</definedName>
    <definedName name="e">#REF!</definedName>
    <definedName name="estatuso" localSheetId="109">'[9]DOCENTES '!#REF!</definedName>
    <definedName name="estatuso" localSheetId="112">'[9]DOCENTES '!#REF!</definedName>
    <definedName name="estatuso" localSheetId="74">'[9]DOCENTES '!#REF!</definedName>
    <definedName name="estatuso" localSheetId="90">'[9]DOCENTES '!#REF!</definedName>
    <definedName name="estatuso" localSheetId="95">'[9]DOCENTES '!#REF!</definedName>
    <definedName name="estatuso">'[9]DOCENTES '!#REF!</definedName>
    <definedName name="ET" localSheetId="109">#REF!</definedName>
    <definedName name="ET" localSheetId="112">#REF!</definedName>
    <definedName name="ET" localSheetId="74">#REF!</definedName>
    <definedName name="ET" localSheetId="90">#REF!</definedName>
    <definedName name="ET" localSheetId="95">#REF!</definedName>
    <definedName name="ET">#REF!</definedName>
    <definedName name="ETZII" localSheetId="109">#REF!</definedName>
    <definedName name="ETZII" localSheetId="112">#REF!</definedName>
    <definedName name="ETZII" localSheetId="74">#REF!</definedName>
    <definedName name="ETZII" localSheetId="90">#REF!</definedName>
    <definedName name="ETZII" localSheetId="95">#REF!</definedName>
    <definedName name="ETZII">#REF!</definedName>
    <definedName name="ETZIII" localSheetId="109">#REF!</definedName>
    <definedName name="ETZIII" localSheetId="112">#REF!</definedName>
    <definedName name="ETZIII" localSheetId="74">#REF!</definedName>
    <definedName name="ETZIII" localSheetId="90">#REF!</definedName>
    <definedName name="ETZIII" localSheetId="95">#REF!</definedName>
    <definedName name="ETZIII">#REF!</definedName>
    <definedName name="FRT" localSheetId="101">'[4]32CCG94'!#REF!</definedName>
    <definedName name="FRT" localSheetId="102">'[4]32CCG94'!#REF!</definedName>
    <definedName name="FRT" localSheetId="104">'[4]32CCG94'!#REF!</definedName>
    <definedName name="FRT" localSheetId="105">'[4]32CCG94'!#REF!</definedName>
    <definedName name="FRT" localSheetId="106">'[4]32CCG94'!#REF!</definedName>
    <definedName name="FRT" localSheetId="0">'[4]32CCG94'!#REF!</definedName>
    <definedName name="FRT" localSheetId="99">'[11]32CCG94'!#REF!</definedName>
    <definedName name="FRT" localSheetId="107">'[4]32CCG94'!#REF!</definedName>
    <definedName name="FRT" localSheetId="108">'[4]32CCG94'!#REF!</definedName>
    <definedName name="FRT" localSheetId="111">'[11]32CCG94'!#REF!</definedName>
    <definedName name="FRT" localSheetId="112">'[11]32CCG94'!#REF!</definedName>
    <definedName name="FRT" localSheetId="113">'[4]32CCG94'!#REF!</definedName>
    <definedName name="FRT" localSheetId="114">'[4]32CCG94'!#REF!</definedName>
    <definedName name="FRT" localSheetId="115">'[4]32CCG94'!#REF!</definedName>
    <definedName name="FRT" localSheetId="116">'[4]32CCG94'!#REF!</definedName>
    <definedName name="FRT" localSheetId="11">'[4]32CCG94'!#REF!</definedName>
    <definedName name="FRT" localSheetId="121">'[12]32CCG94'!#REF!</definedName>
    <definedName name="FRT" localSheetId="122">'[11]32CCG94'!#REF!</definedName>
    <definedName name="FRT" localSheetId="123">'[11]32CCG94'!#REF!</definedName>
    <definedName name="FRT" localSheetId="129">'[11]32CCG94'!#REF!</definedName>
    <definedName name="FRT" localSheetId="131">'[12]32CCG94'!#REF!</definedName>
    <definedName name="FRT" localSheetId="132">'[11]32CCG94'!#REF!</definedName>
    <definedName name="FRT" localSheetId="135">'[12]32CCG94'!#REF!</definedName>
    <definedName name="FRT" localSheetId="13">'[4]32CCG94'!#REF!</definedName>
    <definedName name="FRT" localSheetId="145">'[4]32CCG94'!#REF!</definedName>
    <definedName name="FRT" localSheetId="149">'[4]32CCG94'!#REF!</definedName>
    <definedName name="FRT" localSheetId="151">'[4]32CCG94'!#REF!</definedName>
    <definedName name="FRT" localSheetId="154">'[4]32CCG94'!#REF!</definedName>
    <definedName name="FRT" localSheetId="157">'[11]32CCG94'!#REF!</definedName>
    <definedName name="FRT" localSheetId="158">'[12]32CCG94'!#REF!</definedName>
    <definedName name="FRT" localSheetId="15">'[4]32CCG94'!#REF!</definedName>
    <definedName name="FRT" localSheetId="161">'[4]32CCG94'!#REF!</definedName>
    <definedName name="FRT" localSheetId="162">'[4]32CCG94'!#REF!</definedName>
    <definedName name="FRT" localSheetId="163">'[4]32CCG94'!#REF!</definedName>
    <definedName name="FRT" localSheetId="164">'[4]32CCG94'!#REF!</definedName>
    <definedName name="FRT" localSheetId="165">'[4]32CCG94'!#REF!</definedName>
    <definedName name="FRT" localSheetId="166">'[4]32CCG94'!#REF!</definedName>
    <definedName name="FRT" localSheetId="167">'[4]32CCG94'!#REF!</definedName>
    <definedName name="FRT" localSheetId="168">'[4]32CCG94'!#REF!</definedName>
    <definedName name="FRT" localSheetId="17">'[4]32CCG94'!#REF!</definedName>
    <definedName name="FRT" localSheetId="18">'[4]32CCG94'!#REF!</definedName>
    <definedName name="FRT" localSheetId="20">'[4]32CCG94'!#REF!</definedName>
    <definedName name="FRT" localSheetId="22">'[4]32CCG94'!#REF!</definedName>
    <definedName name="FRT" localSheetId="25">'[4]32CCG94'!#REF!</definedName>
    <definedName name="FRT" localSheetId="26">'[4]32CCG94'!#REF!</definedName>
    <definedName name="FRT" localSheetId="2">'[4]32CCG94'!#REF!</definedName>
    <definedName name="FRT" localSheetId="29">'[4]32CCG94'!#REF!</definedName>
    <definedName name="FRT" localSheetId="30">'[4]32CCG94'!#REF!</definedName>
    <definedName name="FRT" localSheetId="31">'[4]32CCG94'!#REF!</definedName>
    <definedName name="FRT" localSheetId="32">'[4]32CCG94'!#REF!</definedName>
    <definedName name="FRT" localSheetId="34">'[4]32CCG94'!#REF!</definedName>
    <definedName name="FRT" localSheetId="35">'[4]32CCG94'!#REF!</definedName>
    <definedName name="FRT" localSheetId="37">'[4]32CCG94'!#REF!</definedName>
    <definedName name="FRT" localSheetId="3">'[4]32CCG94'!#REF!</definedName>
    <definedName name="FRT" localSheetId="47">'[5]32CCG94'!#REF!</definedName>
    <definedName name="FRT" localSheetId="4">'[4]32CCG94'!#REF!</definedName>
    <definedName name="FRT" localSheetId="51">'[6]32CCG94'!#REF!</definedName>
    <definedName name="FRT" localSheetId="53">'[6]32CCG94'!#REF!</definedName>
    <definedName name="FRT" localSheetId="5">'[4]32CCG94'!#REF!</definedName>
    <definedName name="FRT" localSheetId="63">'[4]32CCG94'!#REF!</definedName>
    <definedName name="FRT" localSheetId="75">'[4]32CCG94'!#REF!</definedName>
    <definedName name="FRT" localSheetId="7">'[4]32CCG94'!#REF!</definedName>
    <definedName name="FRT" localSheetId="84">'[4]32CCG94'!#REF!</definedName>
    <definedName name="FRT" localSheetId="87">'[4]32CCG94'!#REF!</definedName>
    <definedName name="FRT" localSheetId="88">'[4]32CCG94'!#REF!</definedName>
    <definedName name="FRT" localSheetId="8">'[4]32CCG94'!#REF!</definedName>
    <definedName name="FRT" localSheetId="89">'[11]32CCG94'!#REF!</definedName>
    <definedName name="FRT" localSheetId="91">'[4]32CCG94'!#REF!</definedName>
    <definedName name="FRT" localSheetId="94">'[4]32CCG94'!#REF!</definedName>
    <definedName name="FRT" localSheetId="98">'[4]32CCG94'!#REF!</definedName>
    <definedName name="FRT">'[4]32CCG94'!#REF!</definedName>
    <definedName name="g" localSheetId="109">#REF!</definedName>
    <definedName name="g" localSheetId="112">#REF!</definedName>
    <definedName name="g" localSheetId="74">#REF!</definedName>
    <definedName name="g" localSheetId="90">#REF!</definedName>
    <definedName name="g" localSheetId="95">#REF!</definedName>
    <definedName name="g">#REF!</definedName>
    <definedName name="GG" localSheetId="109" hidden="1">#REF!</definedName>
    <definedName name="GG" localSheetId="112" hidden="1">#REF!</definedName>
    <definedName name="GG" localSheetId="74" hidden="1">#REF!</definedName>
    <definedName name="GG" localSheetId="90" hidden="1">#REF!</definedName>
    <definedName name="GG" localSheetId="95" hidden="1">#REF!</definedName>
    <definedName name="GG" hidden="1">#REF!</definedName>
    <definedName name="GMM_MON1" localSheetId="109">#REF!</definedName>
    <definedName name="GMM_MON1" localSheetId="112">#REF!</definedName>
    <definedName name="GMM_MON1" localSheetId="74">#REF!</definedName>
    <definedName name="GMM_MON1" localSheetId="90">#REF!</definedName>
    <definedName name="GMM_MON1" localSheetId="95">#REF!</definedName>
    <definedName name="GMM_MON1">#REF!</definedName>
    <definedName name="GMM_MON2" localSheetId="112">#REF!</definedName>
    <definedName name="GMM_MON2">#REF!</definedName>
    <definedName name="GMM_MONCH" localSheetId="112">#REF!</definedName>
    <definedName name="GMM_MONCH">#REF!</definedName>
    <definedName name="GMM_MONDH" localSheetId="112">#REF!</definedName>
    <definedName name="GMM_MONDH">#REF!</definedName>
    <definedName name="GMM_MONT" localSheetId="112">#REF!</definedName>
    <definedName name="GMM_MONT">#REF!</definedName>
    <definedName name="GMM_MONTH" localSheetId="112">#REF!</definedName>
    <definedName name="GMM_MONTH">#REF!</definedName>
    <definedName name="GMM_MONUH" localSheetId="112">#REF!</definedName>
    <definedName name="GMM_MONUH">#REF!</definedName>
    <definedName name="GMM_PART" localSheetId="112">#REF!</definedName>
    <definedName name="GMM_PART">#REF!</definedName>
    <definedName name="GMM_PLA1" localSheetId="112">#REF!</definedName>
    <definedName name="GMM_PLA1">#REF!</definedName>
    <definedName name="GMM_PLA2" localSheetId="112">#REF!</definedName>
    <definedName name="GMM_PLA2">#REF!</definedName>
    <definedName name="GMM_PLACH" localSheetId="112">#REF!</definedName>
    <definedName name="GMM_PLACH">#REF!</definedName>
    <definedName name="GMM_PLADH" localSheetId="112">#REF!</definedName>
    <definedName name="GMM_PLADH">#REF!</definedName>
    <definedName name="GMM_PLATH" localSheetId="112">#REF!</definedName>
    <definedName name="GMM_PLATH">#REF!</definedName>
    <definedName name="GMM_PLAUH" localSheetId="112">#REF!</definedName>
    <definedName name="GMM_PLAUH">#REF!</definedName>
    <definedName name="GMM_TIT" localSheetId="112">#REF!</definedName>
    <definedName name="GMM_TIT">#REF!</definedName>
    <definedName name="Honorarios" localSheetId="112">#REF!</definedName>
    <definedName name="Honorarios">#REF!</definedName>
    <definedName name="i">'[2]PLANTILLA 99'!$F$2:$J$481</definedName>
    <definedName name="IIIIIIII" localSheetId="101">'[4]32CCG94'!#REF!</definedName>
    <definedName name="IIIIIIII" localSheetId="102">'[4]32CCG94'!#REF!</definedName>
    <definedName name="IIIIIIII" localSheetId="104">'[4]32CCG94'!#REF!</definedName>
    <definedName name="IIIIIIII" localSheetId="105">'[4]32CCG94'!#REF!</definedName>
    <definedName name="IIIIIIII" localSheetId="106">'[4]32CCG94'!#REF!</definedName>
    <definedName name="IIIIIIII" localSheetId="0">'[4]32CCG94'!#REF!</definedName>
    <definedName name="IIIIIIII" localSheetId="99">'[7]32CCG94'!#REF!</definedName>
    <definedName name="IIIIIIII" localSheetId="107">'[4]32CCG94'!#REF!</definedName>
    <definedName name="IIIIIIII" localSheetId="108">'[4]32CCG94'!#REF!</definedName>
    <definedName name="IIIIIIII" localSheetId="111">'[7]32CCG94'!#REF!</definedName>
    <definedName name="IIIIIIII" localSheetId="112">'[7]32CCG94'!#REF!</definedName>
    <definedName name="IIIIIIII" localSheetId="113">'[4]32CCG94'!#REF!</definedName>
    <definedName name="IIIIIIII" localSheetId="114">'[4]32CCG94'!#REF!</definedName>
    <definedName name="IIIIIIII" localSheetId="115">'[4]32CCG94'!#REF!</definedName>
    <definedName name="IIIIIIII" localSheetId="116">'[4]32CCG94'!#REF!</definedName>
    <definedName name="IIIIIIII" localSheetId="11">'[4]32CCG94'!#REF!</definedName>
    <definedName name="IIIIIIII" localSheetId="121">'[8]32CCG94'!#REF!</definedName>
    <definedName name="IIIIIIII" localSheetId="122">'[7]32CCG94'!#REF!</definedName>
    <definedName name="IIIIIIII" localSheetId="123">'[7]32CCG94'!#REF!</definedName>
    <definedName name="IIIIIIII" localSheetId="129">'[7]32CCG94'!#REF!</definedName>
    <definedName name="IIIIIIII" localSheetId="131">'[8]32CCG94'!#REF!</definedName>
    <definedName name="IIIIIIII" localSheetId="132">'[7]32CCG94'!#REF!</definedName>
    <definedName name="IIIIIIII" localSheetId="135">'[8]32CCG94'!#REF!</definedName>
    <definedName name="IIIIIIII" localSheetId="13">'[4]32CCG94'!#REF!</definedName>
    <definedName name="IIIIIIII" localSheetId="145">'[4]32CCG94'!#REF!</definedName>
    <definedName name="IIIIIIII" localSheetId="149">'[4]32CCG94'!#REF!</definedName>
    <definedName name="IIIIIIII" localSheetId="151">'[4]32CCG94'!#REF!</definedName>
    <definedName name="IIIIIIII" localSheetId="154">'[4]32CCG94'!#REF!</definedName>
    <definedName name="IIIIIIII" localSheetId="157">'[7]32CCG94'!#REF!</definedName>
    <definedName name="IIIIIIII" localSheetId="158">'[8]32CCG94'!#REF!</definedName>
    <definedName name="IIIIIIII" localSheetId="15">'[4]32CCG94'!#REF!</definedName>
    <definedName name="IIIIIIII" localSheetId="161">'[4]32CCG94'!#REF!</definedName>
    <definedName name="IIIIIIII" localSheetId="162">'[4]32CCG94'!#REF!</definedName>
    <definedName name="IIIIIIII" localSheetId="163">'[4]32CCG94'!#REF!</definedName>
    <definedName name="IIIIIIII" localSheetId="164">'[4]32CCG94'!#REF!</definedName>
    <definedName name="IIIIIIII" localSheetId="165">'[4]32CCG94'!#REF!</definedName>
    <definedName name="IIIIIIII" localSheetId="166">'[4]32CCG94'!#REF!</definedName>
    <definedName name="IIIIIIII" localSheetId="167">'[4]32CCG94'!#REF!</definedName>
    <definedName name="IIIIIIII" localSheetId="168">'[4]32CCG94'!#REF!</definedName>
    <definedName name="IIIIIIII" localSheetId="17">'[4]32CCG94'!#REF!</definedName>
    <definedName name="IIIIIIII" localSheetId="18">'[4]32CCG94'!#REF!</definedName>
    <definedName name="IIIIIIII" localSheetId="20">'[4]32CCG94'!#REF!</definedName>
    <definedName name="IIIIIIII" localSheetId="22">'[4]32CCG94'!#REF!</definedName>
    <definedName name="IIIIIIII" localSheetId="25">'[4]32CCG94'!#REF!</definedName>
    <definedName name="IIIIIIII" localSheetId="26">'[4]32CCG94'!#REF!</definedName>
    <definedName name="IIIIIIII" localSheetId="2">'[4]32CCG94'!#REF!</definedName>
    <definedName name="IIIIIIII" localSheetId="29">'[4]32CCG94'!#REF!</definedName>
    <definedName name="IIIIIIII" localSheetId="30">'[4]32CCG94'!#REF!</definedName>
    <definedName name="IIIIIIII" localSheetId="31">'[4]32CCG94'!#REF!</definedName>
    <definedName name="IIIIIIII" localSheetId="32">'[4]32CCG94'!#REF!</definedName>
    <definedName name="IIIIIIII" localSheetId="34">'[4]32CCG94'!#REF!</definedName>
    <definedName name="IIIIIIII" localSheetId="35">'[4]32CCG94'!#REF!</definedName>
    <definedName name="IIIIIIII" localSheetId="37">'[4]32CCG94'!#REF!</definedName>
    <definedName name="IIIIIIII" localSheetId="3">'[4]32CCG94'!#REF!</definedName>
    <definedName name="IIIIIIII" localSheetId="47">'[5]32CCG94'!#REF!</definedName>
    <definedName name="IIIIIIII" localSheetId="4">'[4]32CCG94'!#REF!</definedName>
    <definedName name="IIIIIIII" localSheetId="51">'[6]32CCG94'!#REF!</definedName>
    <definedName name="IIIIIIII" localSheetId="53">'[6]32CCG94'!#REF!</definedName>
    <definedName name="IIIIIIII" localSheetId="5">'[4]32CCG94'!#REF!</definedName>
    <definedName name="IIIIIIII" localSheetId="63">'[4]32CCG94'!#REF!</definedName>
    <definedName name="IIIIIIII" localSheetId="75">'[4]32CCG94'!#REF!</definedName>
    <definedName name="IIIIIIII" localSheetId="7">'[4]32CCG94'!#REF!</definedName>
    <definedName name="IIIIIIII" localSheetId="84">'[4]32CCG94'!#REF!</definedName>
    <definedName name="IIIIIIII" localSheetId="87">'[4]32CCG94'!#REF!</definedName>
    <definedName name="IIIIIIII" localSheetId="88">'[4]32CCG94'!#REF!</definedName>
    <definedName name="IIIIIIII" localSheetId="8">'[4]32CCG94'!#REF!</definedName>
    <definedName name="IIIIIIII" localSheetId="89">'[7]32CCG94'!#REF!</definedName>
    <definedName name="IIIIIIII" localSheetId="91">'[4]32CCG94'!#REF!</definedName>
    <definedName name="IIIIIIII" localSheetId="94">'[4]32CCG94'!#REF!</definedName>
    <definedName name="IIIIIIII" localSheetId="98">'[4]32CCG94'!#REF!</definedName>
    <definedName name="IIIIIIII">'[4]32CCG94'!#REF!</definedName>
    <definedName name="INC" localSheetId="109">#REF!</definedName>
    <definedName name="INC" localSheetId="112">#REF!</definedName>
    <definedName name="INC" localSheetId="74">#REF!</definedName>
    <definedName name="INC" localSheetId="90">#REF!</definedName>
    <definedName name="INC" localSheetId="95">#REF!</definedName>
    <definedName name="INC">#REF!</definedName>
    <definedName name="INCREMENTO" localSheetId="109">#REF!</definedName>
    <definedName name="INCREMENTO" localSheetId="112">#REF!</definedName>
    <definedName name="INCREMENTO" localSheetId="74">#REF!</definedName>
    <definedName name="INCREMENTO" localSheetId="90">#REF!</definedName>
    <definedName name="INCREMENTO" localSheetId="95">#REF!</definedName>
    <definedName name="INCREMENTO">#REF!</definedName>
    <definedName name="INDA">[2]Hoja1!$B$396:$J$402</definedName>
    <definedName name="IOU" localSheetId="101">#REF!</definedName>
    <definedName name="IOU" localSheetId="102">#REF!</definedName>
    <definedName name="IOU" localSheetId="104">#REF!</definedName>
    <definedName name="IOU" localSheetId="105">#REF!</definedName>
    <definedName name="IOU" localSheetId="106">#REF!</definedName>
    <definedName name="IOU" localSheetId="0">#REF!</definedName>
    <definedName name="IOU" localSheetId="99">#REF!</definedName>
    <definedName name="IOU" localSheetId="107">#REF!</definedName>
    <definedName name="IOU" localSheetId="108">#REF!</definedName>
    <definedName name="IOU" localSheetId="112">#REF!</definedName>
    <definedName name="IOU" localSheetId="113">#REF!</definedName>
    <definedName name="IOU" localSheetId="114">#REF!</definedName>
    <definedName name="IOU" localSheetId="115">#REF!</definedName>
    <definedName name="IOU" localSheetId="116">#REF!</definedName>
    <definedName name="IOU" localSheetId="11">#REF!</definedName>
    <definedName name="IOU" localSheetId="121">#REF!</definedName>
    <definedName name="IOU" localSheetId="122">#REF!</definedName>
    <definedName name="IOU" localSheetId="123">#REF!</definedName>
    <definedName name="IOU" localSheetId="124">#REF!</definedName>
    <definedName name="IOU" localSheetId="126">#REF!</definedName>
    <definedName name="IOU" localSheetId="127">#REF!</definedName>
    <definedName name="IOU" localSheetId="129">#REF!</definedName>
    <definedName name="IOU" localSheetId="131">#REF!</definedName>
    <definedName name="IOU" localSheetId="132">#REF!</definedName>
    <definedName name="IOU" localSheetId="135">#REF!</definedName>
    <definedName name="IOU" localSheetId="13">#REF!</definedName>
    <definedName name="IOU" localSheetId="145">#REF!</definedName>
    <definedName name="IOU" localSheetId="149">#REF!</definedName>
    <definedName name="IOU" localSheetId="150">#REF!</definedName>
    <definedName name="IOU" localSheetId="151">#REF!</definedName>
    <definedName name="IOU" localSheetId="152">#REF!</definedName>
    <definedName name="IOU" localSheetId="154">#REF!</definedName>
    <definedName name="IOU" localSheetId="155">#REF!</definedName>
    <definedName name="IOU" localSheetId="156">#REF!</definedName>
    <definedName name="IOU" localSheetId="157">#REF!</definedName>
    <definedName name="IOU" localSheetId="158">#REF!</definedName>
    <definedName name="IOU" localSheetId="15">#REF!</definedName>
    <definedName name="IOU" localSheetId="161">#REF!</definedName>
    <definedName name="IOU" localSheetId="162">#REF!</definedName>
    <definedName name="IOU" localSheetId="163">#REF!</definedName>
    <definedName name="IOU" localSheetId="164">#REF!</definedName>
    <definedName name="IOU" localSheetId="165">#REF!</definedName>
    <definedName name="IOU" localSheetId="166">#REF!</definedName>
    <definedName name="IOU" localSheetId="167">#REF!</definedName>
    <definedName name="IOU" localSheetId="168">#REF!</definedName>
    <definedName name="IOU" localSheetId="17">#REF!</definedName>
    <definedName name="IOU" localSheetId="18">#REF!</definedName>
    <definedName name="IOU" localSheetId="20">#REF!</definedName>
    <definedName name="IOU" localSheetId="22">#REF!</definedName>
    <definedName name="IOU" localSheetId="25">#REF!</definedName>
    <definedName name="IOU" localSheetId="26">#REF!</definedName>
    <definedName name="IOU" localSheetId="28">#REF!</definedName>
    <definedName name="IOU" localSheetId="2">#REF!</definedName>
    <definedName name="IOU" localSheetId="29">#REF!</definedName>
    <definedName name="IOU" localSheetId="30">#REF!</definedName>
    <definedName name="IOU" localSheetId="31">#REF!</definedName>
    <definedName name="IOU" localSheetId="32">#REF!</definedName>
    <definedName name="IOU" localSheetId="34">#REF!</definedName>
    <definedName name="IOU" localSheetId="35">#REF!</definedName>
    <definedName name="IOU" localSheetId="37">#REF!</definedName>
    <definedName name="IOU" localSheetId="38">#REF!</definedName>
    <definedName name="IOU" localSheetId="3">#REF!</definedName>
    <definedName name="IOU" localSheetId="39">#REF!</definedName>
    <definedName name="IOU" localSheetId="42">#REF!</definedName>
    <definedName name="IOU" localSheetId="47">#REF!</definedName>
    <definedName name="IOU" localSheetId="4">#REF!</definedName>
    <definedName name="IOU" localSheetId="54">#REF!</definedName>
    <definedName name="IOU" localSheetId="5">#REF!</definedName>
    <definedName name="IOU" localSheetId="63">#REF!</definedName>
    <definedName name="IOU" localSheetId="6">#REF!</definedName>
    <definedName name="IOU" localSheetId="75">#REF!</definedName>
    <definedName name="IOU" localSheetId="76">#REF!</definedName>
    <definedName name="IOU" localSheetId="77">#REF!</definedName>
    <definedName name="IOU" localSheetId="7">#REF!</definedName>
    <definedName name="IOU" localSheetId="80">#REF!</definedName>
    <definedName name="IOU" localSheetId="84">#REF!</definedName>
    <definedName name="IOU" localSheetId="87">#REF!</definedName>
    <definedName name="IOU" localSheetId="88">#REF!</definedName>
    <definedName name="IOU" localSheetId="8">#REF!</definedName>
    <definedName name="IOU" localSheetId="91">#REF!</definedName>
    <definedName name="IOU" localSheetId="93">#REF!</definedName>
    <definedName name="IOU" localSheetId="94">#REF!</definedName>
    <definedName name="IOU" localSheetId="98">#REF!</definedName>
    <definedName name="IOU">#REF!</definedName>
    <definedName name="IPN">[2]Hoja1!$B$11:$M$309</definedName>
    <definedName name="IPN_DIRECT">'[2]SUELDOS DOC'!$C$394:$F$424</definedName>
    <definedName name="JERARQUIA_PERSONAL">[19]CATALOGOS!$G$3:$G$10</definedName>
    <definedName name="jjj" localSheetId="101">'[4]32CCG94'!#REF!</definedName>
    <definedName name="jjj" localSheetId="102">'[4]32CCG94'!#REF!</definedName>
    <definedName name="jjj" localSheetId="104">'[4]32CCG94'!#REF!</definedName>
    <definedName name="jjj" localSheetId="105">'[4]32CCG94'!#REF!</definedName>
    <definedName name="jjj" localSheetId="106">'[4]32CCG94'!#REF!</definedName>
    <definedName name="jjj" localSheetId="0">'[4]32CCG94'!#REF!</definedName>
    <definedName name="jjj" localSheetId="99">'[13]32CCG94'!#REF!</definedName>
    <definedName name="jjj" localSheetId="107">'[4]32CCG94'!#REF!</definedName>
    <definedName name="jjj" localSheetId="108">'[4]32CCG94'!#REF!</definedName>
    <definedName name="jjj" localSheetId="111">'[13]32CCG94'!#REF!</definedName>
    <definedName name="jjj" localSheetId="112">'[13]32CCG94'!#REF!</definedName>
    <definedName name="jjj" localSheetId="113">'[4]32CCG94'!#REF!</definedName>
    <definedName name="jjj" localSheetId="114">'[4]32CCG94'!#REF!</definedName>
    <definedName name="jjj" localSheetId="115">'[4]32CCG94'!#REF!</definedName>
    <definedName name="jjj" localSheetId="116">'[4]32CCG94'!#REF!</definedName>
    <definedName name="jjj" localSheetId="11">'[4]32CCG94'!#REF!</definedName>
    <definedName name="jjj" localSheetId="121">'[14]32CCG94'!#REF!</definedName>
    <definedName name="jjj" localSheetId="122">'[13]32CCG94'!#REF!</definedName>
    <definedName name="jjj" localSheetId="123">'[13]32CCG94'!#REF!</definedName>
    <definedName name="jjj" localSheetId="127">'[4]32CCG94'!#REF!</definedName>
    <definedName name="jjj" localSheetId="129">'[13]32CCG94'!#REF!</definedName>
    <definedName name="jjj" localSheetId="131">'[14]32CCG94'!#REF!</definedName>
    <definedName name="jjj" localSheetId="132">'[13]32CCG94'!#REF!</definedName>
    <definedName name="jjj" localSheetId="135">'[14]32CCG94'!#REF!</definedName>
    <definedName name="jjj" localSheetId="13">'[4]32CCG94'!#REF!</definedName>
    <definedName name="jjj" localSheetId="145">'[4]32CCG94'!#REF!</definedName>
    <definedName name="jjj" localSheetId="149">'[4]32CCG94'!#REF!</definedName>
    <definedName name="jjj" localSheetId="151">'[4]32CCG94'!#REF!</definedName>
    <definedName name="jjj" localSheetId="154">'[4]32CCG94'!#REF!</definedName>
    <definedName name="jjj" localSheetId="155">'[4]32CCG94'!#REF!</definedName>
    <definedName name="jjj" localSheetId="156">'[4]32CCG94'!#REF!</definedName>
    <definedName name="jjj" localSheetId="157">'[13]32CCG94'!#REF!</definedName>
    <definedName name="jjj" localSheetId="158">'[14]32CCG94'!#REF!</definedName>
    <definedName name="jjj" localSheetId="15">'[4]32CCG94'!#REF!</definedName>
    <definedName name="jjj" localSheetId="161">'[4]32CCG94'!#REF!</definedName>
    <definedName name="jjj" localSheetId="162">'[4]32CCG94'!#REF!</definedName>
    <definedName name="jjj" localSheetId="163">'[4]32CCG94'!#REF!</definedName>
    <definedName name="jjj" localSheetId="164">'[4]32CCG94'!#REF!</definedName>
    <definedName name="jjj" localSheetId="165">'[4]32CCG94'!#REF!</definedName>
    <definedName name="jjj" localSheetId="166">'[4]32CCG94'!#REF!</definedName>
    <definedName name="jjj" localSheetId="167">'[4]32CCG94'!#REF!</definedName>
    <definedName name="jjj" localSheetId="168">'[4]32CCG94'!#REF!</definedName>
    <definedName name="jjj" localSheetId="17">'[4]32CCG94'!#REF!</definedName>
    <definedName name="jjj" localSheetId="18">'[4]32CCG94'!#REF!</definedName>
    <definedName name="jjj" localSheetId="20">'[4]32CCG94'!#REF!</definedName>
    <definedName name="jjj" localSheetId="22">'[4]32CCG94'!#REF!</definedName>
    <definedName name="jjj" localSheetId="25">'[4]32CCG94'!#REF!</definedName>
    <definedName name="jjj" localSheetId="26">'[4]32CCG94'!#REF!</definedName>
    <definedName name="jjj" localSheetId="2">'[4]32CCG94'!#REF!</definedName>
    <definedName name="jjj" localSheetId="29">'[4]32CCG94'!#REF!</definedName>
    <definedName name="jjj" localSheetId="30">'[4]32CCG94'!#REF!</definedName>
    <definedName name="jjj" localSheetId="31">'[4]32CCG94'!#REF!</definedName>
    <definedName name="jjj" localSheetId="32">'[4]32CCG94'!#REF!</definedName>
    <definedName name="jjj" localSheetId="34">'[4]32CCG94'!#REF!</definedName>
    <definedName name="jjj" localSheetId="35">'[4]32CCG94'!#REF!</definedName>
    <definedName name="jjj" localSheetId="37">'[4]32CCG94'!#REF!</definedName>
    <definedName name="jjj" localSheetId="38">'[4]32CCG94'!#REF!</definedName>
    <definedName name="jjj" localSheetId="3">'[4]32CCG94'!#REF!</definedName>
    <definedName name="jjj" localSheetId="39">'[4]32CCG94'!#REF!</definedName>
    <definedName name="jjj" localSheetId="42">'[4]32CCG94'!#REF!</definedName>
    <definedName name="jjj" localSheetId="47">'[5]32CCG94'!#REF!</definedName>
    <definedName name="jjj" localSheetId="4">'[4]32CCG94'!#REF!</definedName>
    <definedName name="jjj" localSheetId="51">'[6]32CCG94'!#REF!</definedName>
    <definedName name="jjj" localSheetId="53">'[6]32CCG94'!#REF!</definedName>
    <definedName name="jjj" localSheetId="5">'[4]32CCG94'!#REF!</definedName>
    <definedName name="jjj" localSheetId="63">'[4]32CCG94'!#REF!</definedName>
    <definedName name="jjj" localSheetId="75">'[4]32CCG94'!#REF!</definedName>
    <definedName name="jjj" localSheetId="7">'[4]32CCG94'!#REF!</definedName>
    <definedName name="jjj" localSheetId="84">'[4]32CCG94'!#REF!</definedName>
    <definedName name="jjj" localSheetId="87">'[4]32CCG94'!#REF!</definedName>
    <definedName name="jjj" localSheetId="88">'[4]32CCG94'!#REF!</definedName>
    <definedName name="jjj" localSheetId="8">'[4]32CCG94'!#REF!</definedName>
    <definedName name="jjj" localSheetId="89">'[13]32CCG94'!#REF!</definedName>
    <definedName name="jjj" localSheetId="91">'[4]32CCG94'!#REF!</definedName>
    <definedName name="jjj" localSheetId="94">'[4]32CCG94'!#REF!</definedName>
    <definedName name="jjj" localSheetId="98">'[4]32CCG94'!#REF!</definedName>
    <definedName name="jjj">'[4]32CCG94'!#REF!</definedName>
    <definedName name="JJJJY" localSheetId="101">'[4]32CCG94'!#REF!</definedName>
    <definedName name="JJJJY" localSheetId="102">'[4]32CCG94'!#REF!</definedName>
    <definedName name="JJJJY" localSheetId="104">'[4]32CCG94'!#REF!</definedName>
    <definedName name="JJJJY" localSheetId="105">'[4]32CCG94'!#REF!</definedName>
    <definedName name="JJJJY" localSheetId="106">'[4]32CCG94'!#REF!</definedName>
    <definedName name="JJJJY" localSheetId="0">'[4]32CCG94'!#REF!</definedName>
    <definedName name="JJJJY" localSheetId="99">'[7]32CCG94'!#REF!</definedName>
    <definedName name="JJJJY" localSheetId="107">'[4]32CCG94'!#REF!</definedName>
    <definedName name="JJJJY" localSheetId="108">'[4]32CCG94'!#REF!</definedName>
    <definedName name="JJJJY" localSheetId="111">'[7]32CCG94'!#REF!</definedName>
    <definedName name="JJJJY" localSheetId="112">'[7]32CCG94'!#REF!</definedName>
    <definedName name="JJJJY" localSheetId="113">'[4]32CCG94'!#REF!</definedName>
    <definedName name="JJJJY" localSheetId="114">'[4]32CCG94'!#REF!</definedName>
    <definedName name="JJJJY" localSheetId="115">'[4]32CCG94'!#REF!</definedName>
    <definedName name="JJJJY" localSheetId="116">'[4]32CCG94'!#REF!</definedName>
    <definedName name="JJJJY" localSheetId="11">'[4]32CCG94'!#REF!</definedName>
    <definedName name="JJJJY" localSheetId="121">'[8]32CCG94'!#REF!</definedName>
    <definedName name="JJJJY" localSheetId="122">'[7]32CCG94'!#REF!</definedName>
    <definedName name="JJJJY" localSheetId="123">'[7]32CCG94'!#REF!</definedName>
    <definedName name="JJJJY" localSheetId="127">'[4]32CCG94'!#REF!</definedName>
    <definedName name="JJJJY" localSheetId="129">'[7]32CCG94'!#REF!</definedName>
    <definedName name="JJJJY" localSheetId="131">'[8]32CCG94'!#REF!</definedName>
    <definedName name="JJJJY" localSheetId="132">'[7]32CCG94'!#REF!</definedName>
    <definedName name="JJJJY" localSheetId="135">'[8]32CCG94'!#REF!</definedName>
    <definedName name="JJJJY" localSheetId="13">'[4]32CCG94'!#REF!</definedName>
    <definedName name="JJJJY" localSheetId="145">'[4]32CCG94'!#REF!</definedName>
    <definedName name="JJJJY" localSheetId="149">'[4]32CCG94'!#REF!</definedName>
    <definedName name="JJJJY" localSheetId="151">'[4]32CCG94'!#REF!</definedName>
    <definedName name="JJJJY" localSheetId="154">'[4]32CCG94'!#REF!</definedName>
    <definedName name="JJJJY" localSheetId="157">'[7]32CCG94'!#REF!</definedName>
    <definedName name="JJJJY" localSheetId="158">'[8]32CCG94'!#REF!</definedName>
    <definedName name="JJJJY" localSheetId="15">'[4]32CCG94'!#REF!</definedName>
    <definedName name="JJJJY" localSheetId="161">'[4]32CCG94'!#REF!</definedName>
    <definedName name="JJJJY" localSheetId="162">'[4]32CCG94'!#REF!</definedName>
    <definedName name="JJJJY" localSheetId="163">'[4]32CCG94'!#REF!</definedName>
    <definedName name="JJJJY" localSheetId="164">'[4]32CCG94'!#REF!</definedName>
    <definedName name="JJJJY" localSheetId="165">'[4]32CCG94'!#REF!</definedName>
    <definedName name="JJJJY" localSheetId="166">'[4]32CCG94'!#REF!</definedName>
    <definedName name="JJJJY" localSheetId="167">'[4]32CCG94'!#REF!</definedName>
    <definedName name="JJJJY" localSheetId="168">'[4]32CCG94'!#REF!</definedName>
    <definedName name="JJJJY" localSheetId="17">'[4]32CCG94'!#REF!</definedName>
    <definedName name="JJJJY" localSheetId="18">'[4]32CCG94'!#REF!</definedName>
    <definedName name="JJJJY" localSheetId="20">'[4]32CCG94'!#REF!</definedName>
    <definedName name="JJJJY" localSheetId="22">'[4]32CCG94'!#REF!</definedName>
    <definedName name="JJJJY" localSheetId="25">'[4]32CCG94'!#REF!</definedName>
    <definedName name="JJJJY" localSheetId="26">'[4]32CCG94'!#REF!</definedName>
    <definedName name="JJJJY" localSheetId="2">'[4]32CCG94'!#REF!</definedName>
    <definedName name="JJJJY" localSheetId="29">'[4]32CCG94'!#REF!</definedName>
    <definedName name="JJJJY" localSheetId="30">'[4]32CCG94'!#REF!</definedName>
    <definedName name="JJJJY" localSheetId="31">'[4]32CCG94'!#REF!</definedName>
    <definedName name="JJJJY" localSheetId="32">'[4]32CCG94'!#REF!</definedName>
    <definedName name="JJJJY" localSheetId="34">'[4]32CCG94'!#REF!</definedName>
    <definedName name="JJJJY" localSheetId="35">'[4]32CCG94'!#REF!</definedName>
    <definedName name="JJJJY" localSheetId="37">'[4]32CCG94'!#REF!</definedName>
    <definedName name="JJJJY" localSheetId="38">'[4]32CCG94'!#REF!</definedName>
    <definedName name="JJJJY" localSheetId="3">'[4]32CCG94'!#REF!</definedName>
    <definedName name="JJJJY" localSheetId="39">'[4]32CCG94'!#REF!</definedName>
    <definedName name="JJJJY" localSheetId="42">'[4]32CCG94'!#REF!</definedName>
    <definedName name="JJJJY" localSheetId="47">'[5]32CCG94'!#REF!</definedName>
    <definedName name="JJJJY" localSheetId="4">'[4]32CCG94'!#REF!</definedName>
    <definedName name="JJJJY" localSheetId="51">'[6]32CCG94'!#REF!</definedName>
    <definedName name="JJJJY" localSheetId="53">'[6]32CCG94'!#REF!</definedName>
    <definedName name="JJJJY" localSheetId="5">'[4]32CCG94'!#REF!</definedName>
    <definedName name="JJJJY" localSheetId="63">'[4]32CCG94'!#REF!</definedName>
    <definedName name="JJJJY" localSheetId="75">'[4]32CCG94'!#REF!</definedName>
    <definedName name="JJJJY" localSheetId="7">'[4]32CCG94'!#REF!</definedName>
    <definedName name="JJJJY" localSheetId="84">'[4]32CCG94'!#REF!</definedName>
    <definedName name="JJJJY" localSheetId="87">'[4]32CCG94'!#REF!</definedName>
    <definedName name="JJJJY" localSheetId="88">'[4]32CCG94'!#REF!</definedName>
    <definedName name="JJJJY" localSheetId="8">'[4]32CCG94'!#REF!</definedName>
    <definedName name="JJJJY" localSheetId="89">'[7]32CCG94'!#REF!</definedName>
    <definedName name="JJJJY" localSheetId="91">'[4]32CCG94'!#REF!</definedName>
    <definedName name="JJJJY" localSheetId="94">'[4]32CCG94'!#REF!</definedName>
    <definedName name="JJJJY" localSheetId="98">'[4]32CCG94'!#REF!</definedName>
    <definedName name="JJJJY">'[4]32CCG94'!#REF!</definedName>
    <definedName name="JORGE" localSheetId="101">'[4]32CCG94'!#REF!</definedName>
    <definedName name="JORGE" localSheetId="102">'[4]32CCG94'!#REF!</definedName>
    <definedName name="JORGE" localSheetId="104">'[4]32CCG94'!#REF!</definedName>
    <definedName name="JORGE" localSheetId="105">'[4]32CCG94'!#REF!</definedName>
    <definedName name="JORGE" localSheetId="106">'[4]32CCG94'!#REF!</definedName>
    <definedName name="JORGE" localSheetId="0">'[4]32CCG94'!#REF!</definedName>
    <definedName name="JORGE" localSheetId="99">'[7]32CCG94'!#REF!</definedName>
    <definedName name="JORGE" localSheetId="107">'[4]32CCG94'!#REF!</definedName>
    <definedName name="JORGE" localSheetId="108">'[4]32CCG94'!#REF!</definedName>
    <definedName name="JORGE" localSheetId="111">'[7]32CCG94'!#REF!</definedName>
    <definedName name="JORGE" localSheetId="112">'[7]32CCG94'!#REF!</definedName>
    <definedName name="JORGE" localSheetId="113">'[4]32CCG94'!#REF!</definedName>
    <definedName name="JORGE" localSheetId="114">'[4]32CCG94'!#REF!</definedName>
    <definedName name="JORGE" localSheetId="115">'[4]32CCG94'!#REF!</definedName>
    <definedName name="JORGE" localSheetId="116">'[4]32CCG94'!#REF!</definedName>
    <definedName name="JORGE" localSheetId="11">'[4]32CCG94'!#REF!</definedName>
    <definedName name="JORGE" localSheetId="121">'[8]32CCG94'!#REF!</definedName>
    <definedName name="JORGE" localSheetId="122">'[7]32CCG94'!#REF!</definedName>
    <definedName name="JORGE" localSheetId="123">'[7]32CCG94'!#REF!</definedName>
    <definedName name="JORGE" localSheetId="129">'[7]32CCG94'!#REF!</definedName>
    <definedName name="JORGE" localSheetId="131">'[8]32CCG94'!#REF!</definedName>
    <definedName name="JORGE" localSheetId="132">'[7]32CCG94'!#REF!</definedName>
    <definedName name="JORGE" localSheetId="135">'[8]32CCG94'!#REF!</definedName>
    <definedName name="JORGE" localSheetId="13">'[4]32CCG94'!#REF!</definedName>
    <definedName name="JORGE" localSheetId="145">'[4]32CCG94'!#REF!</definedName>
    <definedName name="JORGE" localSheetId="149">'[4]32CCG94'!#REF!</definedName>
    <definedName name="JORGE" localSheetId="151">'[4]32CCG94'!#REF!</definedName>
    <definedName name="JORGE" localSheetId="154">'[4]32CCG94'!#REF!</definedName>
    <definedName name="JORGE" localSheetId="157">'[7]32CCG94'!#REF!</definedName>
    <definedName name="JORGE" localSheetId="158">'[8]32CCG94'!#REF!</definedName>
    <definedName name="JORGE" localSheetId="15">'[4]32CCG94'!#REF!</definedName>
    <definedName name="JORGE" localSheetId="161">'[4]32CCG94'!#REF!</definedName>
    <definedName name="JORGE" localSheetId="162">'[4]32CCG94'!#REF!</definedName>
    <definedName name="JORGE" localSheetId="163">'[4]32CCG94'!#REF!</definedName>
    <definedName name="JORGE" localSheetId="164">'[4]32CCG94'!#REF!</definedName>
    <definedName name="JORGE" localSheetId="165">'[4]32CCG94'!#REF!</definedName>
    <definedName name="JORGE" localSheetId="166">'[4]32CCG94'!#REF!</definedName>
    <definedName name="JORGE" localSheetId="167">'[4]32CCG94'!#REF!</definedName>
    <definedName name="JORGE" localSheetId="168">'[4]32CCG94'!#REF!</definedName>
    <definedName name="JORGE" localSheetId="17">'[4]32CCG94'!#REF!</definedName>
    <definedName name="JORGE" localSheetId="18">'[4]32CCG94'!#REF!</definedName>
    <definedName name="JORGE" localSheetId="20">'[4]32CCG94'!#REF!</definedName>
    <definedName name="JORGE" localSheetId="22">'[4]32CCG94'!#REF!</definedName>
    <definedName name="JORGE" localSheetId="25">'[4]32CCG94'!#REF!</definedName>
    <definedName name="JORGE" localSheetId="26">'[4]32CCG94'!#REF!</definedName>
    <definedName name="JORGE" localSheetId="2">'[4]32CCG94'!#REF!</definedName>
    <definedName name="JORGE" localSheetId="29">'[4]32CCG94'!#REF!</definedName>
    <definedName name="JORGE" localSheetId="30">'[4]32CCG94'!#REF!</definedName>
    <definedName name="JORGE" localSheetId="31">'[4]32CCG94'!#REF!</definedName>
    <definedName name="JORGE" localSheetId="32">'[4]32CCG94'!#REF!</definedName>
    <definedName name="JORGE" localSheetId="34">'[4]32CCG94'!#REF!</definedName>
    <definedName name="JORGE" localSheetId="35">'[4]32CCG94'!#REF!</definedName>
    <definedName name="JORGE" localSheetId="37">'[4]32CCG94'!#REF!</definedName>
    <definedName name="JORGE" localSheetId="3">'[4]32CCG94'!#REF!</definedName>
    <definedName name="JORGE" localSheetId="47">'[5]32CCG94'!#REF!</definedName>
    <definedName name="JORGE" localSheetId="4">'[4]32CCG94'!#REF!</definedName>
    <definedName name="JORGE" localSheetId="51">'[6]32CCG94'!#REF!</definedName>
    <definedName name="JORGE" localSheetId="53">'[6]32CCG94'!#REF!</definedName>
    <definedName name="JORGE" localSheetId="5">'[4]32CCG94'!#REF!</definedName>
    <definedName name="JORGE" localSheetId="63">'[4]32CCG94'!#REF!</definedName>
    <definedName name="JORGE" localSheetId="75">'[4]32CCG94'!#REF!</definedName>
    <definedName name="JORGE" localSheetId="7">'[4]32CCG94'!#REF!</definedName>
    <definedName name="JORGE" localSheetId="84">'[4]32CCG94'!#REF!</definedName>
    <definedName name="JORGE" localSheetId="87">'[4]32CCG94'!#REF!</definedName>
    <definedName name="JORGE" localSheetId="88">'[4]32CCG94'!#REF!</definedName>
    <definedName name="JORGE" localSheetId="8">'[4]32CCG94'!#REF!</definedName>
    <definedName name="JORGE" localSheetId="89">'[7]32CCG94'!#REF!</definedName>
    <definedName name="JORGE" localSheetId="91">'[4]32CCG94'!#REF!</definedName>
    <definedName name="JORGE" localSheetId="94">'[4]32CCG94'!#REF!</definedName>
    <definedName name="JORGE" localSheetId="98">'[4]32CCG94'!#REF!</definedName>
    <definedName name="JORGE">'[4]32CCG94'!#REF!</definedName>
    <definedName name="july" localSheetId="109">#REF!</definedName>
    <definedName name="july" localSheetId="112">#REF!</definedName>
    <definedName name="july" localSheetId="74">#REF!</definedName>
    <definedName name="july" localSheetId="90">#REF!</definedName>
    <definedName name="july" localSheetId="95">#REF!</definedName>
    <definedName name="july">#REF!</definedName>
    <definedName name="JVS" localSheetId="109" hidden="1">#REF!</definedName>
    <definedName name="JVS" localSheetId="112" hidden="1">#REF!</definedName>
    <definedName name="JVS" localSheetId="74" hidden="1">#REF!</definedName>
    <definedName name="JVS" localSheetId="90" hidden="1">#REF!</definedName>
    <definedName name="JVS" localSheetId="95" hidden="1">#REF!</definedName>
    <definedName name="JVS" hidden="1">#REF!</definedName>
    <definedName name="Letra" localSheetId="101">#REF!</definedName>
    <definedName name="Letra" localSheetId="102">#REF!</definedName>
    <definedName name="Letra" localSheetId="104">#REF!</definedName>
    <definedName name="Letra" localSheetId="105">#REF!</definedName>
    <definedName name="Letra" localSheetId="106">#REF!</definedName>
    <definedName name="Letra" localSheetId="0">#REF!</definedName>
    <definedName name="Letra" localSheetId="99">#REF!</definedName>
    <definedName name="Letra" localSheetId="107">#REF!</definedName>
    <definedName name="Letra" localSheetId="108">#REF!</definedName>
    <definedName name="Letra" localSheetId="111">#REF!</definedName>
    <definedName name="Letra" localSheetId="112">#REF!</definedName>
    <definedName name="Letra" localSheetId="113">#REF!</definedName>
    <definedName name="Letra" localSheetId="114">#REF!</definedName>
    <definedName name="Letra" localSheetId="115">#REF!</definedName>
    <definedName name="Letra" localSheetId="116">#REF!</definedName>
    <definedName name="Letra" localSheetId="11">#REF!</definedName>
    <definedName name="Letra" localSheetId="121">#REF!</definedName>
    <definedName name="Letra" localSheetId="122">#REF!</definedName>
    <definedName name="Letra" localSheetId="123">#REF!</definedName>
    <definedName name="Letra" localSheetId="124">#REF!</definedName>
    <definedName name="Letra" localSheetId="126">#REF!</definedName>
    <definedName name="Letra" localSheetId="127">#REF!</definedName>
    <definedName name="Letra" localSheetId="132">#REF!</definedName>
    <definedName name="Letra" localSheetId="135">#REF!</definedName>
    <definedName name="Letra" localSheetId="13">#REF!</definedName>
    <definedName name="Letra" localSheetId="145">#REF!</definedName>
    <definedName name="Letra" localSheetId="149">#REF!</definedName>
    <definedName name="Letra" localSheetId="151">#REF!</definedName>
    <definedName name="Letra" localSheetId="152">#REF!</definedName>
    <definedName name="Letra" localSheetId="154">#REF!</definedName>
    <definedName name="Letra" localSheetId="155">#REF!</definedName>
    <definedName name="Letra" localSheetId="156">#REF!</definedName>
    <definedName name="Letra" localSheetId="158">#REF!</definedName>
    <definedName name="Letra" localSheetId="15">#REF!</definedName>
    <definedName name="Letra" localSheetId="161">#REF!</definedName>
    <definedName name="Letra" localSheetId="162">#REF!</definedName>
    <definedName name="Letra" localSheetId="163">#REF!</definedName>
    <definedName name="Letra" localSheetId="164">#REF!</definedName>
    <definedName name="Letra" localSheetId="165">#REF!</definedName>
    <definedName name="Letra" localSheetId="166">#REF!</definedName>
    <definedName name="Letra" localSheetId="167">#REF!</definedName>
    <definedName name="Letra" localSheetId="168">#REF!</definedName>
    <definedName name="Letra" localSheetId="25">#REF!</definedName>
    <definedName name="Letra" localSheetId="26">#REF!</definedName>
    <definedName name="Letra" localSheetId="28">#REF!</definedName>
    <definedName name="Letra" localSheetId="31">#REF!</definedName>
    <definedName name="Letra" localSheetId="32">#REF!</definedName>
    <definedName name="Letra" localSheetId="35">#REF!</definedName>
    <definedName name="Letra" localSheetId="38">#REF!</definedName>
    <definedName name="Letra" localSheetId="39">#REF!</definedName>
    <definedName name="Letra" localSheetId="42">#REF!</definedName>
    <definedName name="Letra" localSheetId="47">#REF!</definedName>
    <definedName name="Letra" localSheetId="51">#REF!</definedName>
    <definedName name="Letra" localSheetId="53">#REF!</definedName>
    <definedName name="Letra" localSheetId="54">#REF!</definedName>
    <definedName name="Letra" localSheetId="61">#REF!</definedName>
    <definedName name="Letra" localSheetId="6">#REF!</definedName>
    <definedName name="Letra" localSheetId="75">#REF!</definedName>
    <definedName name="Letra" localSheetId="76">#REF!</definedName>
    <definedName name="Letra" localSheetId="77">#REF!</definedName>
    <definedName name="Letra" localSheetId="80">#REF!</definedName>
    <definedName name="Letra" localSheetId="85">#REF!</definedName>
    <definedName name="Letra" localSheetId="87">#REF!</definedName>
    <definedName name="Letra" localSheetId="88">#REF!</definedName>
    <definedName name="Letra" localSheetId="8">#REF!</definedName>
    <definedName name="Letra" localSheetId="91">#REF!</definedName>
    <definedName name="Letra" localSheetId="94">#REF!</definedName>
    <definedName name="Letra" localSheetId="98">#REF!</definedName>
    <definedName name="Letra">#REF!</definedName>
    <definedName name="LL" localSheetId="101">'[4]32CCG94'!#REF!</definedName>
    <definedName name="LL" localSheetId="102">'[4]32CCG94'!#REF!</definedName>
    <definedName name="LL" localSheetId="104">'[4]32CCG94'!#REF!</definedName>
    <definedName name="LL" localSheetId="105">'[4]32CCG94'!#REF!</definedName>
    <definedName name="LL" localSheetId="106">'[4]32CCG94'!#REF!</definedName>
    <definedName name="LL" localSheetId="0">'[4]32CCG94'!#REF!</definedName>
    <definedName name="LL" localSheetId="99">'[7]32CCG94'!#REF!</definedName>
    <definedName name="LL" localSheetId="107">'[4]32CCG94'!#REF!</definedName>
    <definedName name="LL" localSheetId="108">'[4]32CCG94'!#REF!</definedName>
    <definedName name="LL" localSheetId="111">'[7]32CCG94'!#REF!</definedName>
    <definedName name="LL" localSheetId="112">'[7]32CCG94'!#REF!</definedName>
    <definedName name="LL" localSheetId="113">'[4]32CCG94'!#REF!</definedName>
    <definedName name="LL" localSheetId="114">'[4]32CCG94'!#REF!</definedName>
    <definedName name="LL" localSheetId="115">'[4]32CCG94'!#REF!</definedName>
    <definedName name="LL" localSheetId="116">'[4]32CCG94'!#REF!</definedName>
    <definedName name="LL" localSheetId="11">'[4]32CCG94'!#REF!</definedName>
    <definedName name="LL" localSheetId="121">'[8]32CCG94'!#REF!</definedName>
    <definedName name="LL" localSheetId="122">'[7]32CCG94'!#REF!</definedName>
    <definedName name="LL" localSheetId="123">'[7]32CCG94'!#REF!</definedName>
    <definedName name="LL" localSheetId="127">'[4]32CCG94'!#REF!</definedName>
    <definedName name="LL" localSheetId="129">'[7]32CCG94'!#REF!</definedName>
    <definedName name="LL" localSheetId="131">'[8]32CCG94'!#REF!</definedName>
    <definedName name="LL" localSheetId="132">'[7]32CCG94'!#REF!</definedName>
    <definedName name="LL" localSheetId="135">'[8]32CCG94'!#REF!</definedName>
    <definedName name="LL" localSheetId="13">'[4]32CCG94'!#REF!</definedName>
    <definedName name="LL" localSheetId="145">'[4]32CCG94'!#REF!</definedName>
    <definedName name="LL" localSheetId="149">'[4]32CCG94'!#REF!</definedName>
    <definedName name="LL" localSheetId="151">'[4]32CCG94'!#REF!</definedName>
    <definedName name="LL" localSheetId="154">'[4]32CCG94'!#REF!</definedName>
    <definedName name="LL" localSheetId="157">'[7]32CCG94'!#REF!</definedName>
    <definedName name="LL" localSheetId="158">'[8]32CCG94'!#REF!</definedName>
    <definedName name="LL" localSheetId="15">'[4]32CCG94'!#REF!</definedName>
    <definedName name="LL" localSheetId="161">'[4]32CCG94'!#REF!</definedName>
    <definedName name="LL" localSheetId="162">'[4]32CCG94'!#REF!</definedName>
    <definedName name="LL" localSheetId="163">'[4]32CCG94'!#REF!</definedName>
    <definedName name="LL" localSheetId="164">'[4]32CCG94'!#REF!</definedName>
    <definedName name="LL" localSheetId="165">'[4]32CCG94'!#REF!</definedName>
    <definedName name="LL" localSheetId="166">'[4]32CCG94'!#REF!</definedName>
    <definedName name="LL" localSheetId="167">'[4]32CCG94'!#REF!</definedName>
    <definedName name="LL" localSheetId="168">'[4]32CCG94'!#REF!</definedName>
    <definedName name="LL" localSheetId="17">'[4]32CCG94'!#REF!</definedName>
    <definedName name="LL" localSheetId="18">'[4]32CCG94'!#REF!</definedName>
    <definedName name="LL" localSheetId="20">'[4]32CCG94'!#REF!</definedName>
    <definedName name="LL" localSheetId="22">'[4]32CCG94'!#REF!</definedName>
    <definedName name="LL" localSheetId="25">'[4]32CCG94'!#REF!</definedName>
    <definedName name="LL" localSheetId="26">'[4]32CCG94'!#REF!</definedName>
    <definedName name="LL" localSheetId="2">'[4]32CCG94'!#REF!</definedName>
    <definedName name="LL" localSheetId="29">'[4]32CCG94'!#REF!</definedName>
    <definedName name="LL" localSheetId="30">'[4]32CCG94'!#REF!</definedName>
    <definedName name="LL" localSheetId="31">'[4]32CCG94'!#REF!</definedName>
    <definedName name="LL" localSheetId="32">'[4]32CCG94'!#REF!</definedName>
    <definedName name="LL" localSheetId="34">'[4]32CCG94'!#REF!</definedName>
    <definedName name="LL" localSheetId="35">'[4]32CCG94'!#REF!</definedName>
    <definedName name="LL" localSheetId="37">'[4]32CCG94'!#REF!</definedName>
    <definedName name="LL" localSheetId="38">'[4]32CCG94'!#REF!</definedName>
    <definedName name="LL" localSheetId="3">'[4]32CCG94'!#REF!</definedName>
    <definedName name="LL" localSheetId="39">'[4]32CCG94'!#REF!</definedName>
    <definedName name="LL" localSheetId="42">'[4]32CCG94'!#REF!</definedName>
    <definedName name="LL" localSheetId="47">'[5]32CCG94'!#REF!</definedName>
    <definedName name="LL" localSheetId="4">'[4]32CCG94'!#REF!</definedName>
    <definedName name="LL" localSheetId="51">'[6]32CCG94'!#REF!</definedName>
    <definedName name="LL" localSheetId="53">'[6]32CCG94'!#REF!</definedName>
    <definedName name="LL" localSheetId="54">'[4]32CCG94'!#REF!</definedName>
    <definedName name="LL" localSheetId="5">'[4]32CCG94'!#REF!</definedName>
    <definedName name="LL" localSheetId="63">'[4]32CCG94'!#REF!</definedName>
    <definedName name="LL" localSheetId="75">'[4]32CCG94'!#REF!</definedName>
    <definedName name="LL" localSheetId="7">'[4]32CCG94'!#REF!</definedName>
    <definedName name="LL" localSheetId="84">'[4]32CCG94'!#REF!</definedName>
    <definedName name="LL" localSheetId="87">'[4]32CCG94'!#REF!</definedName>
    <definedName name="LL" localSheetId="88">'[4]32CCG94'!#REF!</definedName>
    <definedName name="LL" localSheetId="8">'[4]32CCG94'!#REF!</definedName>
    <definedName name="LL" localSheetId="89">'[7]32CCG94'!#REF!</definedName>
    <definedName name="LL" localSheetId="91">'[4]32CCG94'!#REF!</definedName>
    <definedName name="LL" localSheetId="94">'[4]32CCG94'!#REF!</definedName>
    <definedName name="LL" localSheetId="98">'[4]32CCG94'!#REF!</definedName>
    <definedName name="LL">'[4]32CCG94'!#REF!</definedName>
    <definedName name="LM" localSheetId="101">'[4]32CCG94'!#REF!</definedName>
    <definedName name="LM" localSheetId="102">'[4]32CCG94'!#REF!</definedName>
    <definedName name="LM" localSheetId="104">'[4]32CCG94'!#REF!</definedName>
    <definedName name="LM" localSheetId="105">'[4]32CCG94'!#REF!</definedName>
    <definedName name="LM" localSheetId="106">'[4]32CCG94'!#REF!</definedName>
    <definedName name="LM" localSheetId="0">'[4]32CCG94'!#REF!</definedName>
    <definedName name="LM" localSheetId="107">'[4]32CCG94'!#REF!</definedName>
    <definedName name="LM" localSheetId="108">'[4]32CCG94'!#REF!</definedName>
    <definedName name="LM" localSheetId="112">'[4]32CCG94'!#REF!</definedName>
    <definedName name="LM" localSheetId="113">'[4]32CCG94'!#REF!</definedName>
    <definedName name="LM" localSheetId="114">'[4]32CCG94'!#REF!</definedName>
    <definedName name="LM" localSheetId="115">'[4]32CCG94'!#REF!</definedName>
    <definedName name="LM" localSheetId="116">'[4]32CCG94'!#REF!</definedName>
    <definedName name="LM" localSheetId="11">'[4]32CCG94'!#REF!</definedName>
    <definedName name="LM" localSheetId="122">'[4]32CCG94'!#REF!</definedName>
    <definedName name="LM" localSheetId="123">'[4]32CCG94'!#REF!</definedName>
    <definedName name="LM" localSheetId="127">'[4]32CCG94'!#REF!</definedName>
    <definedName name="LM" localSheetId="131">'[4]32CCG94'!#REF!</definedName>
    <definedName name="LM" localSheetId="135">'[4]32CCG94'!#REF!</definedName>
    <definedName name="LM" localSheetId="13">'[4]32CCG94'!#REF!</definedName>
    <definedName name="LM" localSheetId="145">'[4]32CCG94'!#REF!</definedName>
    <definedName name="LM" localSheetId="149">'[4]32CCG94'!#REF!</definedName>
    <definedName name="LM" localSheetId="150">'[4]32CCG94'!#REF!</definedName>
    <definedName name="LM" localSheetId="151">'[4]32CCG94'!#REF!</definedName>
    <definedName name="LM" localSheetId="152">'[4]32CCG94'!#REF!</definedName>
    <definedName name="LM" localSheetId="154">'[4]32CCG94'!#REF!</definedName>
    <definedName name="LM" localSheetId="15">'[4]32CCG94'!#REF!</definedName>
    <definedName name="LM" localSheetId="161">'[4]32CCG94'!#REF!</definedName>
    <definedName name="LM" localSheetId="162">'[4]32CCG94'!#REF!</definedName>
    <definedName name="LM" localSheetId="163">'[4]32CCG94'!#REF!</definedName>
    <definedName name="LM" localSheetId="164">'[4]32CCG94'!#REF!</definedName>
    <definedName name="LM" localSheetId="165">'[4]32CCG94'!#REF!</definedName>
    <definedName name="LM" localSheetId="166">'[4]32CCG94'!#REF!</definedName>
    <definedName name="LM" localSheetId="167">'[4]32CCG94'!#REF!</definedName>
    <definedName name="LM" localSheetId="168">'[4]32CCG94'!#REF!</definedName>
    <definedName name="LM" localSheetId="17">'[4]32CCG94'!#REF!</definedName>
    <definedName name="LM" localSheetId="18">'[4]32CCG94'!#REF!</definedName>
    <definedName name="LM" localSheetId="20">'[4]32CCG94'!#REF!</definedName>
    <definedName name="LM" localSheetId="22">'[4]32CCG94'!#REF!</definedName>
    <definedName name="LM" localSheetId="25">'[4]32CCG94'!#REF!</definedName>
    <definedName name="LM" localSheetId="26">'[4]32CCG94'!#REF!</definedName>
    <definedName name="LM" localSheetId="2">'[4]32CCG94'!#REF!</definedName>
    <definedName name="LM" localSheetId="29">'[4]32CCG94'!#REF!</definedName>
    <definedName name="LM" localSheetId="30">'[4]32CCG94'!#REF!</definedName>
    <definedName name="LM" localSheetId="31">'[4]32CCG94'!#REF!</definedName>
    <definedName name="LM" localSheetId="32">'[4]32CCG94'!#REF!</definedName>
    <definedName name="LM" localSheetId="34">'[4]32CCG94'!#REF!</definedName>
    <definedName name="LM" localSheetId="35">'[4]32CCG94'!#REF!</definedName>
    <definedName name="LM" localSheetId="37">'[4]32CCG94'!#REF!</definedName>
    <definedName name="LM" localSheetId="38">'[4]32CCG94'!#REF!</definedName>
    <definedName name="LM" localSheetId="3">'[4]32CCG94'!#REF!</definedName>
    <definedName name="LM" localSheetId="39">'[4]32CCG94'!#REF!</definedName>
    <definedName name="LM" localSheetId="42">'[4]32CCG94'!#REF!</definedName>
    <definedName name="LM" localSheetId="47">'[5]32CCG94'!#REF!</definedName>
    <definedName name="LM" localSheetId="4">'[4]32CCG94'!#REF!</definedName>
    <definedName name="LM" localSheetId="51">'[6]32CCG94'!#REF!</definedName>
    <definedName name="LM" localSheetId="53">'[6]32CCG94'!#REF!</definedName>
    <definedName name="LM" localSheetId="5">'[4]32CCG94'!#REF!</definedName>
    <definedName name="LM" localSheetId="63">'[4]32CCG94'!#REF!</definedName>
    <definedName name="LM" localSheetId="75">'[4]32CCG94'!#REF!</definedName>
    <definedName name="LM" localSheetId="7">'[4]32CCG94'!#REF!</definedName>
    <definedName name="LM" localSheetId="84">'[4]32CCG94'!#REF!</definedName>
    <definedName name="LM" localSheetId="87">'[4]32CCG94'!#REF!</definedName>
    <definedName name="LM" localSheetId="88">'[4]32CCG94'!#REF!</definedName>
    <definedName name="LM" localSheetId="8">'[4]32CCG94'!#REF!</definedName>
    <definedName name="LM" localSheetId="91">'[4]32CCG94'!#REF!</definedName>
    <definedName name="LM" localSheetId="94">'[4]32CCG94'!#REF!</definedName>
    <definedName name="LM" localSheetId="98">'[4]32CCG94'!#REF!</definedName>
    <definedName name="LM">'[4]32CCG94'!#REF!</definedName>
    <definedName name="LML" localSheetId="101">'[4]32CCG94'!#REF!</definedName>
    <definedName name="LML" localSheetId="102">'[4]32CCG94'!#REF!</definedName>
    <definedName name="LML" localSheetId="104">'[4]32CCG94'!#REF!</definedName>
    <definedName name="LML" localSheetId="105">'[4]32CCG94'!#REF!</definedName>
    <definedName name="LML" localSheetId="106">'[4]32CCG94'!#REF!</definedName>
    <definedName name="LML" localSheetId="0">'[4]32CCG94'!#REF!</definedName>
    <definedName name="LML" localSheetId="99">'[13]32CCG94'!#REF!</definedName>
    <definedName name="LML" localSheetId="107">'[4]32CCG94'!#REF!</definedName>
    <definedName name="LML" localSheetId="108">'[4]32CCG94'!#REF!</definedName>
    <definedName name="LML" localSheetId="111">'[13]32CCG94'!#REF!</definedName>
    <definedName name="LML" localSheetId="112">'[13]32CCG94'!#REF!</definedName>
    <definedName name="LML" localSheetId="113">'[4]32CCG94'!#REF!</definedName>
    <definedName name="LML" localSheetId="114">'[4]32CCG94'!#REF!</definedName>
    <definedName name="LML" localSheetId="115">'[4]32CCG94'!#REF!</definedName>
    <definedName name="LML" localSheetId="116">'[4]32CCG94'!#REF!</definedName>
    <definedName name="LML" localSheetId="11">'[4]32CCG94'!#REF!</definedName>
    <definedName name="LML" localSheetId="121">'[14]32CCG94'!#REF!</definedName>
    <definedName name="LML" localSheetId="122">'[13]32CCG94'!#REF!</definedName>
    <definedName name="LML" localSheetId="123">'[13]32CCG94'!#REF!</definedName>
    <definedName name="LML" localSheetId="129">'[13]32CCG94'!#REF!</definedName>
    <definedName name="LML" localSheetId="131">'[14]32CCG94'!#REF!</definedName>
    <definedName name="LML" localSheetId="132">'[13]32CCG94'!#REF!</definedName>
    <definedName name="LML" localSheetId="135">'[14]32CCG94'!#REF!</definedName>
    <definedName name="LML" localSheetId="13">'[4]32CCG94'!#REF!</definedName>
    <definedName name="LML" localSheetId="145">'[4]32CCG94'!#REF!</definedName>
    <definedName name="LML" localSheetId="149">'[4]32CCG94'!#REF!</definedName>
    <definedName name="LML" localSheetId="151">'[4]32CCG94'!#REF!</definedName>
    <definedName name="LML" localSheetId="154">'[4]32CCG94'!#REF!</definedName>
    <definedName name="LML" localSheetId="157">'[13]32CCG94'!#REF!</definedName>
    <definedName name="LML" localSheetId="158">'[14]32CCG94'!#REF!</definedName>
    <definedName name="LML" localSheetId="15">'[4]32CCG94'!#REF!</definedName>
    <definedName name="LML" localSheetId="161">'[4]32CCG94'!#REF!</definedName>
    <definedName name="LML" localSheetId="162">'[4]32CCG94'!#REF!</definedName>
    <definedName name="LML" localSheetId="163">'[4]32CCG94'!#REF!</definedName>
    <definedName name="LML" localSheetId="164">'[4]32CCG94'!#REF!</definedName>
    <definedName name="LML" localSheetId="165">'[4]32CCG94'!#REF!</definedName>
    <definedName name="LML" localSheetId="166">'[4]32CCG94'!#REF!</definedName>
    <definedName name="LML" localSheetId="167">'[4]32CCG94'!#REF!</definedName>
    <definedName name="LML" localSheetId="168">'[4]32CCG94'!#REF!</definedName>
    <definedName name="LML" localSheetId="17">'[4]32CCG94'!#REF!</definedName>
    <definedName name="LML" localSheetId="18">'[4]32CCG94'!#REF!</definedName>
    <definedName name="LML" localSheetId="20">'[4]32CCG94'!#REF!</definedName>
    <definedName name="LML" localSheetId="22">'[4]32CCG94'!#REF!</definedName>
    <definedName name="LML" localSheetId="25">'[4]32CCG94'!#REF!</definedName>
    <definedName name="LML" localSheetId="26">'[4]32CCG94'!#REF!</definedName>
    <definedName name="LML" localSheetId="2">'[4]32CCG94'!#REF!</definedName>
    <definedName name="LML" localSheetId="29">'[4]32CCG94'!#REF!</definedName>
    <definedName name="LML" localSheetId="30">'[4]32CCG94'!#REF!</definedName>
    <definedName name="LML" localSheetId="31">'[4]32CCG94'!#REF!</definedName>
    <definedName name="LML" localSheetId="32">'[4]32CCG94'!#REF!</definedName>
    <definedName name="LML" localSheetId="34">'[4]32CCG94'!#REF!</definedName>
    <definedName name="LML" localSheetId="35">'[4]32CCG94'!#REF!</definedName>
    <definedName name="LML" localSheetId="37">'[4]32CCG94'!#REF!</definedName>
    <definedName name="LML" localSheetId="3">'[4]32CCG94'!#REF!</definedName>
    <definedName name="LML" localSheetId="47">'[5]32CCG94'!#REF!</definedName>
    <definedName name="LML" localSheetId="4">'[4]32CCG94'!#REF!</definedName>
    <definedName name="LML" localSheetId="51">'[6]32CCG94'!#REF!</definedName>
    <definedName name="LML" localSheetId="53">'[6]32CCG94'!#REF!</definedName>
    <definedName name="LML" localSheetId="5">'[4]32CCG94'!#REF!</definedName>
    <definedName name="LML" localSheetId="63">'[4]32CCG94'!#REF!</definedName>
    <definedName name="LML" localSheetId="75">'[4]32CCG94'!#REF!</definedName>
    <definedName name="LML" localSheetId="7">'[4]32CCG94'!#REF!</definedName>
    <definedName name="LML" localSheetId="84">'[4]32CCG94'!#REF!</definedName>
    <definedName name="LML" localSheetId="87">'[4]32CCG94'!#REF!</definedName>
    <definedName name="LML" localSheetId="88">'[4]32CCG94'!#REF!</definedName>
    <definedName name="LML" localSheetId="8">'[4]32CCG94'!#REF!</definedName>
    <definedName name="LML" localSheetId="89">'[13]32CCG94'!#REF!</definedName>
    <definedName name="LML" localSheetId="91">'[4]32CCG94'!#REF!</definedName>
    <definedName name="LML" localSheetId="94">'[4]32CCG94'!#REF!</definedName>
    <definedName name="LML" localSheetId="98">'[4]32CCG94'!#REF!</definedName>
    <definedName name="LML">'[4]32CCG94'!#REF!</definedName>
    <definedName name="LOMO" localSheetId="101">'[4]32CCG94'!#REF!</definedName>
    <definedName name="LOMO" localSheetId="102">'[4]32CCG94'!#REF!</definedName>
    <definedName name="LOMO" localSheetId="104">'[4]32CCG94'!#REF!</definedName>
    <definedName name="LOMO" localSheetId="105">'[4]32CCG94'!#REF!</definedName>
    <definedName name="LOMO" localSheetId="106">'[4]32CCG94'!#REF!</definedName>
    <definedName name="LOMO" localSheetId="0">'[4]32CCG94'!#REF!</definedName>
    <definedName name="LOMO" localSheetId="99">'[11]32CCG94'!#REF!</definedName>
    <definedName name="LOMO" localSheetId="107">'[4]32CCG94'!#REF!</definedName>
    <definedName name="LOMO" localSheetId="108">'[4]32CCG94'!#REF!</definedName>
    <definedName name="LOMO" localSheetId="111">'[11]32CCG94'!#REF!</definedName>
    <definedName name="LOMO" localSheetId="112">'[11]32CCG94'!#REF!</definedName>
    <definedName name="LOMO" localSheetId="113">'[4]32CCG94'!#REF!</definedName>
    <definedName name="LOMO" localSheetId="114">'[4]32CCG94'!#REF!</definedName>
    <definedName name="LOMO" localSheetId="115">'[4]32CCG94'!#REF!</definedName>
    <definedName name="LOMO" localSheetId="116">'[4]32CCG94'!#REF!</definedName>
    <definedName name="LOMO" localSheetId="11">'[4]32CCG94'!#REF!</definedName>
    <definedName name="LOMO" localSheetId="121">'[12]32CCG94'!#REF!</definedName>
    <definedName name="LOMO" localSheetId="122">'[11]32CCG94'!#REF!</definedName>
    <definedName name="LOMO" localSheetId="123">'[11]32CCG94'!#REF!</definedName>
    <definedName name="LOMO" localSheetId="129">'[11]32CCG94'!#REF!</definedName>
    <definedName name="LOMO" localSheetId="131">'[12]32CCG94'!#REF!</definedName>
    <definedName name="LOMO" localSheetId="132">'[11]32CCG94'!#REF!</definedName>
    <definedName name="LOMO" localSheetId="135">'[12]32CCG94'!#REF!</definedName>
    <definedName name="LOMO" localSheetId="13">'[4]32CCG94'!#REF!</definedName>
    <definedName name="LOMO" localSheetId="145">'[4]32CCG94'!#REF!</definedName>
    <definedName name="LOMO" localSheetId="149">'[4]32CCG94'!#REF!</definedName>
    <definedName name="LOMO" localSheetId="151">'[4]32CCG94'!#REF!</definedName>
    <definedName name="LOMO" localSheetId="154">'[4]32CCG94'!#REF!</definedName>
    <definedName name="LOMO" localSheetId="157">'[11]32CCG94'!#REF!</definedName>
    <definedName name="LOMO" localSheetId="158">'[12]32CCG94'!#REF!</definedName>
    <definedName name="LOMO" localSheetId="15">'[4]32CCG94'!#REF!</definedName>
    <definedName name="LOMO" localSheetId="161">'[4]32CCG94'!#REF!</definedName>
    <definedName name="LOMO" localSheetId="162">'[4]32CCG94'!#REF!</definedName>
    <definedName name="LOMO" localSheetId="163">'[4]32CCG94'!#REF!</definedName>
    <definedName name="LOMO" localSheetId="164">'[4]32CCG94'!#REF!</definedName>
    <definedName name="LOMO" localSheetId="165">'[4]32CCG94'!#REF!</definedName>
    <definedName name="LOMO" localSheetId="166">'[4]32CCG94'!#REF!</definedName>
    <definedName name="LOMO" localSheetId="167">'[4]32CCG94'!#REF!</definedName>
    <definedName name="LOMO" localSheetId="168">'[4]32CCG94'!#REF!</definedName>
    <definedName name="LOMO" localSheetId="17">'[4]32CCG94'!#REF!</definedName>
    <definedName name="LOMO" localSheetId="18">'[4]32CCG94'!#REF!</definedName>
    <definedName name="LOMO" localSheetId="20">'[4]32CCG94'!#REF!</definedName>
    <definedName name="LOMO" localSheetId="22">'[4]32CCG94'!#REF!</definedName>
    <definedName name="LOMO" localSheetId="25">'[4]32CCG94'!#REF!</definedName>
    <definedName name="LOMO" localSheetId="26">'[4]32CCG94'!#REF!</definedName>
    <definedName name="LOMO" localSheetId="2">'[4]32CCG94'!#REF!</definedName>
    <definedName name="LOMO" localSheetId="29">'[4]32CCG94'!#REF!</definedName>
    <definedName name="LOMO" localSheetId="30">'[4]32CCG94'!#REF!</definedName>
    <definedName name="LOMO" localSheetId="31">'[4]32CCG94'!#REF!</definedName>
    <definedName name="LOMO" localSheetId="32">'[4]32CCG94'!#REF!</definedName>
    <definedName name="LOMO" localSheetId="34">'[4]32CCG94'!#REF!</definedName>
    <definedName name="LOMO" localSheetId="35">'[4]32CCG94'!#REF!</definedName>
    <definedName name="LOMO" localSheetId="37">'[4]32CCG94'!#REF!</definedName>
    <definedName name="LOMO" localSheetId="3">'[4]32CCG94'!#REF!</definedName>
    <definedName name="LOMO" localSheetId="47">'[5]32CCG94'!#REF!</definedName>
    <definedName name="LOMO" localSheetId="4">'[4]32CCG94'!#REF!</definedName>
    <definedName name="LOMO" localSheetId="51">'[6]32CCG94'!#REF!</definedName>
    <definedName name="LOMO" localSheetId="53">'[6]32CCG94'!#REF!</definedName>
    <definedName name="LOMO" localSheetId="5">'[4]32CCG94'!#REF!</definedName>
    <definedName name="LOMO" localSheetId="63">'[4]32CCG94'!#REF!</definedName>
    <definedName name="LOMO" localSheetId="75">'[4]32CCG94'!#REF!</definedName>
    <definedName name="LOMO" localSheetId="7">'[4]32CCG94'!#REF!</definedName>
    <definedName name="LOMO" localSheetId="84">'[4]32CCG94'!#REF!</definedName>
    <definedName name="LOMO" localSheetId="87">'[4]32CCG94'!#REF!</definedName>
    <definedName name="LOMO" localSheetId="88">'[4]32CCG94'!#REF!</definedName>
    <definedName name="LOMO" localSheetId="8">'[4]32CCG94'!#REF!</definedName>
    <definedName name="LOMO" localSheetId="89">'[11]32CCG94'!#REF!</definedName>
    <definedName name="LOMO" localSheetId="91">'[4]32CCG94'!#REF!</definedName>
    <definedName name="LOMO" localSheetId="94">'[4]32CCG94'!#REF!</definedName>
    <definedName name="LOMO" localSheetId="98">'[4]32CCG94'!#REF!</definedName>
    <definedName name="LOMO">'[4]32CCG94'!#REF!</definedName>
    <definedName name="LOPES" localSheetId="101">#REF!</definedName>
    <definedName name="LOPES" localSheetId="102">#REF!</definedName>
    <definedName name="LOPES" localSheetId="104">#REF!</definedName>
    <definedName name="LOPES" localSheetId="105">#REF!</definedName>
    <definedName name="LOPES" localSheetId="106">#REF!</definedName>
    <definedName name="LOPES" localSheetId="0">#REF!</definedName>
    <definedName name="LOPES" localSheetId="99">#REF!</definedName>
    <definedName name="LOPES" localSheetId="107">#REF!</definedName>
    <definedName name="LOPES" localSheetId="108">#REF!</definedName>
    <definedName name="LOPES" localSheetId="112">#REF!</definedName>
    <definedName name="LOPES" localSheetId="113">#REF!</definedName>
    <definedName name="LOPES" localSheetId="114">#REF!</definedName>
    <definedName name="LOPES" localSheetId="115">#REF!</definedName>
    <definedName name="LOPES" localSheetId="116">#REF!</definedName>
    <definedName name="LOPES" localSheetId="11">#REF!</definedName>
    <definedName name="LOPES" localSheetId="121">#REF!</definedName>
    <definedName name="LOPES" localSheetId="122">#REF!</definedName>
    <definedName name="LOPES" localSheetId="123">#REF!</definedName>
    <definedName name="LOPES" localSheetId="124">#REF!</definedName>
    <definedName name="LOPES" localSheetId="126">#REF!</definedName>
    <definedName name="LOPES" localSheetId="127">#REF!</definedName>
    <definedName name="LOPES" localSheetId="129">#REF!</definedName>
    <definedName name="LOPES" localSheetId="131">#REF!</definedName>
    <definedName name="LOPES" localSheetId="132">#REF!</definedName>
    <definedName name="LOPES" localSheetId="135">#REF!</definedName>
    <definedName name="LOPES" localSheetId="13">#REF!</definedName>
    <definedName name="LOPES" localSheetId="145">#REF!</definedName>
    <definedName name="LOPES" localSheetId="149">#REF!</definedName>
    <definedName name="LOPES" localSheetId="150">#REF!</definedName>
    <definedName name="LOPES" localSheetId="151">#REF!</definedName>
    <definedName name="LOPES" localSheetId="152">#REF!</definedName>
    <definedName name="LOPES" localSheetId="154">#REF!</definedName>
    <definedName name="LOPES" localSheetId="155">#REF!</definedName>
    <definedName name="LOPES" localSheetId="156">#REF!</definedName>
    <definedName name="LOPES" localSheetId="157">#REF!</definedName>
    <definedName name="LOPES" localSheetId="158">#REF!</definedName>
    <definedName name="LOPES" localSheetId="15">#REF!</definedName>
    <definedName name="LOPES" localSheetId="161">#REF!</definedName>
    <definedName name="LOPES" localSheetId="162">#REF!</definedName>
    <definedName name="LOPES" localSheetId="163">#REF!</definedName>
    <definedName name="LOPES" localSheetId="164">#REF!</definedName>
    <definedName name="LOPES" localSheetId="165">#REF!</definedName>
    <definedName name="LOPES" localSheetId="166">#REF!</definedName>
    <definedName name="LOPES" localSheetId="167">#REF!</definedName>
    <definedName name="LOPES" localSheetId="168">#REF!</definedName>
    <definedName name="LOPES" localSheetId="17">#REF!</definedName>
    <definedName name="LOPES" localSheetId="18">#REF!</definedName>
    <definedName name="LOPES" localSheetId="20">#REF!</definedName>
    <definedName name="LOPES" localSheetId="22">#REF!</definedName>
    <definedName name="LOPES" localSheetId="25">#REF!</definedName>
    <definedName name="LOPES" localSheetId="26">#REF!</definedName>
    <definedName name="LOPES" localSheetId="28">#REF!</definedName>
    <definedName name="LOPES" localSheetId="2">#REF!</definedName>
    <definedName name="LOPES" localSheetId="29">#REF!</definedName>
    <definedName name="LOPES" localSheetId="30">#REF!</definedName>
    <definedName name="LOPES" localSheetId="31">#REF!</definedName>
    <definedName name="LOPES" localSheetId="32">#REF!</definedName>
    <definedName name="LOPES" localSheetId="34">#REF!</definedName>
    <definedName name="LOPES" localSheetId="35">#REF!</definedName>
    <definedName name="LOPES" localSheetId="37">#REF!</definedName>
    <definedName name="LOPES" localSheetId="38">#REF!</definedName>
    <definedName name="LOPES" localSheetId="3">#REF!</definedName>
    <definedName name="LOPES" localSheetId="39">#REF!</definedName>
    <definedName name="LOPES" localSheetId="42">#REF!</definedName>
    <definedName name="LOPES" localSheetId="47">#REF!</definedName>
    <definedName name="LOPES" localSheetId="4">#REF!</definedName>
    <definedName name="LOPES" localSheetId="54">#REF!</definedName>
    <definedName name="LOPES" localSheetId="5">#REF!</definedName>
    <definedName name="LOPES" localSheetId="63">#REF!</definedName>
    <definedName name="LOPES" localSheetId="6">#REF!</definedName>
    <definedName name="LOPES" localSheetId="75">#REF!</definedName>
    <definedName name="LOPES" localSheetId="76">#REF!</definedName>
    <definedName name="LOPES" localSheetId="77">#REF!</definedName>
    <definedName name="LOPES" localSheetId="7">#REF!</definedName>
    <definedName name="LOPES" localSheetId="80">#REF!</definedName>
    <definedName name="LOPES" localSheetId="84">#REF!</definedName>
    <definedName name="LOPES" localSheetId="87">#REF!</definedName>
    <definedName name="LOPES" localSheetId="88">#REF!</definedName>
    <definedName name="LOPES" localSheetId="8">#REF!</definedName>
    <definedName name="LOPES" localSheetId="91">#REF!</definedName>
    <definedName name="LOPES" localSheetId="93">#REF!</definedName>
    <definedName name="LOPES" localSheetId="94">#REF!</definedName>
    <definedName name="LOPES" localSheetId="98">#REF!</definedName>
    <definedName name="LOPES">#REF!</definedName>
    <definedName name="matdidactico" localSheetId="112">#REF!</definedName>
    <definedName name="matdidactico">#REF!</definedName>
    <definedName name="MENU" localSheetId="101">#REF!</definedName>
    <definedName name="MENU" localSheetId="102">#REF!</definedName>
    <definedName name="MENU" localSheetId="104">#REF!</definedName>
    <definedName name="MENU" localSheetId="105">#REF!</definedName>
    <definedName name="MENU" localSheetId="106">#REF!</definedName>
    <definedName name="MENU" localSheetId="0">#REF!</definedName>
    <definedName name="MENU" localSheetId="99">#REF!</definedName>
    <definedName name="MENU" localSheetId="107">#REF!</definedName>
    <definedName name="MENU" localSheetId="108">#REF!</definedName>
    <definedName name="MENU" localSheetId="112">#REF!</definedName>
    <definedName name="MENU" localSheetId="113">#REF!</definedName>
    <definedName name="MENU" localSheetId="114">#REF!</definedName>
    <definedName name="MENU" localSheetId="11">#REF!</definedName>
    <definedName name="MENU" localSheetId="121">#REF!</definedName>
    <definedName name="MENU" localSheetId="122">#REF!</definedName>
    <definedName name="MENU" localSheetId="123">#REF!</definedName>
    <definedName name="MENU" localSheetId="124">#REF!</definedName>
    <definedName name="MENU" localSheetId="126">#REF!</definedName>
    <definedName name="MENU" localSheetId="127">#REF!</definedName>
    <definedName name="MENU" localSheetId="129">#REF!</definedName>
    <definedName name="MENU" localSheetId="131">#REF!</definedName>
    <definedName name="MENU" localSheetId="135">#REF!</definedName>
    <definedName name="MENU" localSheetId="13">#REF!</definedName>
    <definedName name="MENU" localSheetId="145">#REF!</definedName>
    <definedName name="MENU" localSheetId="149">#REF!</definedName>
    <definedName name="MENU" localSheetId="150">#REF!</definedName>
    <definedName name="MENU" localSheetId="151">#REF!</definedName>
    <definedName name="MENU" localSheetId="152">#REF!</definedName>
    <definedName name="MENU" localSheetId="154">#REF!</definedName>
    <definedName name="MENU" localSheetId="157">#REF!</definedName>
    <definedName name="MENU" localSheetId="158">#REF!</definedName>
    <definedName name="MENU" localSheetId="15">#REF!</definedName>
    <definedName name="MENU" localSheetId="161">#REF!</definedName>
    <definedName name="MENU" localSheetId="163">#REF!</definedName>
    <definedName name="MENU" localSheetId="164">#REF!</definedName>
    <definedName name="MENU" localSheetId="165">#REF!</definedName>
    <definedName name="MENU" localSheetId="166">#REF!</definedName>
    <definedName name="MENU" localSheetId="167">#REF!</definedName>
    <definedName name="MENU" localSheetId="168">#REF!</definedName>
    <definedName name="MENU" localSheetId="17">#REF!</definedName>
    <definedName name="MENU" localSheetId="18">#REF!</definedName>
    <definedName name="MENU" localSheetId="20">#REF!</definedName>
    <definedName name="MENU" localSheetId="22">#REF!</definedName>
    <definedName name="MENU" localSheetId="25">#REF!</definedName>
    <definedName name="MENU" localSheetId="26">#REF!</definedName>
    <definedName name="MENU" localSheetId="28">#REF!</definedName>
    <definedName name="MENU" localSheetId="2">#REF!</definedName>
    <definedName name="MENU" localSheetId="29">#REF!</definedName>
    <definedName name="MENU" localSheetId="30">#REF!</definedName>
    <definedName name="MENU" localSheetId="31">#REF!</definedName>
    <definedName name="MENU" localSheetId="32">#REF!</definedName>
    <definedName name="MENU" localSheetId="34">#REF!</definedName>
    <definedName name="MENU" localSheetId="35">#REF!</definedName>
    <definedName name="MENU" localSheetId="37">#REF!</definedName>
    <definedName name="MENU" localSheetId="3">#REF!</definedName>
    <definedName name="MENU" localSheetId="47">#REF!</definedName>
    <definedName name="MENU" localSheetId="4">#REF!</definedName>
    <definedName name="MENU" localSheetId="54">#REF!</definedName>
    <definedName name="MENU" localSheetId="5">#REF!</definedName>
    <definedName name="MENU" localSheetId="63">#REF!</definedName>
    <definedName name="MENU" localSheetId="6">#REF!</definedName>
    <definedName name="MENU" localSheetId="75">#REF!</definedName>
    <definedName name="MENU" localSheetId="76">#REF!</definedName>
    <definedName name="MENU" localSheetId="77">#REF!</definedName>
    <definedName name="MENU" localSheetId="7">#REF!</definedName>
    <definedName name="MENU" localSheetId="80">#REF!</definedName>
    <definedName name="MENU" localSheetId="84">#REF!</definedName>
    <definedName name="MENU" localSheetId="87">#REF!</definedName>
    <definedName name="MENU" localSheetId="8">#REF!</definedName>
    <definedName name="MENU" localSheetId="91">#REF!</definedName>
    <definedName name="MENU" localSheetId="93">#REF!</definedName>
    <definedName name="MENU" localSheetId="94">#REF!</definedName>
    <definedName name="MENU" localSheetId="98">#REF!</definedName>
    <definedName name="MENU">#REF!</definedName>
    <definedName name="mich1" localSheetId="112">#REF!</definedName>
    <definedName name="mich1">#REF!</definedName>
    <definedName name="mich2" localSheetId="112">#REF!</definedName>
    <definedName name="mich2">#REF!</definedName>
    <definedName name="MMMMMMM" localSheetId="101">#REF!</definedName>
    <definedName name="MMMMMMM" localSheetId="102">#REF!</definedName>
    <definedName name="MMMMMMM" localSheetId="104">#REF!</definedName>
    <definedName name="MMMMMMM" localSheetId="105">#REF!</definedName>
    <definedName name="MMMMMMM" localSheetId="106">#REF!</definedName>
    <definedName name="MMMMMMM" localSheetId="0">#REF!</definedName>
    <definedName name="MMMMMMM" localSheetId="99">#REF!</definedName>
    <definedName name="MMMMMMM" localSheetId="107">#REF!</definedName>
    <definedName name="MMMMMMM" localSheetId="108">#REF!</definedName>
    <definedName name="MMMMMMM" localSheetId="112">#REF!</definedName>
    <definedName name="MMMMMMM" localSheetId="113">#REF!</definedName>
    <definedName name="MMMMMMM" localSheetId="114">#REF!</definedName>
    <definedName name="MMMMMMM" localSheetId="11">#REF!</definedName>
    <definedName name="MMMMMMM" localSheetId="121">#REF!</definedName>
    <definedName name="MMMMMMM" localSheetId="122">#REF!</definedName>
    <definedName name="MMMMMMM" localSheetId="123">#REF!</definedName>
    <definedName name="MMMMMMM" localSheetId="124">#REF!</definedName>
    <definedName name="MMMMMMM" localSheetId="126">#REF!</definedName>
    <definedName name="MMMMMMM" localSheetId="127">#REF!</definedName>
    <definedName name="MMMMMMM" localSheetId="129">#REF!</definedName>
    <definedName name="MMMMMMM" localSheetId="131">#REF!</definedName>
    <definedName name="MMMMMMM" localSheetId="135">#REF!</definedName>
    <definedName name="MMMMMMM" localSheetId="13">#REF!</definedName>
    <definedName name="MMMMMMM" localSheetId="145">#REF!</definedName>
    <definedName name="MMMMMMM" localSheetId="149">#REF!</definedName>
    <definedName name="MMMMMMM" localSheetId="150">#REF!</definedName>
    <definedName name="MMMMMMM" localSheetId="151">#REF!</definedName>
    <definedName name="MMMMMMM" localSheetId="152">#REF!</definedName>
    <definedName name="MMMMMMM" localSheetId="157">#REF!</definedName>
    <definedName name="MMMMMMM" localSheetId="158">#REF!</definedName>
    <definedName name="MMMMMMM" localSheetId="15">#REF!</definedName>
    <definedName name="MMMMMMM" localSheetId="161">#REF!</definedName>
    <definedName name="MMMMMMM" localSheetId="164">#REF!</definedName>
    <definedName name="MMMMMMM" localSheetId="165">#REF!</definedName>
    <definedName name="MMMMMMM" localSheetId="166">#REF!</definedName>
    <definedName name="MMMMMMM" localSheetId="167">#REF!</definedName>
    <definedName name="MMMMMMM" localSheetId="168">#REF!</definedName>
    <definedName name="MMMMMMM" localSheetId="17">#REF!</definedName>
    <definedName name="MMMMMMM" localSheetId="18">#REF!</definedName>
    <definedName name="MMMMMMM" localSheetId="20">#REF!</definedName>
    <definedName name="MMMMMMM" localSheetId="22">#REF!</definedName>
    <definedName name="MMMMMMM" localSheetId="25">#REF!</definedName>
    <definedName name="MMMMMMM" localSheetId="26">#REF!</definedName>
    <definedName name="MMMMMMM" localSheetId="28">#REF!</definedName>
    <definedName name="MMMMMMM" localSheetId="2">#REF!</definedName>
    <definedName name="MMMMMMM" localSheetId="29">#REF!</definedName>
    <definedName name="MMMMMMM" localSheetId="30">#REF!</definedName>
    <definedName name="MMMMMMM" localSheetId="31">#REF!</definedName>
    <definedName name="MMMMMMM" localSheetId="32">#REF!</definedName>
    <definedName name="MMMMMMM" localSheetId="34">#REF!</definedName>
    <definedName name="MMMMMMM" localSheetId="35">#REF!</definedName>
    <definedName name="MMMMMMM" localSheetId="37">#REF!</definedName>
    <definedName name="MMMMMMM" localSheetId="3">#REF!</definedName>
    <definedName name="MMMMMMM" localSheetId="47">#REF!</definedName>
    <definedName name="MMMMMMM" localSheetId="4">#REF!</definedName>
    <definedName name="MMMMMMM" localSheetId="54">#REF!</definedName>
    <definedName name="MMMMMMM" localSheetId="5">#REF!</definedName>
    <definedName name="MMMMMMM" localSheetId="63">#REF!</definedName>
    <definedName name="MMMMMMM" localSheetId="6">#REF!</definedName>
    <definedName name="MMMMMMM" localSheetId="75">#REF!</definedName>
    <definedName name="MMMMMMM" localSheetId="76">#REF!</definedName>
    <definedName name="MMMMMMM" localSheetId="77">#REF!</definedName>
    <definedName name="MMMMMMM" localSheetId="7">#REF!</definedName>
    <definedName name="MMMMMMM" localSheetId="80">#REF!</definedName>
    <definedName name="MMMMMMM" localSheetId="84">#REF!</definedName>
    <definedName name="MMMMMMM" localSheetId="87">#REF!</definedName>
    <definedName name="MMMMMMM" localSheetId="8">#REF!</definedName>
    <definedName name="MMMMMMM" localSheetId="91">#REF!</definedName>
    <definedName name="MMMMMMM" localSheetId="93">#REF!</definedName>
    <definedName name="MMMMMMM" localSheetId="94">#REF!</definedName>
    <definedName name="MMMMMMM" localSheetId="98">#REF!</definedName>
    <definedName name="MMMMMMM">#REF!</definedName>
    <definedName name="MMMMMMMMMMMMMMMMMM" localSheetId="101">#REF!</definedName>
    <definedName name="MMMMMMMMMMMMMMMMMM" localSheetId="102">#REF!</definedName>
    <definedName name="MMMMMMMMMMMMMMMMMM" localSheetId="104">#REF!</definedName>
    <definedName name="MMMMMMMMMMMMMMMMMM" localSheetId="105">#REF!</definedName>
    <definedName name="MMMMMMMMMMMMMMMMMM" localSheetId="106">#REF!</definedName>
    <definedName name="MMMMMMMMMMMMMMMMMM" localSheetId="99">#REF!</definedName>
    <definedName name="MMMMMMMMMMMMMMMMMM" localSheetId="107">#REF!</definedName>
    <definedName name="MMMMMMMMMMMMMMMMMM" localSheetId="108">#REF!</definedName>
    <definedName name="MMMMMMMMMMMMMMMMMM" localSheetId="112">#REF!</definedName>
    <definedName name="MMMMMMMMMMMMMMMMMM" localSheetId="113">#REF!</definedName>
    <definedName name="MMMMMMMMMMMMMMMMMM" localSheetId="114">#REF!</definedName>
    <definedName name="MMMMMMMMMMMMMMMMMM" localSheetId="11">#REF!</definedName>
    <definedName name="MMMMMMMMMMMMMMMMMM" localSheetId="121">#REF!</definedName>
    <definedName name="MMMMMMMMMMMMMMMMMM" localSheetId="122">#REF!</definedName>
    <definedName name="MMMMMMMMMMMMMMMMMM" localSheetId="123">#REF!</definedName>
    <definedName name="MMMMMMMMMMMMMMMMMM" localSheetId="135">#REF!</definedName>
    <definedName name="MMMMMMMMMMMMMMMMMM" localSheetId="13">#REF!</definedName>
    <definedName name="MMMMMMMMMMMMMMMMMM" localSheetId="145">#REF!</definedName>
    <definedName name="MMMMMMMMMMMMMMMMMM" localSheetId="149">#REF!</definedName>
    <definedName name="MMMMMMMMMMMMMMMMMM" localSheetId="151">#REF!</definedName>
    <definedName name="MMMMMMMMMMMMMMMMMM" localSheetId="152">#REF!</definedName>
    <definedName name="MMMMMMMMMMMMMMMMMM" localSheetId="15">#REF!</definedName>
    <definedName name="MMMMMMMMMMMMMMMMMM" localSheetId="161">#REF!</definedName>
    <definedName name="MMMMMMMMMMMMMMMMMM" localSheetId="164">#REF!</definedName>
    <definedName name="MMMMMMMMMMMMMMMMMM" localSheetId="166">#REF!</definedName>
    <definedName name="MMMMMMMMMMMMMMMMMM" localSheetId="167">#REF!</definedName>
    <definedName name="MMMMMMMMMMMMMMMMMM" localSheetId="168">#REF!</definedName>
    <definedName name="MMMMMMMMMMMMMMMMMM" localSheetId="17">#REF!</definedName>
    <definedName name="MMMMMMMMMMMMMMMMMM" localSheetId="18">#REF!</definedName>
    <definedName name="MMMMMMMMMMMMMMMMMM" localSheetId="20">#REF!</definedName>
    <definedName name="MMMMMMMMMMMMMMMMMM" localSheetId="22">#REF!</definedName>
    <definedName name="MMMMMMMMMMMMMMMMMM" localSheetId="25">#REF!</definedName>
    <definedName name="MMMMMMMMMMMMMMMMMM" localSheetId="26">#REF!</definedName>
    <definedName name="MMMMMMMMMMMMMMMMMM" localSheetId="2">#REF!</definedName>
    <definedName name="MMMMMMMMMMMMMMMMMM" localSheetId="29">#REF!</definedName>
    <definedName name="MMMMMMMMMMMMMMMMMM" localSheetId="30">#REF!</definedName>
    <definedName name="MMMMMMMMMMMMMMMMMM" localSheetId="31">#REF!</definedName>
    <definedName name="MMMMMMMMMMMMMMMMMM" localSheetId="32">#REF!</definedName>
    <definedName name="MMMMMMMMMMMMMMMMMM" localSheetId="34">#REF!</definedName>
    <definedName name="MMMMMMMMMMMMMMMMMM" localSheetId="35">#REF!</definedName>
    <definedName name="MMMMMMMMMMMMMMMMMM" localSheetId="37">#REF!</definedName>
    <definedName name="MMMMMMMMMMMMMMMMMM" localSheetId="3">#REF!</definedName>
    <definedName name="MMMMMMMMMMMMMMMMMM" localSheetId="47">#REF!</definedName>
    <definedName name="MMMMMMMMMMMMMMMMMM" localSheetId="4">#REF!</definedName>
    <definedName name="MMMMMMMMMMMMMMMMMM" localSheetId="5">#REF!</definedName>
    <definedName name="MMMMMMMMMMMMMMMMMM" localSheetId="63">#REF!</definedName>
    <definedName name="MMMMMMMMMMMMMMMMMM" localSheetId="6">#REF!</definedName>
    <definedName name="MMMMMMMMMMMMMMMMMM" localSheetId="75">#REF!</definedName>
    <definedName name="MMMMMMMMMMMMMMMMMM" localSheetId="76">#REF!</definedName>
    <definedName name="MMMMMMMMMMMMMMMMMM" localSheetId="77">#REF!</definedName>
    <definedName name="MMMMMMMMMMMMMMMMMM" localSheetId="7">#REF!</definedName>
    <definedName name="MMMMMMMMMMMMMMMMMM" localSheetId="80">#REF!</definedName>
    <definedName name="MMMMMMMMMMMMMMMMMM" localSheetId="84">#REF!</definedName>
    <definedName name="MMMMMMMMMMMMMMMMMM" localSheetId="87">#REF!</definedName>
    <definedName name="MMMMMMMMMMMMMMMMMM" localSheetId="8">#REF!</definedName>
    <definedName name="MMMMMMMMMMMMMMMMMM" localSheetId="94">#REF!</definedName>
    <definedName name="MMMMMMMMMMMMMMMMMM">#REF!</definedName>
    <definedName name="MUI" localSheetId="101">#REF!</definedName>
    <definedName name="MUI" localSheetId="102">#REF!</definedName>
    <definedName name="MUI" localSheetId="104">#REF!</definedName>
    <definedName name="MUI" localSheetId="105">#REF!</definedName>
    <definedName name="MUI" localSheetId="106">#REF!</definedName>
    <definedName name="MUI" localSheetId="99">#REF!</definedName>
    <definedName name="MUI" localSheetId="107">#REF!</definedName>
    <definedName name="MUI" localSheetId="108">#REF!</definedName>
    <definedName name="MUI" localSheetId="112">#REF!</definedName>
    <definedName name="MUI" localSheetId="113">#REF!</definedName>
    <definedName name="MUI" localSheetId="114">#REF!</definedName>
    <definedName name="MUI" localSheetId="11">#REF!</definedName>
    <definedName name="MUI" localSheetId="121">#REF!</definedName>
    <definedName name="MUI" localSheetId="122">#REF!</definedName>
    <definedName name="MUI" localSheetId="123">#REF!</definedName>
    <definedName name="MUI" localSheetId="135">#REF!</definedName>
    <definedName name="MUI" localSheetId="13">#REF!</definedName>
    <definedName name="MUI" localSheetId="145">#REF!</definedName>
    <definedName name="MUI" localSheetId="149">#REF!</definedName>
    <definedName name="MUI" localSheetId="151">#REF!</definedName>
    <definedName name="MUI" localSheetId="152">#REF!</definedName>
    <definedName name="MUI" localSheetId="15">#REF!</definedName>
    <definedName name="MUI" localSheetId="161">#REF!</definedName>
    <definedName name="MUI" localSheetId="164">#REF!</definedName>
    <definedName name="MUI" localSheetId="166">#REF!</definedName>
    <definedName name="MUI" localSheetId="167">#REF!</definedName>
    <definedName name="MUI" localSheetId="168">#REF!</definedName>
    <definedName name="MUI" localSheetId="17">#REF!</definedName>
    <definedName name="MUI" localSheetId="18">#REF!</definedName>
    <definedName name="MUI" localSheetId="20">#REF!</definedName>
    <definedName name="MUI" localSheetId="22">#REF!</definedName>
    <definedName name="MUI" localSheetId="25">#REF!</definedName>
    <definedName name="MUI" localSheetId="26">#REF!</definedName>
    <definedName name="MUI" localSheetId="2">#REF!</definedName>
    <definedName name="MUI" localSheetId="29">#REF!</definedName>
    <definedName name="MUI" localSheetId="30">#REF!</definedName>
    <definedName name="MUI" localSheetId="31">#REF!</definedName>
    <definedName name="MUI" localSheetId="32">#REF!</definedName>
    <definedName name="MUI" localSheetId="34">#REF!</definedName>
    <definedName name="MUI" localSheetId="35">#REF!</definedName>
    <definedName name="MUI" localSheetId="37">#REF!</definedName>
    <definedName name="MUI" localSheetId="3">#REF!</definedName>
    <definedName name="MUI" localSheetId="47">#REF!</definedName>
    <definedName name="MUI" localSheetId="4">#REF!</definedName>
    <definedName name="MUI" localSheetId="5">#REF!</definedName>
    <definedName name="MUI" localSheetId="63">#REF!</definedName>
    <definedName name="MUI" localSheetId="6">#REF!</definedName>
    <definedName name="MUI" localSheetId="75">#REF!</definedName>
    <definedName name="MUI" localSheetId="76">#REF!</definedName>
    <definedName name="MUI" localSheetId="77">#REF!</definedName>
    <definedName name="MUI" localSheetId="7">#REF!</definedName>
    <definedName name="MUI" localSheetId="80">#REF!</definedName>
    <definedName name="MUI" localSheetId="84">#REF!</definedName>
    <definedName name="MUI" localSheetId="87">#REF!</definedName>
    <definedName name="MUI" localSheetId="8">#REF!</definedName>
    <definedName name="MUI" localSheetId="94">#REF!</definedName>
    <definedName name="MUI">#REF!</definedName>
    <definedName name="n.l.1" localSheetId="112">#REF!</definedName>
    <definedName name="n.l.1">#REF!</definedName>
    <definedName name="n.l.2" localSheetId="112">#REF!</definedName>
    <definedName name="n.l.2">#REF!</definedName>
    <definedName name="nava" localSheetId="101">'[4]32CCG94'!#REF!</definedName>
    <definedName name="nava" localSheetId="102">'[4]32CCG94'!#REF!</definedName>
    <definedName name="nava" localSheetId="104">'[4]32CCG94'!#REF!</definedName>
    <definedName name="nava" localSheetId="105">'[4]32CCG94'!#REF!</definedName>
    <definedName name="nava" localSheetId="106">'[4]32CCG94'!#REF!</definedName>
    <definedName name="nava" localSheetId="0">'[4]32CCG94'!#REF!</definedName>
    <definedName name="nava" localSheetId="99">'[7]32CCG94'!#REF!</definedName>
    <definedName name="nava" localSheetId="107">'[4]32CCG94'!#REF!</definedName>
    <definedName name="nava" localSheetId="108">'[4]32CCG94'!#REF!</definedName>
    <definedName name="nava" localSheetId="111">'[7]32CCG94'!#REF!</definedName>
    <definedName name="nava" localSheetId="112">'[7]32CCG94'!#REF!</definedName>
    <definedName name="nava" localSheetId="113">'[4]32CCG94'!#REF!</definedName>
    <definedName name="nava" localSheetId="114">'[4]32CCG94'!#REF!</definedName>
    <definedName name="nava" localSheetId="115">'[4]32CCG94'!#REF!</definedName>
    <definedName name="nava" localSheetId="116">'[4]32CCG94'!#REF!</definedName>
    <definedName name="nava" localSheetId="11">'[4]32CCG94'!#REF!</definedName>
    <definedName name="nava" localSheetId="121">'[8]32CCG94'!#REF!</definedName>
    <definedName name="nava" localSheetId="122">'[7]32CCG94'!#REF!</definedName>
    <definedName name="nava" localSheetId="123">'[7]32CCG94'!#REF!</definedName>
    <definedName name="nava" localSheetId="129">'[7]32CCG94'!#REF!</definedName>
    <definedName name="nava" localSheetId="131">'[8]32CCG94'!#REF!</definedName>
    <definedName name="nava" localSheetId="132">'[7]32CCG94'!#REF!</definedName>
    <definedName name="nava" localSheetId="135">'[8]32CCG94'!#REF!</definedName>
    <definedName name="nava" localSheetId="13">'[4]32CCG94'!#REF!</definedName>
    <definedName name="nava" localSheetId="145">'[4]32CCG94'!#REF!</definedName>
    <definedName name="nava" localSheetId="149">'[4]32CCG94'!#REF!</definedName>
    <definedName name="nava" localSheetId="151">'[4]32CCG94'!#REF!</definedName>
    <definedName name="nava" localSheetId="154">'[4]32CCG94'!#REF!</definedName>
    <definedName name="nava" localSheetId="157">'[7]32CCG94'!#REF!</definedName>
    <definedName name="nava" localSheetId="158">'[8]32CCG94'!#REF!</definedName>
    <definedName name="nava" localSheetId="15">'[4]32CCG94'!#REF!</definedName>
    <definedName name="nava" localSheetId="161">'[4]32CCG94'!#REF!</definedName>
    <definedName name="nava" localSheetId="162">'[4]32CCG94'!#REF!</definedName>
    <definedName name="nava" localSheetId="163">'[4]32CCG94'!#REF!</definedName>
    <definedName name="nava" localSheetId="164">'[4]32CCG94'!#REF!</definedName>
    <definedName name="nava" localSheetId="165">'[4]32CCG94'!#REF!</definedName>
    <definedName name="nava" localSheetId="166">'[4]32CCG94'!#REF!</definedName>
    <definedName name="nava" localSheetId="167">'[4]32CCG94'!#REF!</definedName>
    <definedName name="nava" localSheetId="168">'[4]32CCG94'!#REF!</definedName>
    <definedName name="nava" localSheetId="17">'[4]32CCG94'!#REF!</definedName>
    <definedName name="nava" localSheetId="18">'[4]32CCG94'!#REF!</definedName>
    <definedName name="nava" localSheetId="20">'[4]32CCG94'!#REF!</definedName>
    <definedName name="nava" localSheetId="22">'[4]32CCG94'!#REF!</definedName>
    <definedName name="nava" localSheetId="25">'[4]32CCG94'!#REF!</definedName>
    <definedName name="nava" localSheetId="26">'[4]32CCG94'!#REF!</definedName>
    <definedName name="nava" localSheetId="2">'[4]32CCG94'!#REF!</definedName>
    <definedName name="nava" localSheetId="29">'[4]32CCG94'!#REF!</definedName>
    <definedName name="nava" localSheetId="30">'[4]32CCG94'!#REF!</definedName>
    <definedName name="nava" localSheetId="31">'[4]32CCG94'!#REF!</definedName>
    <definedName name="nava" localSheetId="32">'[4]32CCG94'!#REF!</definedName>
    <definedName name="nava" localSheetId="34">'[4]32CCG94'!#REF!</definedName>
    <definedName name="nava" localSheetId="35">'[4]32CCG94'!#REF!</definedName>
    <definedName name="nava" localSheetId="37">'[4]32CCG94'!#REF!</definedName>
    <definedName name="nava" localSheetId="3">'[4]32CCG94'!#REF!</definedName>
    <definedName name="nava" localSheetId="47">'[5]32CCG94'!#REF!</definedName>
    <definedName name="nava" localSheetId="4">'[4]32CCG94'!#REF!</definedName>
    <definedName name="nava" localSheetId="51">'[6]32CCG94'!#REF!</definedName>
    <definedName name="nava" localSheetId="53">'[6]32CCG94'!#REF!</definedName>
    <definedName name="nava" localSheetId="5">'[4]32CCG94'!#REF!</definedName>
    <definedName name="nava" localSheetId="63">'[4]32CCG94'!#REF!</definedName>
    <definedName name="nava" localSheetId="75">'[4]32CCG94'!#REF!</definedName>
    <definedName name="nava" localSheetId="7">'[4]32CCG94'!#REF!</definedName>
    <definedName name="nava" localSheetId="84">'[4]32CCG94'!#REF!</definedName>
    <definedName name="nava" localSheetId="87">'[4]32CCG94'!#REF!</definedName>
    <definedName name="nava" localSheetId="88">'[4]32CCG94'!#REF!</definedName>
    <definedName name="nava" localSheetId="8">'[4]32CCG94'!#REF!</definedName>
    <definedName name="nava" localSheetId="89">'[7]32CCG94'!#REF!</definedName>
    <definedName name="nava" localSheetId="91">'[4]32CCG94'!#REF!</definedName>
    <definedName name="nava" localSheetId="94">'[4]32CCG94'!#REF!</definedName>
    <definedName name="nava" localSheetId="98">'[4]32CCG94'!#REF!</definedName>
    <definedName name="nava">'[4]32CCG94'!#REF!</definedName>
    <definedName name="NMI" localSheetId="101">#REF!</definedName>
    <definedName name="NMI" localSheetId="102">#REF!</definedName>
    <definedName name="NMI" localSheetId="104">#REF!</definedName>
    <definedName name="NMI" localSheetId="105">#REF!</definedName>
    <definedName name="NMI" localSheetId="106">#REF!</definedName>
    <definedName name="NMI" localSheetId="0">#REF!</definedName>
    <definedName name="NMI" localSheetId="99">#REF!</definedName>
    <definedName name="NMI" localSheetId="107">#REF!</definedName>
    <definedName name="NMI" localSheetId="108">#REF!</definedName>
    <definedName name="NMI" localSheetId="112">#REF!</definedName>
    <definedName name="NMI" localSheetId="113">#REF!</definedName>
    <definedName name="NMI" localSheetId="114">#REF!</definedName>
    <definedName name="NMI" localSheetId="115">#REF!</definedName>
    <definedName name="NMI" localSheetId="116">#REF!</definedName>
    <definedName name="NMI" localSheetId="11">#REF!</definedName>
    <definedName name="NMI" localSheetId="121">#REF!</definedName>
    <definedName name="NMI" localSheetId="122">#REF!</definedName>
    <definedName name="NMI" localSheetId="123">#REF!</definedName>
    <definedName name="NMI" localSheetId="124">#REF!</definedName>
    <definedName name="NMI" localSheetId="126">#REF!</definedName>
    <definedName name="NMI" localSheetId="127">#REF!</definedName>
    <definedName name="NMI" localSheetId="129">#REF!</definedName>
    <definedName name="NMI" localSheetId="131">#REF!</definedName>
    <definedName name="NMI" localSheetId="132">#REF!</definedName>
    <definedName name="NMI" localSheetId="135">#REF!</definedName>
    <definedName name="NMI" localSheetId="13">#REF!</definedName>
    <definedName name="NMI" localSheetId="145">#REF!</definedName>
    <definedName name="NMI" localSheetId="149">#REF!</definedName>
    <definedName name="NMI" localSheetId="150">#REF!</definedName>
    <definedName name="NMI" localSheetId="151">#REF!</definedName>
    <definedName name="NMI" localSheetId="152">#REF!</definedName>
    <definedName name="NMI" localSheetId="154">#REF!</definedName>
    <definedName name="NMI" localSheetId="155">#REF!</definedName>
    <definedName name="NMI" localSheetId="156">#REF!</definedName>
    <definedName name="NMI" localSheetId="157">#REF!</definedName>
    <definedName name="NMI" localSheetId="158">#REF!</definedName>
    <definedName name="NMI" localSheetId="15">#REF!</definedName>
    <definedName name="NMI" localSheetId="161">#REF!</definedName>
    <definedName name="NMI" localSheetId="162">#REF!</definedName>
    <definedName name="NMI" localSheetId="163">#REF!</definedName>
    <definedName name="NMI" localSheetId="164">#REF!</definedName>
    <definedName name="NMI" localSheetId="165">#REF!</definedName>
    <definedName name="NMI" localSheetId="166">#REF!</definedName>
    <definedName name="NMI" localSheetId="167">#REF!</definedName>
    <definedName name="NMI" localSheetId="168">#REF!</definedName>
    <definedName name="NMI" localSheetId="17">#REF!</definedName>
    <definedName name="NMI" localSheetId="18">#REF!</definedName>
    <definedName name="NMI" localSheetId="20">#REF!</definedName>
    <definedName name="NMI" localSheetId="22">#REF!</definedName>
    <definedName name="NMI" localSheetId="25">#REF!</definedName>
    <definedName name="NMI" localSheetId="26">#REF!</definedName>
    <definedName name="NMI" localSheetId="28">#REF!</definedName>
    <definedName name="NMI" localSheetId="2">#REF!</definedName>
    <definedName name="NMI" localSheetId="29">#REF!</definedName>
    <definedName name="NMI" localSheetId="30">#REF!</definedName>
    <definedName name="NMI" localSheetId="31">#REF!</definedName>
    <definedName name="NMI" localSheetId="32">#REF!</definedName>
    <definedName name="NMI" localSheetId="34">#REF!</definedName>
    <definedName name="NMI" localSheetId="35">#REF!</definedName>
    <definedName name="NMI" localSheetId="37">#REF!</definedName>
    <definedName name="NMI" localSheetId="38">#REF!</definedName>
    <definedName name="NMI" localSheetId="3">#REF!</definedName>
    <definedName name="NMI" localSheetId="39">#REF!</definedName>
    <definedName name="NMI" localSheetId="42">#REF!</definedName>
    <definedName name="NMI" localSheetId="47">#REF!</definedName>
    <definedName name="NMI" localSheetId="4">#REF!</definedName>
    <definedName name="NMI" localSheetId="54">#REF!</definedName>
    <definedName name="NMI" localSheetId="5">#REF!</definedName>
    <definedName name="NMI" localSheetId="63">#REF!</definedName>
    <definedName name="NMI" localSheetId="6">#REF!</definedName>
    <definedName name="NMI" localSheetId="75">#REF!</definedName>
    <definedName name="NMI" localSheetId="76">#REF!</definedName>
    <definedName name="NMI" localSheetId="77">#REF!</definedName>
    <definedName name="NMI" localSheetId="7">#REF!</definedName>
    <definedName name="NMI" localSheetId="80">#REF!</definedName>
    <definedName name="NMI" localSheetId="84">#REF!</definedName>
    <definedName name="NMI" localSheetId="87">#REF!</definedName>
    <definedName name="NMI" localSheetId="88">#REF!</definedName>
    <definedName name="NMI" localSheetId="8">#REF!</definedName>
    <definedName name="NMI" localSheetId="91">#REF!</definedName>
    <definedName name="NMI" localSheetId="93">#REF!</definedName>
    <definedName name="NMI" localSheetId="94">#REF!</definedName>
    <definedName name="NMI" localSheetId="98">#REF!</definedName>
    <definedName name="NMI">#REF!</definedName>
    <definedName name="NNNNNN" localSheetId="101">#REF!</definedName>
    <definedName name="NNNNNN" localSheetId="102">#REF!</definedName>
    <definedName name="NNNNNN" localSheetId="104">#REF!</definedName>
    <definedName name="NNNNNN" localSheetId="105">#REF!</definedName>
    <definedName name="NNNNNN" localSheetId="106">#REF!</definedName>
    <definedName name="NNNNNN" localSheetId="0">#REF!</definedName>
    <definedName name="NNNNNN" localSheetId="99">#REF!</definedName>
    <definedName name="NNNNNN" localSheetId="107">#REF!</definedName>
    <definedName name="NNNNNN" localSheetId="108">#REF!</definedName>
    <definedName name="NNNNNN" localSheetId="112">#REF!</definedName>
    <definedName name="NNNNNN" localSheetId="113">#REF!</definedName>
    <definedName name="NNNNNN" localSheetId="114">#REF!</definedName>
    <definedName name="NNNNNN" localSheetId="11">#REF!</definedName>
    <definedName name="NNNNNN" localSheetId="121">#REF!</definedName>
    <definedName name="NNNNNN" localSheetId="122">#REF!</definedName>
    <definedName name="NNNNNN" localSheetId="123">#REF!</definedName>
    <definedName name="NNNNNN" localSheetId="124">#REF!</definedName>
    <definedName name="NNNNNN" localSheetId="126">#REF!</definedName>
    <definedName name="NNNNNN" localSheetId="127">#REF!</definedName>
    <definedName name="NNNNNN" localSheetId="129">#REF!</definedName>
    <definedName name="NNNNNN" localSheetId="131">#REF!</definedName>
    <definedName name="NNNNNN" localSheetId="135">#REF!</definedName>
    <definedName name="NNNNNN" localSheetId="13">#REF!</definedName>
    <definedName name="NNNNNN" localSheetId="145">#REF!</definedName>
    <definedName name="NNNNNN" localSheetId="149">#REF!</definedName>
    <definedName name="NNNNNN" localSheetId="150">#REF!</definedName>
    <definedName name="NNNNNN" localSheetId="151">#REF!</definedName>
    <definedName name="NNNNNN" localSheetId="152">#REF!</definedName>
    <definedName name="NNNNNN" localSheetId="154">#REF!</definedName>
    <definedName name="NNNNNN" localSheetId="157">#REF!</definedName>
    <definedName name="NNNNNN" localSheetId="158">#REF!</definedName>
    <definedName name="NNNNNN" localSheetId="15">#REF!</definedName>
    <definedName name="NNNNNN" localSheetId="161">#REF!</definedName>
    <definedName name="NNNNNN" localSheetId="163">#REF!</definedName>
    <definedName name="NNNNNN" localSheetId="164">#REF!</definedName>
    <definedName name="NNNNNN" localSheetId="165">#REF!</definedName>
    <definedName name="NNNNNN" localSheetId="166">#REF!</definedName>
    <definedName name="NNNNNN" localSheetId="167">#REF!</definedName>
    <definedName name="NNNNNN" localSheetId="168">#REF!</definedName>
    <definedName name="NNNNNN" localSheetId="17">#REF!</definedName>
    <definedName name="NNNNNN" localSheetId="18">#REF!</definedName>
    <definedName name="NNNNNN" localSheetId="20">#REF!</definedName>
    <definedName name="NNNNNN" localSheetId="22">#REF!</definedName>
    <definedName name="NNNNNN" localSheetId="25">#REF!</definedName>
    <definedName name="NNNNNN" localSheetId="26">#REF!</definedName>
    <definedName name="NNNNNN" localSheetId="28">#REF!</definedName>
    <definedName name="NNNNNN" localSheetId="2">#REF!</definedName>
    <definedName name="NNNNNN" localSheetId="29">#REF!</definedName>
    <definedName name="NNNNNN" localSheetId="30">#REF!</definedName>
    <definedName name="NNNNNN" localSheetId="31">#REF!</definedName>
    <definedName name="NNNNNN" localSheetId="32">#REF!</definedName>
    <definedName name="NNNNNN" localSheetId="34">#REF!</definedName>
    <definedName name="NNNNNN" localSheetId="35">#REF!</definedName>
    <definedName name="NNNNNN" localSheetId="37">#REF!</definedName>
    <definedName name="NNNNNN" localSheetId="3">#REF!</definedName>
    <definedName name="NNNNNN" localSheetId="47">#REF!</definedName>
    <definedName name="NNNNNN" localSheetId="4">#REF!</definedName>
    <definedName name="NNNNNN" localSheetId="54">#REF!</definedName>
    <definedName name="NNNNNN" localSheetId="5">#REF!</definedName>
    <definedName name="NNNNNN" localSheetId="63">#REF!</definedName>
    <definedName name="NNNNNN" localSheetId="6">#REF!</definedName>
    <definedName name="NNNNNN" localSheetId="75">#REF!</definedName>
    <definedName name="NNNNNN" localSheetId="76">#REF!</definedName>
    <definedName name="NNNNNN" localSheetId="77">#REF!</definedName>
    <definedName name="NNNNNN" localSheetId="7">#REF!</definedName>
    <definedName name="NNNNNN" localSheetId="80">#REF!</definedName>
    <definedName name="NNNNNN" localSheetId="84">#REF!</definedName>
    <definedName name="NNNNNN" localSheetId="87">#REF!</definedName>
    <definedName name="NNNNNN" localSheetId="8">#REF!</definedName>
    <definedName name="NNNNNN" localSheetId="91">#REF!</definedName>
    <definedName name="NNNNNN" localSheetId="93">#REF!</definedName>
    <definedName name="NNNNNN" localSheetId="94">#REF!</definedName>
    <definedName name="NNNNNN" localSheetId="98">#REF!</definedName>
    <definedName name="NNNNNN">#REF!</definedName>
    <definedName name="ÑÑ" localSheetId="101">'[4]32CCG94'!#REF!</definedName>
    <definedName name="ÑÑ" localSheetId="102">'[4]32CCG94'!#REF!</definedName>
    <definedName name="ÑÑ" localSheetId="104">'[4]32CCG94'!#REF!</definedName>
    <definedName name="ÑÑ" localSheetId="105">'[4]32CCG94'!#REF!</definedName>
    <definedName name="ÑÑ" localSheetId="106">'[4]32CCG94'!#REF!</definedName>
    <definedName name="ÑÑ" localSheetId="0">'[4]32CCG94'!#REF!</definedName>
    <definedName name="ÑÑ" localSheetId="99">'[13]32CCG94'!#REF!</definedName>
    <definedName name="ÑÑ" localSheetId="107">'[4]32CCG94'!#REF!</definedName>
    <definedName name="ÑÑ" localSheetId="108">'[4]32CCG94'!#REF!</definedName>
    <definedName name="ÑÑ" localSheetId="111">'[13]32CCG94'!#REF!</definedName>
    <definedName name="ÑÑ" localSheetId="112">'[13]32CCG94'!#REF!</definedName>
    <definedName name="ÑÑ" localSheetId="113">'[4]32CCG94'!#REF!</definedName>
    <definedName name="ÑÑ" localSheetId="114">'[4]32CCG94'!#REF!</definedName>
    <definedName name="ÑÑ" localSheetId="115">'[4]32CCG94'!#REF!</definedName>
    <definedName name="ÑÑ" localSheetId="116">'[4]32CCG94'!#REF!</definedName>
    <definedName name="ÑÑ" localSheetId="11">'[4]32CCG94'!#REF!</definedName>
    <definedName name="ÑÑ" localSheetId="121">'[14]32CCG94'!#REF!</definedName>
    <definedName name="ÑÑ" localSheetId="122">'[13]32CCG94'!#REF!</definedName>
    <definedName name="ÑÑ" localSheetId="123">'[13]32CCG94'!#REF!</definedName>
    <definedName name="ÑÑ" localSheetId="124">'[4]32CCG94'!#REF!</definedName>
    <definedName name="ÑÑ" localSheetId="126">'[4]32CCG94'!#REF!</definedName>
    <definedName name="ÑÑ" localSheetId="129">'[13]32CCG94'!#REF!</definedName>
    <definedName name="ÑÑ" localSheetId="131">'[14]32CCG94'!#REF!</definedName>
    <definedName name="ÑÑ" localSheetId="132">'[13]32CCG94'!#REF!</definedName>
    <definedName name="ÑÑ" localSheetId="135">'[14]32CCG94'!#REF!</definedName>
    <definedName name="ÑÑ" localSheetId="13">'[4]32CCG94'!#REF!</definedName>
    <definedName name="ÑÑ" localSheetId="145">'[4]32CCG94'!#REF!</definedName>
    <definedName name="ÑÑ" localSheetId="149">'[4]32CCG94'!#REF!</definedName>
    <definedName name="ÑÑ" localSheetId="151">'[4]32CCG94'!#REF!</definedName>
    <definedName name="ÑÑ" localSheetId="154">'[4]32CCG94'!#REF!</definedName>
    <definedName name="ÑÑ" localSheetId="157">'[13]32CCG94'!#REF!</definedName>
    <definedName name="ÑÑ" localSheetId="158">'[14]32CCG94'!#REF!</definedName>
    <definedName name="ÑÑ" localSheetId="15">'[4]32CCG94'!#REF!</definedName>
    <definedName name="ÑÑ" localSheetId="161">'[4]32CCG94'!#REF!</definedName>
    <definedName name="ÑÑ" localSheetId="162">'[4]32CCG94'!#REF!</definedName>
    <definedName name="ÑÑ" localSheetId="163">'[4]32CCG94'!#REF!</definedName>
    <definedName name="ÑÑ" localSheetId="164">'[4]32CCG94'!#REF!</definedName>
    <definedName name="ÑÑ" localSheetId="165">'[4]32CCG94'!#REF!</definedName>
    <definedName name="ÑÑ" localSheetId="166">'[4]32CCG94'!#REF!</definedName>
    <definedName name="ÑÑ" localSheetId="167">'[4]32CCG94'!#REF!</definedName>
    <definedName name="ÑÑ" localSheetId="168">'[4]32CCG94'!#REF!</definedName>
    <definedName name="ÑÑ" localSheetId="17">'[4]32CCG94'!#REF!</definedName>
    <definedName name="ÑÑ" localSheetId="18">'[4]32CCG94'!#REF!</definedName>
    <definedName name="ÑÑ" localSheetId="20">'[4]32CCG94'!#REF!</definedName>
    <definedName name="ÑÑ" localSheetId="22">'[4]32CCG94'!#REF!</definedName>
    <definedName name="ÑÑ" localSheetId="25">'[4]32CCG94'!#REF!</definedName>
    <definedName name="ÑÑ" localSheetId="26">'[4]32CCG94'!#REF!</definedName>
    <definedName name="ÑÑ" localSheetId="28">'[4]32CCG94'!#REF!</definedName>
    <definedName name="ÑÑ" localSheetId="2">'[4]32CCG94'!#REF!</definedName>
    <definedName name="ÑÑ" localSheetId="29">'[4]32CCG94'!#REF!</definedName>
    <definedName name="ÑÑ" localSheetId="30">'[4]32CCG94'!#REF!</definedName>
    <definedName name="ÑÑ" localSheetId="31">'[4]32CCG94'!#REF!</definedName>
    <definedName name="ÑÑ" localSheetId="32">'[4]32CCG94'!#REF!</definedName>
    <definedName name="ÑÑ" localSheetId="34">'[4]32CCG94'!#REF!</definedName>
    <definedName name="ÑÑ" localSheetId="35">'[4]32CCG94'!#REF!</definedName>
    <definedName name="ÑÑ" localSheetId="37">'[4]32CCG94'!#REF!</definedName>
    <definedName name="ÑÑ" localSheetId="3">'[4]32CCG94'!#REF!</definedName>
    <definedName name="ÑÑ" localSheetId="47">'[5]32CCG94'!#REF!</definedName>
    <definedName name="ÑÑ" localSheetId="4">'[4]32CCG94'!#REF!</definedName>
    <definedName name="ÑÑ" localSheetId="51">'[6]32CCG94'!#REF!</definedName>
    <definedName name="ÑÑ" localSheetId="53">'[6]32CCG94'!#REF!</definedName>
    <definedName name="ÑÑ" localSheetId="54">'[4]32CCG94'!#REF!</definedName>
    <definedName name="ÑÑ" localSheetId="5">'[4]32CCG94'!#REF!</definedName>
    <definedName name="ÑÑ" localSheetId="63">'[4]32CCG94'!#REF!</definedName>
    <definedName name="ÑÑ" localSheetId="75">'[4]32CCG94'!#REF!</definedName>
    <definedName name="ÑÑ" localSheetId="7">'[4]32CCG94'!#REF!</definedName>
    <definedName name="ÑÑ" localSheetId="84">'[4]32CCG94'!#REF!</definedName>
    <definedName name="ÑÑ" localSheetId="87">'[4]32CCG94'!#REF!</definedName>
    <definedName name="ÑÑ" localSheetId="88">'[4]32CCG94'!#REF!</definedName>
    <definedName name="ÑÑ" localSheetId="8">'[4]32CCG94'!#REF!</definedName>
    <definedName name="ÑÑ" localSheetId="89">'[13]32CCG94'!#REF!</definedName>
    <definedName name="ÑÑ" localSheetId="91">'[4]32CCG94'!#REF!</definedName>
    <definedName name="ÑÑ" localSheetId="93">'[4]32CCG94'!#REF!</definedName>
    <definedName name="ÑÑ" localSheetId="94">'[4]32CCG94'!#REF!</definedName>
    <definedName name="ÑÑ" localSheetId="98">'[4]32CCG94'!#REF!</definedName>
    <definedName name="ÑÑ">'[4]32CCG94'!#REF!</definedName>
    <definedName name="ÑÑÑÑÑÑÑÑÑÑÑ" localSheetId="101">'[4]32CCG94'!#REF!</definedName>
    <definedName name="ÑÑÑÑÑÑÑÑÑÑÑ" localSheetId="102">'[4]32CCG94'!#REF!</definedName>
    <definedName name="ÑÑÑÑÑÑÑÑÑÑÑ" localSheetId="104">'[4]32CCG94'!#REF!</definedName>
    <definedName name="ÑÑÑÑÑÑÑÑÑÑÑ" localSheetId="105">'[4]32CCG94'!#REF!</definedName>
    <definedName name="ÑÑÑÑÑÑÑÑÑÑÑ" localSheetId="106">'[4]32CCG94'!#REF!</definedName>
    <definedName name="ÑÑÑÑÑÑÑÑÑÑÑ" localSheetId="0">'[4]32CCG94'!#REF!</definedName>
    <definedName name="ÑÑÑÑÑÑÑÑÑÑÑ" localSheetId="99">'[7]32CCG94'!#REF!</definedName>
    <definedName name="ÑÑÑÑÑÑÑÑÑÑÑ" localSheetId="107">'[4]32CCG94'!#REF!</definedName>
    <definedName name="ÑÑÑÑÑÑÑÑÑÑÑ" localSheetId="108">'[4]32CCG94'!#REF!</definedName>
    <definedName name="ÑÑÑÑÑÑÑÑÑÑÑ" localSheetId="111">'[7]32CCG94'!#REF!</definedName>
    <definedName name="ÑÑÑÑÑÑÑÑÑÑÑ" localSheetId="112">'[7]32CCG94'!#REF!</definedName>
    <definedName name="ÑÑÑÑÑÑÑÑÑÑÑ" localSheetId="113">'[4]32CCG94'!#REF!</definedName>
    <definedName name="ÑÑÑÑÑÑÑÑÑÑÑ" localSheetId="114">'[4]32CCG94'!#REF!</definedName>
    <definedName name="ÑÑÑÑÑÑÑÑÑÑÑ" localSheetId="115">'[4]32CCG94'!#REF!</definedName>
    <definedName name="ÑÑÑÑÑÑÑÑÑÑÑ" localSheetId="116">'[4]32CCG94'!#REF!</definedName>
    <definedName name="ÑÑÑÑÑÑÑÑÑÑÑ" localSheetId="11">'[4]32CCG94'!#REF!</definedName>
    <definedName name="ÑÑÑÑÑÑÑÑÑÑÑ" localSheetId="121">'[8]32CCG94'!#REF!</definedName>
    <definedName name="ÑÑÑÑÑÑÑÑÑÑÑ" localSheetId="122">'[7]32CCG94'!#REF!</definedName>
    <definedName name="ÑÑÑÑÑÑÑÑÑÑÑ" localSheetId="123">'[7]32CCG94'!#REF!</definedName>
    <definedName name="ÑÑÑÑÑÑÑÑÑÑÑ" localSheetId="124">'[4]32CCG94'!#REF!</definedName>
    <definedName name="ÑÑÑÑÑÑÑÑÑÑÑ" localSheetId="126">'[4]32CCG94'!#REF!</definedName>
    <definedName name="ÑÑÑÑÑÑÑÑÑÑÑ" localSheetId="129">'[7]32CCG94'!#REF!</definedName>
    <definedName name="ÑÑÑÑÑÑÑÑÑÑÑ" localSheetId="131">'[8]32CCG94'!#REF!</definedName>
    <definedName name="ÑÑÑÑÑÑÑÑÑÑÑ" localSheetId="132">'[7]32CCG94'!#REF!</definedName>
    <definedName name="ÑÑÑÑÑÑÑÑÑÑÑ" localSheetId="135">'[8]32CCG94'!#REF!</definedName>
    <definedName name="ÑÑÑÑÑÑÑÑÑÑÑ" localSheetId="13">'[4]32CCG94'!#REF!</definedName>
    <definedName name="ÑÑÑÑÑÑÑÑÑÑÑ" localSheetId="145">'[4]32CCG94'!#REF!</definedName>
    <definedName name="ÑÑÑÑÑÑÑÑÑÑÑ" localSheetId="149">'[4]32CCG94'!#REF!</definedName>
    <definedName name="ÑÑÑÑÑÑÑÑÑÑÑ" localSheetId="151">'[4]32CCG94'!#REF!</definedName>
    <definedName name="ÑÑÑÑÑÑÑÑÑÑÑ" localSheetId="154">'[4]32CCG94'!#REF!</definedName>
    <definedName name="ÑÑÑÑÑÑÑÑÑÑÑ" localSheetId="157">'[7]32CCG94'!#REF!</definedName>
    <definedName name="ÑÑÑÑÑÑÑÑÑÑÑ" localSheetId="158">'[8]32CCG94'!#REF!</definedName>
    <definedName name="ÑÑÑÑÑÑÑÑÑÑÑ" localSheetId="15">'[4]32CCG94'!#REF!</definedName>
    <definedName name="ÑÑÑÑÑÑÑÑÑÑÑ" localSheetId="161">'[4]32CCG94'!#REF!</definedName>
    <definedName name="ÑÑÑÑÑÑÑÑÑÑÑ" localSheetId="162">'[4]32CCG94'!#REF!</definedName>
    <definedName name="ÑÑÑÑÑÑÑÑÑÑÑ" localSheetId="163">'[4]32CCG94'!#REF!</definedName>
    <definedName name="ÑÑÑÑÑÑÑÑÑÑÑ" localSheetId="164">'[4]32CCG94'!#REF!</definedName>
    <definedName name="ÑÑÑÑÑÑÑÑÑÑÑ" localSheetId="165">'[4]32CCG94'!#REF!</definedName>
    <definedName name="ÑÑÑÑÑÑÑÑÑÑÑ" localSheetId="166">'[4]32CCG94'!#REF!</definedName>
    <definedName name="ÑÑÑÑÑÑÑÑÑÑÑ" localSheetId="167">'[4]32CCG94'!#REF!</definedName>
    <definedName name="ÑÑÑÑÑÑÑÑÑÑÑ" localSheetId="168">'[4]32CCG94'!#REF!</definedName>
    <definedName name="ÑÑÑÑÑÑÑÑÑÑÑ" localSheetId="17">'[4]32CCG94'!#REF!</definedName>
    <definedName name="ÑÑÑÑÑÑÑÑÑÑÑ" localSheetId="18">'[4]32CCG94'!#REF!</definedName>
    <definedName name="ÑÑÑÑÑÑÑÑÑÑÑ" localSheetId="20">'[4]32CCG94'!#REF!</definedName>
    <definedName name="ÑÑÑÑÑÑÑÑÑÑÑ" localSheetId="22">'[4]32CCG94'!#REF!</definedName>
    <definedName name="ÑÑÑÑÑÑÑÑÑÑÑ" localSheetId="25">'[4]32CCG94'!#REF!</definedName>
    <definedName name="ÑÑÑÑÑÑÑÑÑÑÑ" localSheetId="26">'[4]32CCG94'!#REF!</definedName>
    <definedName name="ÑÑÑÑÑÑÑÑÑÑÑ" localSheetId="28">'[4]32CCG94'!#REF!</definedName>
    <definedName name="ÑÑÑÑÑÑÑÑÑÑÑ" localSheetId="2">'[4]32CCG94'!#REF!</definedName>
    <definedName name="ÑÑÑÑÑÑÑÑÑÑÑ" localSheetId="29">'[4]32CCG94'!#REF!</definedName>
    <definedName name="ÑÑÑÑÑÑÑÑÑÑÑ" localSheetId="30">'[4]32CCG94'!#REF!</definedName>
    <definedName name="ÑÑÑÑÑÑÑÑÑÑÑ" localSheetId="31">'[4]32CCG94'!#REF!</definedName>
    <definedName name="ÑÑÑÑÑÑÑÑÑÑÑ" localSheetId="32">'[4]32CCG94'!#REF!</definedName>
    <definedName name="ÑÑÑÑÑÑÑÑÑÑÑ" localSheetId="34">'[4]32CCG94'!#REF!</definedName>
    <definedName name="ÑÑÑÑÑÑÑÑÑÑÑ" localSheetId="35">'[4]32CCG94'!#REF!</definedName>
    <definedName name="ÑÑÑÑÑÑÑÑÑÑÑ" localSheetId="37">'[4]32CCG94'!#REF!</definedName>
    <definedName name="ÑÑÑÑÑÑÑÑÑÑÑ" localSheetId="3">'[4]32CCG94'!#REF!</definedName>
    <definedName name="ÑÑÑÑÑÑÑÑÑÑÑ" localSheetId="47">'[5]32CCG94'!#REF!</definedName>
    <definedName name="ÑÑÑÑÑÑÑÑÑÑÑ" localSheetId="4">'[4]32CCG94'!#REF!</definedName>
    <definedName name="ÑÑÑÑÑÑÑÑÑÑÑ" localSheetId="51">'[6]32CCG94'!#REF!</definedName>
    <definedName name="ÑÑÑÑÑÑÑÑÑÑÑ" localSheetId="53">'[6]32CCG94'!#REF!</definedName>
    <definedName name="ÑÑÑÑÑÑÑÑÑÑÑ" localSheetId="54">'[4]32CCG94'!#REF!</definedName>
    <definedName name="ÑÑÑÑÑÑÑÑÑÑÑ" localSheetId="5">'[4]32CCG94'!#REF!</definedName>
    <definedName name="ÑÑÑÑÑÑÑÑÑÑÑ" localSheetId="63">'[4]32CCG94'!#REF!</definedName>
    <definedName name="ÑÑÑÑÑÑÑÑÑÑÑ" localSheetId="75">'[4]32CCG94'!#REF!</definedName>
    <definedName name="ÑÑÑÑÑÑÑÑÑÑÑ" localSheetId="7">'[4]32CCG94'!#REF!</definedName>
    <definedName name="ÑÑÑÑÑÑÑÑÑÑÑ" localSheetId="84">'[4]32CCG94'!#REF!</definedName>
    <definedName name="ÑÑÑÑÑÑÑÑÑÑÑ" localSheetId="87">'[4]32CCG94'!#REF!</definedName>
    <definedName name="ÑÑÑÑÑÑÑÑÑÑÑ" localSheetId="88">'[4]32CCG94'!#REF!</definedName>
    <definedName name="ÑÑÑÑÑÑÑÑÑÑÑ" localSheetId="8">'[4]32CCG94'!#REF!</definedName>
    <definedName name="ÑÑÑÑÑÑÑÑÑÑÑ" localSheetId="89">'[7]32CCG94'!#REF!</definedName>
    <definedName name="ÑÑÑÑÑÑÑÑÑÑÑ" localSheetId="91">'[4]32CCG94'!#REF!</definedName>
    <definedName name="ÑÑÑÑÑÑÑÑÑÑÑ" localSheetId="93">'[4]32CCG94'!#REF!</definedName>
    <definedName name="ÑÑÑÑÑÑÑÑÑÑÑ" localSheetId="94">'[4]32CCG94'!#REF!</definedName>
    <definedName name="ÑÑÑÑÑÑÑÑÑÑÑ" localSheetId="98">'[4]32CCG94'!#REF!</definedName>
    <definedName name="ÑÑÑÑÑÑÑÑÑÑÑ">'[4]32CCG94'!#REF!</definedName>
    <definedName name="ÑÑPO" localSheetId="101">'[4]32CCG94'!#REF!</definedName>
    <definedName name="ÑÑPO" localSheetId="102">'[4]32CCG94'!#REF!</definedName>
    <definedName name="ÑÑPO" localSheetId="104">'[4]32CCG94'!#REF!</definedName>
    <definedName name="ÑÑPO" localSheetId="105">'[4]32CCG94'!#REF!</definedName>
    <definedName name="ÑÑPO" localSheetId="106">'[4]32CCG94'!#REF!</definedName>
    <definedName name="ÑÑPO" localSheetId="0">'[4]32CCG94'!#REF!</definedName>
    <definedName name="ÑÑPO" localSheetId="99">'[11]32CCG94'!#REF!</definedName>
    <definedName name="ÑÑPO" localSheetId="107">'[4]32CCG94'!#REF!</definedName>
    <definedName name="ÑÑPO" localSheetId="108">'[4]32CCG94'!#REF!</definedName>
    <definedName name="ÑÑPO" localSheetId="111">'[11]32CCG94'!#REF!</definedName>
    <definedName name="ÑÑPO" localSheetId="112">'[11]32CCG94'!#REF!</definedName>
    <definedName name="ÑÑPO" localSheetId="113">'[4]32CCG94'!#REF!</definedName>
    <definedName name="ÑÑPO" localSheetId="114">'[4]32CCG94'!#REF!</definedName>
    <definedName name="ÑÑPO" localSheetId="115">'[4]32CCG94'!#REF!</definedName>
    <definedName name="ÑÑPO" localSheetId="116">'[4]32CCG94'!#REF!</definedName>
    <definedName name="ÑÑPO" localSheetId="11">'[4]32CCG94'!#REF!</definedName>
    <definedName name="ÑÑPO" localSheetId="121">'[12]32CCG94'!#REF!</definedName>
    <definedName name="ÑÑPO" localSheetId="122">'[11]32CCG94'!#REF!</definedName>
    <definedName name="ÑÑPO" localSheetId="123">'[11]32CCG94'!#REF!</definedName>
    <definedName name="ÑÑPO" localSheetId="129">'[11]32CCG94'!#REF!</definedName>
    <definedName name="ÑÑPO" localSheetId="131">'[12]32CCG94'!#REF!</definedName>
    <definedName name="ÑÑPO" localSheetId="132">'[11]32CCG94'!#REF!</definedName>
    <definedName name="ÑÑPO" localSheetId="135">'[12]32CCG94'!#REF!</definedName>
    <definedName name="ÑÑPO" localSheetId="13">'[4]32CCG94'!#REF!</definedName>
    <definedName name="ÑÑPO" localSheetId="145">'[4]32CCG94'!#REF!</definedName>
    <definedName name="ÑÑPO" localSheetId="149">'[4]32CCG94'!#REF!</definedName>
    <definedName name="ÑÑPO" localSheetId="151">'[4]32CCG94'!#REF!</definedName>
    <definedName name="ÑÑPO" localSheetId="154">'[4]32CCG94'!#REF!</definedName>
    <definedName name="ÑÑPO" localSheetId="157">'[11]32CCG94'!#REF!</definedName>
    <definedName name="ÑÑPO" localSheetId="158">'[12]32CCG94'!#REF!</definedName>
    <definedName name="ÑÑPO" localSheetId="15">'[4]32CCG94'!#REF!</definedName>
    <definedName name="ÑÑPO" localSheetId="161">'[4]32CCG94'!#REF!</definedName>
    <definedName name="ÑÑPO" localSheetId="162">'[4]32CCG94'!#REF!</definedName>
    <definedName name="ÑÑPO" localSheetId="163">'[4]32CCG94'!#REF!</definedName>
    <definedName name="ÑÑPO" localSheetId="164">'[4]32CCG94'!#REF!</definedName>
    <definedName name="ÑÑPO" localSheetId="165">'[4]32CCG94'!#REF!</definedName>
    <definedName name="ÑÑPO" localSheetId="166">'[4]32CCG94'!#REF!</definedName>
    <definedName name="ÑÑPO" localSheetId="167">'[4]32CCG94'!#REF!</definedName>
    <definedName name="ÑÑPO" localSheetId="168">'[4]32CCG94'!#REF!</definedName>
    <definedName name="ÑÑPO" localSheetId="17">'[4]32CCG94'!#REF!</definedName>
    <definedName name="ÑÑPO" localSheetId="18">'[4]32CCG94'!#REF!</definedName>
    <definedName name="ÑÑPO" localSheetId="20">'[4]32CCG94'!#REF!</definedName>
    <definedName name="ÑÑPO" localSheetId="22">'[4]32CCG94'!#REF!</definedName>
    <definedName name="ÑÑPO" localSheetId="25">'[4]32CCG94'!#REF!</definedName>
    <definedName name="ÑÑPO" localSheetId="26">'[4]32CCG94'!#REF!</definedName>
    <definedName name="ÑÑPO" localSheetId="2">'[4]32CCG94'!#REF!</definedName>
    <definedName name="ÑÑPO" localSheetId="29">'[4]32CCG94'!#REF!</definedName>
    <definedName name="ÑÑPO" localSheetId="30">'[4]32CCG94'!#REF!</definedName>
    <definedName name="ÑÑPO" localSheetId="31">'[4]32CCG94'!#REF!</definedName>
    <definedName name="ÑÑPO" localSheetId="32">'[4]32CCG94'!#REF!</definedName>
    <definedName name="ÑÑPO" localSheetId="34">'[4]32CCG94'!#REF!</definedName>
    <definedName name="ÑÑPO" localSheetId="35">'[4]32CCG94'!#REF!</definedName>
    <definedName name="ÑÑPO" localSheetId="37">'[4]32CCG94'!#REF!</definedName>
    <definedName name="ÑÑPO" localSheetId="3">'[4]32CCG94'!#REF!</definedName>
    <definedName name="ÑÑPO" localSheetId="47">'[5]32CCG94'!#REF!</definedName>
    <definedName name="ÑÑPO" localSheetId="4">'[4]32CCG94'!#REF!</definedName>
    <definedName name="ÑÑPO" localSheetId="51">'[6]32CCG94'!#REF!</definedName>
    <definedName name="ÑÑPO" localSheetId="53">'[6]32CCG94'!#REF!</definedName>
    <definedName name="ÑÑPO" localSheetId="5">'[4]32CCG94'!#REF!</definedName>
    <definedName name="ÑÑPO" localSheetId="63">'[4]32CCG94'!#REF!</definedName>
    <definedName name="ÑÑPO" localSheetId="75">'[4]32CCG94'!#REF!</definedName>
    <definedName name="ÑÑPO" localSheetId="7">'[4]32CCG94'!#REF!</definedName>
    <definedName name="ÑÑPO" localSheetId="84">'[4]32CCG94'!#REF!</definedName>
    <definedName name="ÑÑPO" localSheetId="87">'[4]32CCG94'!#REF!</definedName>
    <definedName name="ÑÑPO" localSheetId="88">'[4]32CCG94'!#REF!</definedName>
    <definedName name="ÑÑPO" localSheetId="8">'[4]32CCG94'!#REF!</definedName>
    <definedName name="ÑÑPO" localSheetId="89">'[11]32CCG94'!#REF!</definedName>
    <definedName name="ÑÑPO" localSheetId="91">'[4]32CCG94'!#REF!</definedName>
    <definedName name="ÑÑPO" localSheetId="94">'[4]32CCG94'!#REF!</definedName>
    <definedName name="ÑÑPO" localSheetId="98">'[4]32CCG94'!#REF!</definedName>
    <definedName name="ÑÑPO">'[4]32CCG94'!#REF!</definedName>
    <definedName name="ÑOP" localSheetId="101">'[4]32CCG94'!#REF!</definedName>
    <definedName name="ÑOP" localSheetId="102">'[4]32CCG94'!#REF!</definedName>
    <definedName name="ÑOP" localSheetId="104">'[4]32CCG94'!#REF!</definedName>
    <definedName name="ÑOP" localSheetId="105">'[4]32CCG94'!#REF!</definedName>
    <definedName name="ÑOP" localSheetId="106">'[4]32CCG94'!#REF!</definedName>
    <definedName name="ÑOP" localSheetId="0">'[4]32CCG94'!#REF!</definedName>
    <definedName name="ÑOP" localSheetId="99">'[11]32CCG94'!#REF!</definedName>
    <definedName name="ÑOP" localSheetId="107">'[4]32CCG94'!#REF!</definedName>
    <definedName name="ÑOP" localSheetId="108">'[4]32CCG94'!#REF!</definedName>
    <definedName name="ÑOP" localSheetId="111">'[11]32CCG94'!#REF!</definedName>
    <definedName name="ÑOP" localSheetId="112">'[11]32CCG94'!#REF!</definedName>
    <definedName name="ÑOP" localSheetId="113">'[4]32CCG94'!#REF!</definedName>
    <definedName name="ÑOP" localSheetId="114">'[4]32CCG94'!#REF!</definedName>
    <definedName name="ÑOP" localSheetId="115">'[4]32CCG94'!#REF!</definedName>
    <definedName name="ÑOP" localSheetId="116">'[4]32CCG94'!#REF!</definedName>
    <definedName name="ÑOP" localSheetId="11">'[4]32CCG94'!#REF!</definedName>
    <definedName name="ÑOP" localSheetId="121">'[12]32CCG94'!#REF!</definedName>
    <definedName name="ÑOP" localSheetId="122">'[11]32CCG94'!#REF!</definedName>
    <definedName name="ÑOP" localSheetId="123">'[11]32CCG94'!#REF!</definedName>
    <definedName name="ÑOP" localSheetId="129">'[11]32CCG94'!#REF!</definedName>
    <definedName name="ÑOP" localSheetId="131">'[12]32CCG94'!#REF!</definedName>
    <definedName name="ÑOP" localSheetId="132">'[11]32CCG94'!#REF!</definedName>
    <definedName name="ÑOP" localSheetId="135">'[12]32CCG94'!#REF!</definedName>
    <definedName name="ÑOP" localSheetId="13">'[4]32CCG94'!#REF!</definedName>
    <definedName name="ÑOP" localSheetId="145">'[4]32CCG94'!#REF!</definedName>
    <definedName name="ÑOP" localSheetId="149">'[4]32CCG94'!#REF!</definedName>
    <definedName name="ÑOP" localSheetId="151">'[4]32CCG94'!#REF!</definedName>
    <definedName name="ÑOP" localSheetId="154">'[4]32CCG94'!#REF!</definedName>
    <definedName name="ÑOP" localSheetId="157">'[11]32CCG94'!#REF!</definedName>
    <definedName name="ÑOP" localSheetId="158">'[12]32CCG94'!#REF!</definedName>
    <definedName name="ÑOP" localSheetId="15">'[4]32CCG94'!#REF!</definedName>
    <definedName name="ÑOP" localSheetId="161">'[4]32CCG94'!#REF!</definedName>
    <definedName name="ÑOP" localSheetId="162">'[4]32CCG94'!#REF!</definedName>
    <definedName name="ÑOP" localSheetId="163">'[4]32CCG94'!#REF!</definedName>
    <definedName name="ÑOP" localSheetId="164">'[4]32CCG94'!#REF!</definedName>
    <definedName name="ÑOP" localSheetId="165">'[4]32CCG94'!#REF!</definedName>
    <definedName name="ÑOP" localSheetId="166">'[4]32CCG94'!#REF!</definedName>
    <definedName name="ÑOP" localSheetId="167">'[4]32CCG94'!#REF!</definedName>
    <definedName name="ÑOP" localSheetId="168">'[4]32CCG94'!#REF!</definedName>
    <definedName name="ÑOP" localSheetId="17">'[4]32CCG94'!#REF!</definedName>
    <definedName name="ÑOP" localSheetId="18">'[4]32CCG94'!#REF!</definedName>
    <definedName name="ÑOP" localSheetId="20">'[4]32CCG94'!#REF!</definedName>
    <definedName name="ÑOP" localSheetId="22">'[4]32CCG94'!#REF!</definedName>
    <definedName name="ÑOP" localSheetId="25">'[4]32CCG94'!#REF!</definedName>
    <definedName name="ÑOP" localSheetId="26">'[4]32CCG94'!#REF!</definedName>
    <definedName name="ÑOP" localSheetId="2">'[4]32CCG94'!#REF!</definedName>
    <definedName name="ÑOP" localSheetId="29">'[4]32CCG94'!#REF!</definedName>
    <definedName name="ÑOP" localSheetId="30">'[4]32CCG94'!#REF!</definedName>
    <definedName name="ÑOP" localSheetId="31">'[4]32CCG94'!#REF!</definedName>
    <definedName name="ÑOP" localSheetId="32">'[4]32CCG94'!#REF!</definedName>
    <definedName name="ÑOP" localSheetId="34">'[4]32CCG94'!#REF!</definedName>
    <definedName name="ÑOP" localSheetId="35">'[4]32CCG94'!#REF!</definedName>
    <definedName name="ÑOP" localSheetId="37">'[4]32CCG94'!#REF!</definedName>
    <definedName name="ÑOP" localSheetId="3">'[4]32CCG94'!#REF!</definedName>
    <definedName name="ÑOP" localSheetId="47">'[5]32CCG94'!#REF!</definedName>
    <definedName name="ÑOP" localSheetId="4">'[4]32CCG94'!#REF!</definedName>
    <definedName name="ÑOP" localSheetId="51">'[6]32CCG94'!#REF!</definedName>
    <definedName name="ÑOP" localSheetId="53">'[6]32CCG94'!#REF!</definedName>
    <definedName name="ÑOP" localSheetId="5">'[4]32CCG94'!#REF!</definedName>
    <definedName name="ÑOP" localSheetId="63">'[4]32CCG94'!#REF!</definedName>
    <definedName name="ÑOP" localSheetId="75">'[4]32CCG94'!#REF!</definedName>
    <definedName name="ÑOP" localSheetId="7">'[4]32CCG94'!#REF!</definedName>
    <definedName name="ÑOP" localSheetId="84">'[4]32CCG94'!#REF!</definedName>
    <definedName name="ÑOP" localSheetId="87">'[4]32CCG94'!#REF!</definedName>
    <definedName name="ÑOP" localSheetId="88">'[4]32CCG94'!#REF!</definedName>
    <definedName name="ÑOP" localSheetId="8">'[4]32CCG94'!#REF!</definedName>
    <definedName name="ÑOP" localSheetId="89">'[11]32CCG94'!#REF!</definedName>
    <definedName name="ÑOP" localSheetId="91">'[4]32CCG94'!#REF!</definedName>
    <definedName name="ÑOP" localSheetId="94">'[4]32CCG94'!#REF!</definedName>
    <definedName name="ÑOP" localSheetId="98">'[4]32CCG94'!#REF!</definedName>
    <definedName name="ÑOP">'[4]32CCG94'!#REF!</definedName>
    <definedName name="o">'[2]PLANTILLA 99'!$F$2:$I$316</definedName>
    <definedName name="OOOOOOOOOOO" localSheetId="101">#REF!</definedName>
    <definedName name="OOOOOOOOOOO" localSheetId="102">#REF!</definedName>
    <definedName name="OOOOOOOOOOO" localSheetId="104">#REF!</definedName>
    <definedName name="OOOOOOOOOOO" localSheetId="105">#REF!</definedName>
    <definedName name="OOOOOOOOOOO" localSheetId="106">#REF!</definedName>
    <definedName name="OOOOOOOOOOO" localSheetId="0">#REF!</definedName>
    <definedName name="OOOOOOOOOOO" localSheetId="99">#REF!</definedName>
    <definedName name="OOOOOOOOOOO" localSheetId="107">#REF!</definedName>
    <definedName name="OOOOOOOOOOO" localSheetId="108">#REF!</definedName>
    <definedName name="OOOOOOOOOOO" localSheetId="112">#REF!</definedName>
    <definedName name="OOOOOOOOOOO" localSheetId="113">#REF!</definedName>
    <definedName name="OOOOOOOOOOO" localSheetId="114">#REF!</definedName>
    <definedName name="OOOOOOOOOOO" localSheetId="115">#REF!</definedName>
    <definedName name="OOOOOOOOOOO" localSheetId="116">#REF!</definedName>
    <definedName name="OOOOOOOOOOO" localSheetId="11">#REF!</definedName>
    <definedName name="OOOOOOOOOOO" localSheetId="121">#REF!</definedName>
    <definedName name="OOOOOOOOOOO" localSheetId="122">#REF!</definedName>
    <definedName name="OOOOOOOOOOO" localSheetId="123">#REF!</definedName>
    <definedName name="OOOOOOOOOOO" localSheetId="124">#REF!</definedName>
    <definedName name="OOOOOOOOOOO" localSheetId="126">#REF!</definedName>
    <definedName name="OOOOOOOOOOO" localSheetId="127">#REF!</definedName>
    <definedName name="OOOOOOOOOOO" localSheetId="129">#REF!</definedName>
    <definedName name="OOOOOOOOOOO" localSheetId="131">#REF!</definedName>
    <definedName name="OOOOOOOOOOO" localSheetId="132">#REF!</definedName>
    <definedName name="OOOOOOOOOOO" localSheetId="135">#REF!</definedName>
    <definedName name="OOOOOOOOOOO" localSheetId="13">#REF!</definedName>
    <definedName name="OOOOOOOOOOO" localSheetId="145">#REF!</definedName>
    <definedName name="OOOOOOOOOOO" localSheetId="149">#REF!</definedName>
    <definedName name="OOOOOOOOOOO" localSheetId="150">#REF!</definedName>
    <definedName name="OOOOOOOOOOO" localSheetId="151">#REF!</definedName>
    <definedName name="OOOOOOOOOOO" localSheetId="152">#REF!</definedName>
    <definedName name="OOOOOOOOOOO" localSheetId="154">#REF!</definedName>
    <definedName name="OOOOOOOOOOO" localSheetId="155">#REF!</definedName>
    <definedName name="OOOOOOOOOOO" localSheetId="156">#REF!</definedName>
    <definedName name="OOOOOOOOOOO" localSheetId="157">#REF!</definedName>
    <definedName name="OOOOOOOOOOO" localSheetId="158">#REF!</definedName>
    <definedName name="OOOOOOOOOOO" localSheetId="15">#REF!</definedName>
    <definedName name="OOOOOOOOOOO" localSheetId="161">#REF!</definedName>
    <definedName name="OOOOOOOOOOO" localSheetId="162">#REF!</definedName>
    <definedName name="OOOOOOOOOOO" localSheetId="163">#REF!</definedName>
    <definedName name="OOOOOOOOOOO" localSheetId="164">#REF!</definedName>
    <definedName name="OOOOOOOOOOO" localSheetId="165">#REF!</definedName>
    <definedName name="OOOOOOOOOOO" localSheetId="166">#REF!</definedName>
    <definedName name="OOOOOOOOOOO" localSheetId="167">#REF!</definedName>
    <definedName name="OOOOOOOOOOO" localSheetId="168">#REF!</definedName>
    <definedName name="OOOOOOOOOOO" localSheetId="17">#REF!</definedName>
    <definedName name="OOOOOOOOOOO" localSheetId="18">#REF!</definedName>
    <definedName name="OOOOOOOOOOO" localSheetId="20">#REF!</definedName>
    <definedName name="OOOOOOOOOOO" localSheetId="22">#REF!</definedName>
    <definedName name="OOOOOOOOOOO" localSheetId="25">#REF!</definedName>
    <definedName name="OOOOOOOOOOO" localSheetId="26">#REF!</definedName>
    <definedName name="OOOOOOOOOOO" localSheetId="28">#REF!</definedName>
    <definedName name="OOOOOOOOOOO" localSheetId="2">#REF!</definedName>
    <definedName name="OOOOOOOOOOO" localSheetId="29">#REF!</definedName>
    <definedName name="OOOOOOOOOOO" localSheetId="30">#REF!</definedName>
    <definedName name="OOOOOOOOOOO" localSheetId="31">#REF!</definedName>
    <definedName name="OOOOOOOOOOO" localSheetId="32">#REF!</definedName>
    <definedName name="OOOOOOOOOOO" localSheetId="34">#REF!</definedName>
    <definedName name="OOOOOOOOOOO" localSheetId="35">#REF!</definedName>
    <definedName name="OOOOOOOOOOO" localSheetId="37">#REF!</definedName>
    <definedName name="OOOOOOOOOOO" localSheetId="38">#REF!</definedName>
    <definedName name="OOOOOOOOOOO" localSheetId="3">#REF!</definedName>
    <definedName name="OOOOOOOOOOO" localSheetId="39">#REF!</definedName>
    <definedName name="OOOOOOOOOOO" localSheetId="42">#REF!</definedName>
    <definedName name="OOOOOOOOOOO" localSheetId="47">#REF!</definedName>
    <definedName name="OOOOOOOOOOO" localSheetId="4">#REF!</definedName>
    <definedName name="OOOOOOOOOOO" localSheetId="54">#REF!</definedName>
    <definedName name="OOOOOOOOOOO" localSheetId="5">#REF!</definedName>
    <definedName name="OOOOOOOOOOO" localSheetId="63">#REF!</definedName>
    <definedName name="OOOOOOOOOOO" localSheetId="6">#REF!</definedName>
    <definedName name="OOOOOOOOOOO" localSheetId="75">#REF!</definedName>
    <definedName name="OOOOOOOOOOO" localSheetId="76">#REF!</definedName>
    <definedName name="OOOOOOOOOOO" localSheetId="77">#REF!</definedName>
    <definedName name="OOOOOOOOOOO" localSheetId="7">#REF!</definedName>
    <definedName name="OOOOOOOOOOO" localSheetId="80">#REF!</definedName>
    <definedName name="OOOOOOOOOOO" localSheetId="84">#REF!</definedName>
    <definedName name="OOOOOOOOOOO" localSheetId="87">#REF!</definedName>
    <definedName name="OOOOOOOOOOO" localSheetId="88">#REF!</definedName>
    <definedName name="OOOOOOOOOOO" localSheetId="8">#REF!</definedName>
    <definedName name="OOOOOOOOOOO" localSheetId="91">#REF!</definedName>
    <definedName name="OOOOOOOOOOO" localSheetId="93">#REF!</definedName>
    <definedName name="OOOOOOOOOOO" localSheetId="94">#REF!</definedName>
    <definedName name="OOOOOOOOOOO" localSheetId="98">#REF!</definedName>
    <definedName name="OOOOOOOOOOO">#REF!</definedName>
    <definedName name="P_AA" localSheetId="112">#REF!</definedName>
    <definedName name="P_AA">#REF!</definedName>
    <definedName name="P_AL" localSheetId="112">#REF!</definedName>
    <definedName name="P_AL">#REF!</definedName>
    <definedName name="P_AMD" localSheetId="112">#REF!</definedName>
    <definedName name="P_AMD">#REF!</definedName>
    <definedName name="P_CESANTIA" localSheetId="112">#REF!</definedName>
    <definedName name="P_CESANTIA">#REF!</definedName>
    <definedName name="P_CSCES" localSheetId="112">#REF!</definedName>
    <definedName name="P_CSCES">#REF!</definedName>
    <definedName name="P_CSISSSTE" localSheetId="112">#REF!</definedName>
    <definedName name="P_CSISSSTE">#REF!</definedName>
    <definedName name="P_DESP" localSheetId="112">#REF!</definedName>
    <definedName name="P_DESP">#REF!</definedName>
    <definedName name="P_DESPM" localSheetId="112">#REF!</definedName>
    <definedName name="P_DESPM">#REF!</definedName>
    <definedName name="P_DM" localSheetId="112">#REF!</definedName>
    <definedName name="P_DM">#REF!</definedName>
    <definedName name="P_FOVISSSTE" localSheetId="112">#REF!</definedName>
    <definedName name="P_FOVISSSTE">#REF!</definedName>
    <definedName name="P_FPA" localSheetId="112">#REF!</definedName>
    <definedName name="P_FPA">#REF!</definedName>
    <definedName name="P_ISRAGUI" localSheetId="112">#REF!</definedName>
    <definedName name="P_ISRAGUI">#REF!</definedName>
    <definedName name="P_ISRGFACG" localSheetId="112">#REF!</definedName>
    <definedName name="P_ISRGFACG">#REF!</definedName>
    <definedName name="P_ISRPRVA" localSheetId="112">#REF!</definedName>
    <definedName name="P_ISRPRVA">#REF!</definedName>
    <definedName name="P_ISSSTE" localSheetId="112">#REF!</definedName>
    <definedName name="P_ISSSTE">#REF!</definedName>
    <definedName name="P_MS" localSheetId="112">#REF!</definedName>
    <definedName name="P_MS">#REF!</definedName>
    <definedName name="P_MS10" localSheetId="112">#REF!</definedName>
    <definedName name="P_MS10">#REF!</definedName>
    <definedName name="P_PRVA" localSheetId="112">#REF!</definedName>
    <definedName name="P_PRVA">#REF!</definedName>
    <definedName name="P_SAR" localSheetId="112">#REF!</definedName>
    <definedName name="P_SAR">#REF!</definedName>
    <definedName name="P_SMGD" localSheetId="112">#REF!</definedName>
    <definedName name="P_SMGD">#REF!</definedName>
    <definedName name="P_TSMG10" localSheetId="112">#REF!</definedName>
    <definedName name="P_TSMG10">#REF!</definedName>
    <definedName name="P_VD" localSheetId="112">#REF!</definedName>
    <definedName name="P_VD">#REF!</definedName>
    <definedName name="PERIODO" localSheetId="112">#REF!</definedName>
    <definedName name="PERIODO">#REF!</definedName>
    <definedName name="PL" localSheetId="112">#REF!</definedName>
    <definedName name="PL">#REF!</definedName>
    <definedName name="plantadmvo." localSheetId="112">#REF!</definedName>
    <definedName name="plantadmvo.">#REF!</definedName>
    <definedName name="plazas">[20]Pzas00!$D$228:$N$244</definedName>
    <definedName name="PO" localSheetId="101">'[4]32CCG94'!#REF!</definedName>
    <definedName name="PO" localSheetId="102">'[4]32CCG94'!#REF!</definedName>
    <definedName name="PO" localSheetId="104">'[4]32CCG94'!#REF!</definedName>
    <definedName name="PO" localSheetId="105">'[4]32CCG94'!#REF!</definedName>
    <definedName name="PO" localSheetId="106">'[4]32CCG94'!#REF!</definedName>
    <definedName name="PO" localSheetId="0">'[4]32CCG94'!#REF!</definedName>
    <definedName name="PO" localSheetId="99">'[7]32CCG94'!#REF!</definedName>
    <definedName name="PO" localSheetId="107">'[4]32CCG94'!#REF!</definedName>
    <definedName name="PO" localSheetId="108">'[4]32CCG94'!#REF!</definedName>
    <definedName name="PO" localSheetId="111">'[7]32CCG94'!#REF!</definedName>
    <definedName name="PO" localSheetId="112">'[7]32CCG94'!#REF!</definedName>
    <definedName name="PO" localSheetId="113">'[4]32CCG94'!#REF!</definedName>
    <definedName name="PO" localSheetId="114">'[4]32CCG94'!#REF!</definedName>
    <definedName name="PO" localSheetId="115">'[4]32CCG94'!#REF!</definedName>
    <definedName name="PO" localSheetId="116">'[4]32CCG94'!#REF!</definedName>
    <definedName name="PO" localSheetId="11">'[4]32CCG94'!#REF!</definedName>
    <definedName name="PO" localSheetId="121">'[8]32CCG94'!#REF!</definedName>
    <definedName name="PO" localSheetId="122">'[7]32CCG94'!#REF!</definedName>
    <definedName name="PO" localSheetId="123">'[7]32CCG94'!#REF!</definedName>
    <definedName name="PO" localSheetId="127">'[4]32CCG94'!#REF!</definedName>
    <definedName name="PO" localSheetId="129">'[7]32CCG94'!#REF!</definedName>
    <definedName name="PO" localSheetId="131">'[8]32CCG94'!#REF!</definedName>
    <definedName name="PO" localSheetId="132">'[7]32CCG94'!#REF!</definedName>
    <definedName name="PO" localSheetId="135">'[8]32CCG94'!#REF!</definedName>
    <definedName name="PO" localSheetId="13">'[4]32CCG94'!#REF!</definedName>
    <definedName name="PO" localSheetId="145">'[4]32CCG94'!#REF!</definedName>
    <definedName name="PO" localSheetId="149">'[4]32CCG94'!#REF!</definedName>
    <definedName name="PO" localSheetId="151">'[4]32CCG94'!#REF!</definedName>
    <definedName name="PO" localSheetId="154">'[4]32CCG94'!#REF!</definedName>
    <definedName name="PO" localSheetId="155">'[4]32CCG94'!#REF!</definedName>
    <definedName name="PO" localSheetId="156">'[4]32CCG94'!#REF!</definedName>
    <definedName name="PO" localSheetId="157">'[7]32CCG94'!#REF!</definedName>
    <definedName name="PO" localSheetId="158">'[8]32CCG94'!#REF!</definedName>
    <definedName name="PO" localSheetId="15">'[4]32CCG94'!#REF!</definedName>
    <definedName name="PO" localSheetId="161">'[4]32CCG94'!#REF!</definedName>
    <definedName name="PO" localSheetId="162">'[4]32CCG94'!#REF!</definedName>
    <definedName name="PO" localSheetId="163">'[4]32CCG94'!#REF!</definedName>
    <definedName name="PO" localSheetId="164">'[4]32CCG94'!#REF!</definedName>
    <definedName name="PO" localSheetId="165">'[4]32CCG94'!#REF!</definedName>
    <definedName name="PO" localSheetId="166">'[4]32CCG94'!#REF!</definedName>
    <definedName name="PO" localSheetId="167">'[4]32CCG94'!#REF!</definedName>
    <definedName name="PO" localSheetId="168">'[4]32CCG94'!#REF!</definedName>
    <definedName name="PO" localSheetId="17">'[4]32CCG94'!#REF!</definedName>
    <definedName name="PO" localSheetId="18">'[4]32CCG94'!#REF!</definedName>
    <definedName name="PO" localSheetId="20">'[4]32CCG94'!#REF!</definedName>
    <definedName name="PO" localSheetId="22">'[4]32CCG94'!#REF!</definedName>
    <definedName name="PO" localSheetId="25">'[4]32CCG94'!#REF!</definedName>
    <definedName name="PO" localSheetId="26">'[4]32CCG94'!#REF!</definedName>
    <definedName name="PO" localSheetId="2">'[4]32CCG94'!#REF!</definedName>
    <definedName name="PO" localSheetId="29">'[4]32CCG94'!#REF!</definedName>
    <definedName name="PO" localSheetId="30">'[4]32CCG94'!#REF!</definedName>
    <definedName name="PO" localSheetId="31">'[4]32CCG94'!#REF!</definedName>
    <definedName name="PO" localSheetId="32">'[4]32CCG94'!#REF!</definedName>
    <definedName name="PO" localSheetId="34">'[4]32CCG94'!#REF!</definedName>
    <definedName name="PO" localSheetId="35">'[4]32CCG94'!#REF!</definedName>
    <definedName name="PO" localSheetId="37">'[4]32CCG94'!#REF!</definedName>
    <definedName name="PO" localSheetId="38">'[4]32CCG94'!#REF!</definedName>
    <definedName name="PO" localSheetId="3">'[4]32CCG94'!#REF!</definedName>
    <definedName name="PO" localSheetId="39">'[4]32CCG94'!#REF!</definedName>
    <definedName name="PO" localSheetId="42">'[4]32CCG94'!#REF!</definedName>
    <definedName name="PO" localSheetId="47">'[5]32CCG94'!#REF!</definedName>
    <definedName name="PO" localSheetId="4">'[4]32CCG94'!#REF!</definedName>
    <definedName name="PO" localSheetId="51">'[6]32CCG94'!#REF!</definedName>
    <definedName name="PO" localSheetId="53">'[6]32CCG94'!#REF!</definedName>
    <definedName name="PO" localSheetId="5">'[4]32CCG94'!#REF!</definedName>
    <definedName name="PO" localSheetId="63">'[4]32CCG94'!#REF!</definedName>
    <definedName name="PO" localSheetId="75">'[4]32CCG94'!#REF!</definedName>
    <definedName name="PO" localSheetId="7">'[4]32CCG94'!#REF!</definedName>
    <definedName name="PO" localSheetId="84">'[4]32CCG94'!#REF!</definedName>
    <definedName name="PO" localSheetId="87">'[4]32CCG94'!#REF!</definedName>
    <definedName name="PO" localSheetId="88">'[4]32CCG94'!#REF!</definedName>
    <definedName name="PO" localSheetId="8">'[4]32CCG94'!#REF!</definedName>
    <definedName name="PO" localSheetId="89">'[7]32CCG94'!#REF!</definedName>
    <definedName name="PO" localSheetId="91">'[4]32CCG94'!#REF!</definedName>
    <definedName name="PO" localSheetId="94">'[4]32CCG94'!#REF!</definedName>
    <definedName name="PO" localSheetId="98">'[4]32CCG94'!#REF!</definedName>
    <definedName name="PO">'[4]32CCG94'!#REF!</definedName>
    <definedName name="POI">[2]Hoja1!$B$313:$J$318</definedName>
    <definedName name="pollo">[2]Ac02acV2!$A$1:$AY$1139</definedName>
    <definedName name="POR" localSheetId="101">#REF!</definedName>
    <definedName name="POR" localSheetId="102">#REF!</definedName>
    <definedName name="POR" localSheetId="104">#REF!</definedName>
    <definedName name="POR" localSheetId="105">#REF!</definedName>
    <definedName name="POR" localSheetId="106">#REF!</definedName>
    <definedName name="POR" localSheetId="0">#REF!</definedName>
    <definedName name="POR" localSheetId="99">#REF!</definedName>
    <definedName name="POR" localSheetId="107">#REF!</definedName>
    <definedName name="POR" localSheetId="108">#REF!</definedName>
    <definedName name="POR" localSheetId="112">#REF!</definedName>
    <definedName name="POR" localSheetId="113">#REF!</definedName>
    <definedName name="POR" localSheetId="114">#REF!</definedName>
    <definedName name="POR" localSheetId="115">#REF!</definedName>
    <definedName name="POR" localSheetId="116">#REF!</definedName>
    <definedName name="POR" localSheetId="11">#REF!</definedName>
    <definedName name="POR" localSheetId="121">#REF!</definedName>
    <definedName name="POR" localSheetId="122">#REF!</definedName>
    <definedName name="POR" localSheetId="123">#REF!</definedName>
    <definedName name="POR" localSheetId="124">#REF!</definedName>
    <definedName name="POR" localSheetId="126">#REF!</definedName>
    <definedName name="POR" localSheetId="127">#REF!</definedName>
    <definedName name="POR" localSheetId="129">#REF!</definedName>
    <definedName name="POR" localSheetId="131">#REF!</definedName>
    <definedName name="POR" localSheetId="132">#REF!</definedName>
    <definedName name="POR" localSheetId="135">#REF!</definedName>
    <definedName name="POR" localSheetId="13">#REF!</definedName>
    <definedName name="POR" localSheetId="145">#REF!</definedName>
    <definedName name="POR" localSheetId="149">#REF!</definedName>
    <definedName name="POR" localSheetId="150">#REF!</definedName>
    <definedName name="POR" localSheetId="151">#REF!</definedName>
    <definedName name="POR" localSheetId="152">#REF!</definedName>
    <definedName name="POR" localSheetId="154">#REF!</definedName>
    <definedName name="POR" localSheetId="155">#REF!</definedName>
    <definedName name="POR" localSheetId="156">#REF!</definedName>
    <definedName name="POR" localSheetId="157">#REF!</definedName>
    <definedName name="POR" localSheetId="158">#REF!</definedName>
    <definedName name="POR" localSheetId="15">#REF!</definedName>
    <definedName name="POR" localSheetId="161">#REF!</definedName>
    <definedName name="POR" localSheetId="162">#REF!</definedName>
    <definedName name="POR" localSheetId="163">#REF!</definedName>
    <definedName name="POR" localSheetId="164">#REF!</definedName>
    <definedName name="POR" localSheetId="165">#REF!</definedName>
    <definedName name="POR" localSheetId="166">#REF!</definedName>
    <definedName name="POR" localSheetId="167">#REF!</definedName>
    <definedName name="POR" localSheetId="168">#REF!</definedName>
    <definedName name="POR" localSheetId="17">#REF!</definedName>
    <definedName name="POR" localSheetId="18">#REF!</definedName>
    <definedName name="POR" localSheetId="20">#REF!</definedName>
    <definedName name="POR" localSheetId="22">#REF!</definedName>
    <definedName name="POR" localSheetId="25">#REF!</definedName>
    <definedName name="POR" localSheetId="26">#REF!</definedName>
    <definedName name="POR" localSheetId="28">#REF!</definedName>
    <definedName name="POR" localSheetId="2">#REF!</definedName>
    <definedName name="POR" localSheetId="29">#REF!</definedName>
    <definedName name="POR" localSheetId="30">#REF!</definedName>
    <definedName name="POR" localSheetId="31">#REF!</definedName>
    <definedName name="POR" localSheetId="32">#REF!</definedName>
    <definedName name="POR" localSheetId="34">#REF!</definedName>
    <definedName name="POR" localSheetId="35">#REF!</definedName>
    <definedName name="POR" localSheetId="37">#REF!</definedName>
    <definedName name="POR" localSheetId="38">#REF!</definedName>
    <definedName name="POR" localSheetId="3">#REF!</definedName>
    <definedName name="POR" localSheetId="39">#REF!</definedName>
    <definedName name="POR" localSheetId="42">#REF!</definedName>
    <definedName name="POR" localSheetId="47">#REF!</definedName>
    <definedName name="POR" localSheetId="4">#REF!</definedName>
    <definedName name="POR" localSheetId="54">#REF!</definedName>
    <definedName name="POR" localSheetId="5">#REF!</definedName>
    <definedName name="POR" localSheetId="63">#REF!</definedName>
    <definedName name="POR" localSheetId="6">#REF!</definedName>
    <definedName name="POR" localSheetId="75">#REF!</definedName>
    <definedName name="POR" localSheetId="76">#REF!</definedName>
    <definedName name="POR" localSheetId="77">#REF!</definedName>
    <definedName name="POR" localSheetId="7">#REF!</definedName>
    <definedName name="POR" localSheetId="80">#REF!</definedName>
    <definedName name="POR" localSheetId="84">#REF!</definedName>
    <definedName name="POR" localSheetId="87">#REF!</definedName>
    <definedName name="POR" localSheetId="88">#REF!</definedName>
    <definedName name="POR" localSheetId="8">#REF!</definedName>
    <definedName name="POR" localSheetId="91">#REF!</definedName>
    <definedName name="POR" localSheetId="93">#REF!</definedName>
    <definedName name="POR" localSheetId="94">#REF!</definedName>
    <definedName name="POR" localSheetId="98">#REF!</definedName>
    <definedName name="POR">#REF!</definedName>
    <definedName name="PPP" localSheetId="101">'[4]32CCG94'!#REF!</definedName>
    <definedName name="PPP" localSheetId="102">'[4]32CCG94'!#REF!</definedName>
    <definedName name="PPP" localSheetId="104">'[4]32CCG94'!#REF!</definedName>
    <definedName name="PPP" localSheetId="105">'[4]32CCG94'!#REF!</definedName>
    <definedName name="PPP" localSheetId="106">'[4]32CCG94'!#REF!</definedName>
    <definedName name="PPP" localSheetId="0">'[4]32CCG94'!#REF!</definedName>
    <definedName name="PPP" localSheetId="99">'[13]32CCG94'!#REF!</definedName>
    <definedName name="PPP" localSheetId="107">'[4]32CCG94'!#REF!</definedName>
    <definedName name="PPP" localSheetId="108">'[4]32CCG94'!#REF!</definedName>
    <definedName name="PPP" localSheetId="111">'[13]32CCG94'!#REF!</definedName>
    <definedName name="PPP" localSheetId="112">'[13]32CCG94'!#REF!</definedName>
    <definedName name="PPP" localSheetId="113">'[4]32CCG94'!#REF!</definedName>
    <definedName name="PPP" localSheetId="114">'[4]32CCG94'!#REF!</definedName>
    <definedName name="PPP" localSheetId="115">'[4]32CCG94'!#REF!</definedName>
    <definedName name="PPP" localSheetId="116">'[4]32CCG94'!#REF!</definedName>
    <definedName name="PPP" localSheetId="11">'[4]32CCG94'!#REF!</definedName>
    <definedName name="PPP" localSheetId="121">'[14]32CCG94'!#REF!</definedName>
    <definedName name="PPP" localSheetId="122">'[13]32CCG94'!#REF!</definedName>
    <definedName name="PPP" localSheetId="123">'[13]32CCG94'!#REF!</definedName>
    <definedName name="PPP" localSheetId="127">'[4]32CCG94'!#REF!</definedName>
    <definedName name="PPP" localSheetId="129">'[13]32CCG94'!#REF!</definedName>
    <definedName name="PPP" localSheetId="131">'[14]32CCG94'!#REF!</definedName>
    <definedName name="PPP" localSheetId="132">'[13]32CCG94'!#REF!</definedName>
    <definedName name="PPP" localSheetId="135">'[14]32CCG94'!#REF!</definedName>
    <definedName name="PPP" localSheetId="13">'[4]32CCG94'!#REF!</definedName>
    <definedName name="PPP" localSheetId="145">'[4]32CCG94'!#REF!</definedName>
    <definedName name="PPP" localSheetId="149">'[4]32CCG94'!#REF!</definedName>
    <definedName name="PPP" localSheetId="151">'[4]32CCG94'!#REF!</definedName>
    <definedName name="PPP" localSheetId="154">'[4]32CCG94'!#REF!</definedName>
    <definedName name="PPP" localSheetId="155">'[4]32CCG94'!#REF!</definedName>
    <definedName name="PPP" localSheetId="156">'[4]32CCG94'!#REF!</definedName>
    <definedName name="PPP" localSheetId="157">'[13]32CCG94'!#REF!</definedName>
    <definedName name="PPP" localSheetId="158">'[14]32CCG94'!#REF!</definedName>
    <definedName name="PPP" localSheetId="15">'[4]32CCG94'!#REF!</definedName>
    <definedName name="PPP" localSheetId="161">'[4]32CCG94'!#REF!</definedName>
    <definedName name="PPP" localSheetId="162">'[4]32CCG94'!#REF!</definedName>
    <definedName name="PPP" localSheetId="163">'[4]32CCG94'!#REF!</definedName>
    <definedName name="PPP" localSheetId="164">'[4]32CCG94'!#REF!</definedName>
    <definedName name="PPP" localSheetId="165">'[4]32CCG94'!#REF!</definedName>
    <definedName name="PPP" localSheetId="166">'[4]32CCG94'!#REF!</definedName>
    <definedName name="PPP" localSheetId="167">'[4]32CCG94'!#REF!</definedName>
    <definedName name="PPP" localSheetId="168">'[4]32CCG94'!#REF!</definedName>
    <definedName name="PPP" localSheetId="17">'[4]32CCG94'!#REF!</definedName>
    <definedName name="PPP" localSheetId="18">'[4]32CCG94'!#REF!</definedName>
    <definedName name="PPP" localSheetId="20">'[4]32CCG94'!#REF!</definedName>
    <definedName name="PPP" localSheetId="22">'[4]32CCG94'!#REF!</definedName>
    <definedName name="PPP" localSheetId="25">'[4]32CCG94'!#REF!</definedName>
    <definedName name="PPP" localSheetId="26">'[4]32CCG94'!#REF!</definedName>
    <definedName name="PPP" localSheetId="2">'[4]32CCG94'!#REF!</definedName>
    <definedName name="PPP" localSheetId="29">'[4]32CCG94'!#REF!</definedName>
    <definedName name="PPP" localSheetId="30">'[4]32CCG94'!#REF!</definedName>
    <definedName name="PPP" localSheetId="31">'[4]32CCG94'!#REF!</definedName>
    <definedName name="PPP" localSheetId="32">'[4]32CCG94'!#REF!</definedName>
    <definedName name="PPP" localSheetId="34">'[4]32CCG94'!#REF!</definedName>
    <definedName name="PPP" localSheetId="35">'[4]32CCG94'!#REF!</definedName>
    <definedName name="PPP" localSheetId="37">'[4]32CCG94'!#REF!</definedName>
    <definedName name="PPP" localSheetId="38">'[4]32CCG94'!#REF!</definedName>
    <definedName name="PPP" localSheetId="3">'[4]32CCG94'!#REF!</definedName>
    <definedName name="PPP" localSheetId="39">'[4]32CCG94'!#REF!</definedName>
    <definedName name="PPP" localSheetId="42">'[4]32CCG94'!#REF!</definedName>
    <definedName name="PPP" localSheetId="47">'[5]32CCG94'!#REF!</definedName>
    <definedName name="PPP" localSheetId="4">'[4]32CCG94'!#REF!</definedName>
    <definedName name="PPP" localSheetId="51">'[6]32CCG94'!#REF!</definedName>
    <definedName name="PPP" localSheetId="53">'[6]32CCG94'!#REF!</definedName>
    <definedName name="PPP" localSheetId="5">'[4]32CCG94'!#REF!</definedName>
    <definedName name="PPP" localSheetId="63">'[4]32CCG94'!#REF!</definedName>
    <definedName name="PPP" localSheetId="75">'[4]32CCG94'!#REF!</definedName>
    <definedName name="PPP" localSheetId="7">'[4]32CCG94'!#REF!</definedName>
    <definedName name="PPP" localSheetId="84">'[4]32CCG94'!#REF!</definedName>
    <definedName name="PPP" localSheetId="87">'[4]32CCG94'!#REF!</definedName>
    <definedName name="PPP" localSheetId="88">'[4]32CCG94'!#REF!</definedName>
    <definedName name="PPP" localSheetId="8">'[4]32CCG94'!#REF!</definedName>
    <definedName name="PPP" localSheetId="89">'[13]32CCG94'!#REF!</definedName>
    <definedName name="PPP" localSheetId="91">'[4]32CCG94'!#REF!</definedName>
    <definedName name="PPP" localSheetId="94">'[4]32CCG94'!#REF!</definedName>
    <definedName name="PPP" localSheetId="98">'[4]32CCG94'!#REF!</definedName>
    <definedName name="PPP">'[4]32CCG94'!#REF!</definedName>
    <definedName name="PPPPPP" localSheetId="101">#REF!</definedName>
    <definedName name="PPPPPP" localSheetId="102">#REF!</definedName>
    <definedName name="PPPPPP" localSheetId="104">#REF!</definedName>
    <definedName name="PPPPPP" localSheetId="105">#REF!</definedName>
    <definedName name="PPPPPP" localSheetId="106">#REF!</definedName>
    <definedName name="PPPPPP" localSheetId="0">#REF!</definedName>
    <definedName name="PPPPPP" localSheetId="99">#REF!</definedName>
    <definedName name="PPPPPP" localSheetId="107">#REF!</definedName>
    <definedName name="PPPPPP" localSheetId="108">#REF!</definedName>
    <definedName name="PPPPPP" localSheetId="112">#REF!</definedName>
    <definedName name="PPPPPP" localSheetId="113">#REF!</definedName>
    <definedName name="PPPPPP" localSheetId="114">#REF!</definedName>
    <definedName name="PPPPPP" localSheetId="115">#REF!</definedName>
    <definedName name="PPPPPP" localSheetId="116">#REF!</definedName>
    <definedName name="PPPPPP" localSheetId="11">#REF!</definedName>
    <definedName name="PPPPPP" localSheetId="121">#REF!</definedName>
    <definedName name="PPPPPP" localSheetId="122">#REF!</definedName>
    <definedName name="PPPPPP" localSheetId="123">#REF!</definedName>
    <definedName name="PPPPPP" localSheetId="124">#REF!</definedName>
    <definedName name="PPPPPP" localSheetId="126">#REF!</definedName>
    <definedName name="PPPPPP" localSheetId="127">#REF!</definedName>
    <definedName name="PPPPPP" localSheetId="129">#REF!</definedName>
    <definedName name="PPPPPP" localSheetId="131">#REF!</definedName>
    <definedName name="PPPPPP" localSheetId="132">#REF!</definedName>
    <definedName name="PPPPPP" localSheetId="135">#REF!</definedName>
    <definedName name="PPPPPP" localSheetId="13">#REF!</definedName>
    <definedName name="PPPPPP" localSheetId="145">#REF!</definedName>
    <definedName name="PPPPPP" localSheetId="149">#REF!</definedName>
    <definedName name="PPPPPP" localSheetId="150">#REF!</definedName>
    <definedName name="PPPPPP" localSheetId="151">#REF!</definedName>
    <definedName name="PPPPPP" localSheetId="152">#REF!</definedName>
    <definedName name="PPPPPP" localSheetId="154">#REF!</definedName>
    <definedName name="PPPPPP" localSheetId="155">#REF!</definedName>
    <definedName name="PPPPPP" localSheetId="156">#REF!</definedName>
    <definedName name="PPPPPP" localSheetId="157">#REF!</definedName>
    <definedName name="PPPPPP" localSheetId="158">#REF!</definedName>
    <definedName name="PPPPPP" localSheetId="15">#REF!</definedName>
    <definedName name="PPPPPP" localSheetId="161">#REF!</definedName>
    <definedName name="PPPPPP" localSheetId="162">#REF!</definedName>
    <definedName name="PPPPPP" localSheetId="163">#REF!</definedName>
    <definedName name="PPPPPP" localSheetId="164">#REF!</definedName>
    <definedName name="PPPPPP" localSheetId="165">#REF!</definedName>
    <definedName name="PPPPPP" localSheetId="166">#REF!</definedName>
    <definedName name="PPPPPP" localSheetId="167">#REF!</definedName>
    <definedName name="PPPPPP" localSheetId="168">#REF!</definedName>
    <definedName name="PPPPPP" localSheetId="17">#REF!</definedName>
    <definedName name="PPPPPP" localSheetId="18">#REF!</definedName>
    <definedName name="PPPPPP" localSheetId="20">#REF!</definedName>
    <definedName name="PPPPPP" localSheetId="22">#REF!</definedName>
    <definedName name="PPPPPP" localSheetId="25">#REF!</definedName>
    <definedName name="PPPPPP" localSheetId="26">#REF!</definedName>
    <definedName name="PPPPPP" localSheetId="28">#REF!</definedName>
    <definedName name="PPPPPP" localSheetId="2">#REF!</definedName>
    <definedName name="PPPPPP" localSheetId="29">#REF!</definedName>
    <definedName name="PPPPPP" localSheetId="30">#REF!</definedName>
    <definedName name="PPPPPP" localSheetId="31">#REF!</definedName>
    <definedName name="PPPPPP" localSheetId="32">#REF!</definedName>
    <definedName name="PPPPPP" localSheetId="34">#REF!</definedName>
    <definedName name="PPPPPP" localSheetId="35">#REF!</definedName>
    <definedName name="PPPPPP" localSheetId="37">#REF!</definedName>
    <definedName name="PPPPPP" localSheetId="38">#REF!</definedName>
    <definedName name="PPPPPP" localSheetId="3">#REF!</definedName>
    <definedName name="PPPPPP" localSheetId="39">#REF!</definedName>
    <definedName name="PPPPPP" localSheetId="42">#REF!</definedName>
    <definedName name="PPPPPP" localSheetId="47">#REF!</definedName>
    <definedName name="PPPPPP" localSheetId="4">#REF!</definedName>
    <definedName name="PPPPPP" localSheetId="54">#REF!</definedName>
    <definedName name="PPPPPP" localSheetId="5">#REF!</definedName>
    <definedName name="PPPPPP" localSheetId="63">#REF!</definedName>
    <definedName name="PPPPPP" localSheetId="6">#REF!</definedName>
    <definedName name="PPPPPP" localSheetId="75">#REF!</definedName>
    <definedName name="PPPPPP" localSheetId="76">#REF!</definedName>
    <definedName name="PPPPPP" localSheetId="77">#REF!</definedName>
    <definedName name="PPPPPP" localSheetId="7">#REF!</definedName>
    <definedName name="PPPPPP" localSheetId="80">#REF!</definedName>
    <definedName name="PPPPPP" localSheetId="84">#REF!</definedName>
    <definedName name="PPPPPP" localSheetId="87">#REF!</definedName>
    <definedName name="PPPPPP" localSheetId="88">#REF!</definedName>
    <definedName name="PPPPPP" localSheetId="8">#REF!</definedName>
    <definedName name="PPPPPP" localSheetId="91">#REF!</definedName>
    <definedName name="PPPPPP" localSheetId="93">#REF!</definedName>
    <definedName name="PPPPPP" localSheetId="94">#REF!</definedName>
    <definedName name="PPPPPP" localSheetId="98">#REF!</definedName>
    <definedName name="PPPPPP">#REF!</definedName>
    <definedName name="PPPPPPPPPPPP" localSheetId="101">'[4]32CCG94'!#REF!</definedName>
    <definedName name="PPPPPPPPPPPP" localSheetId="102">'[4]32CCG94'!#REF!</definedName>
    <definedName name="PPPPPPPPPPPP" localSheetId="104">'[4]32CCG94'!#REF!</definedName>
    <definedName name="PPPPPPPPPPPP" localSheetId="105">'[4]32CCG94'!#REF!</definedName>
    <definedName name="PPPPPPPPPPPP" localSheetId="106">'[4]32CCG94'!#REF!</definedName>
    <definedName name="PPPPPPPPPPPP" localSheetId="0">'[4]32CCG94'!#REF!</definedName>
    <definedName name="PPPPPPPPPPPP" localSheetId="99">'[13]32CCG94'!#REF!</definedName>
    <definedName name="PPPPPPPPPPPP" localSheetId="107">'[4]32CCG94'!#REF!</definedName>
    <definedName name="PPPPPPPPPPPP" localSheetId="108">'[4]32CCG94'!#REF!</definedName>
    <definedName name="PPPPPPPPPPPP" localSheetId="110">'[4]32CCG94'!#REF!</definedName>
    <definedName name="PPPPPPPPPPPP" localSheetId="111">'[13]32CCG94'!#REF!</definedName>
    <definedName name="PPPPPPPPPPPP" localSheetId="112">'[13]32CCG94'!#REF!</definedName>
    <definedName name="PPPPPPPPPPPP" localSheetId="113">'[4]32CCG94'!#REF!</definedName>
    <definedName name="PPPPPPPPPPPP" localSheetId="114">'[4]32CCG94'!#REF!</definedName>
    <definedName name="PPPPPPPPPPPP" localSheetId="115">'[4]32CCG94'!#REF!</definedName>
    <definedName name="PPPPPPPPPPPP" localSheetId="116">'[4]32CCG94'!#REF!</definedName>
    <definedName name="PPPPPPPPPPPP" localSheetId="11">'[4]32CCG94'!#REF!</definedName>
    <definedName name="PPPPPPPPPPPP" localSheetId="121">'[14]32CCG94'!#REF!</definedName>
    <definedName name="PPPPPPPPPPPP" localSheetId="122">'[13]32CCG94'!#REF!</definedName>
    <definedName name="PPPPPPPPPPPP" localSheetId="123">'[13]32CCG94'!#REF!</definedName>
    <definedName name="PPPPPPPPPPPP" localSheetId="127">'[4]32CCG94'!#REF!</definedName>
    <definedName name="PPPPPPPPPPPP" localSheetId="129">'[13]32CCG94'!#REF!</definedName>
    <definedName name="PPPPPPPPPPPP" localSheetId="131">'[14]32CCG94'!#REF!</definedName>
    <definedName name="PPPPPPPPPPPP" localSheetId="132">'[13]32CCG94'!#REF!</definedName>
    <definedName name="PPPPPPPPPPPP" localSheetId="135">'[14]32CCG94'!#REF!</definedName>
    <definedName name="PPPPPPPPPPPP" localSheetId="13">'[4]32CCG94'!#REF!</definedName>
    <definedName name="PPPPPPPPPPPP" localSheetId="145">'[4]32CCG94'!#REF!</definedName>
    <definedName name="PPPPPPPPPPPP" localSheetId="149">'[4]32CCG94'!#REF!</definedName>
    <definedName name="PPPPPPPPPPPP" localSheetId="151">'[4]32CCG94'!#REF!</definedName>
    <definedName name="PPPPPPPPPPPP" localSheetId="154">'[4]32CCG94'!#REF!</definedName>
    <definedName name="PPPPPPPPPPPP" localSheetId="155">'[4]32CCG94'!#REF!</definedName>
    <definedName name="PPPPPPPPPPPP" localSheetId="156">'[4]32CCG94'!#REF!</definedName>
    <definedName name="PPPPPPPPPPPP" localSheetId="157">'[13]32CCG94'!#REF!</definedName>
    <definedName name="PPPPPPPPPPPP" localSheetId="158">'[14]32CCG94'!#REF!</definedName>
    <definedName name="PPPPPPPPPPPP" localSheetId="15">'[4]32CCG94'!#REF!</definedName>
    <definedName name="PPPPPPPPPPPP" localSheetId="161">'[4]32CCG94'!#REF!</definedName>
    <definedName name="PPPPPPPPPPPP" localSheetId="162">'[4]32CCG94'!#REF!</definedName>
    <definedName name="PPPPPPPPPPPP" localSheetId="163">'[4]32CCG94'!#REF!</definedName>
    <definedName name="PPPPPPPPPPPP" localSheetId="164">'[4]32CCG94'!#REF!</definedName>
    <definedName name="PPPPPPPPPPPP" localSheetId="165">'[4]32CCG94'!#REF!</definedName>
    <definedName name="PPPPPPPPPPPP" localSheetId="166">'[4]32CCG94'!#REF!</definedName>
    <definedName name="PPPPPPPPPPPP" localSheetId="167">'[4]32CCG94'!#REF!</definedName>
    <definedName name="PPPPPPPPPPPP" localSheetId="168">'[4]32CCG94'!#REF!</definedName>
    <definedName name="PPPPPPPPPPPP" localSheetId="17">'[4]32CCG94'!#REF!</definedName>
    <definedName name="PPPPPPPPPPPP" localSheetId="18">'[4]32CCG94'!#REF!</definedName>
    <definedName name="PPPPPPPPPPPP" localSheetId="20">'[4]32CCG94'!#REF!</definedName>
    <definedName name="PPPPPPPPPPPP" localSheetId="22">'[4]32CCG94'!#REF!</definedName>
    <definedName name="PPPPPPPPPPPP" localSheetId="25">'[4]32CCG94'!#REF!</definedName>
    <definedName name="PPPPPPPPPPPP" localSheetId="26">'[4]32CCG94'!#REF!</definedName>
    <definedName name="PPPPPPPPPPPP" localSheetId="2">'[4]32CCG94'!#REF!</definedName>
    <definedName name="PPPPPPPPPPPP" localSheetId="29">'[4]32CCG94'!#REF!</definedName>
    <definedName name="PPPPPPPPPPPP" localSheetId="30">'[4]32CCG94'!#REF!</definedName>
    <definedName name="PPPPPPPPPPPP" localSheetId="31">'[4]32CCG94'!#REF!</definedName>
    <definedName name="PPPPPPPPPPPP" localSheetId="32">'[4]32CCG94'!#REF!</definedName>
    <definedName name="PPPPPPPPPPPP" localSheetId="34">'[4]32CCG94'!#REF!</definedName>
    <definedName name="PPPPPPPPPPPP" localSheetId="35">'[4]32CCG94'!#REF!</definedName>
    <definedName name="PPPPPPPPPPPP" localSheetId="37">'[4]32CCG94'!#REF!</definedName>
    <definedName name="PPPPPPPPPPPP" localSheetId="38">'[4]32CCG94'!#REF!</definedName>
    <definedName name="PPPPPPPPPPPP" localSheetId="3">'[4]32CCG94'!#REF!</definedName>
    <definedName name="PPPPPPPPPPPP" localSheetId="39">'[4]32CCG94'!#REF!</definedName>
    <definedName name="PPPPPPPPPPPP" localSheetId="42">'[4]32CCG94'!#REF!</definedName>
    <definedName name="PPPPPPPPPPPP" localSheetId="47">'[5]32CCG94'!#REF!</definedName>
    <definedName name="PPPPPPPPPPPP" localSheetId="4">'[4]32CCG94'!#REF!</definedName>
    <definedName name="PPPPPPPPPPPP" localSheetId="51">'[6]32CCG94'!#REF!</definedName>
    <definedName name="PPPPPPPPPPPP" localSheetId="53">'[6]32CCG94'!#REF!</definedName>
    <definedName name="PPPPPPPPPPPP" localSheetId="5">'[4]32CCG94'!#REF!</definedName>
    <definedName name="PPPPPPPPPPPP" localSheetId="63">'[4]32CCG94'!#REF!</definedName>
    <definedName name="PPPPPPPPPPPP" localSheetId="75">'[4]32CCG94'!#REF!</definedName>
    <definedName name="PPPPPPPPPPPP" localSheetId="7">'[4]32CCG94'!#REF!</definedName>
    <definedName name="PPPPPPPPPPPP" localSheetId="84">'[4]32CCG94'!#REF!</definedName>
    <definedName name="PPPPPPPPPPPP" localSheetId="87">'[4]32CCG94'!#REF!</definedName>
    <definedName name="PPPPPPPPPPPP" localSheetId="88">'[4]32CCG94'!#REF!</definedName>
    <definedName name="PPPPPPPPPPPP" localSheetId="8">'[4]32CCG94'!#REF!</definedName>
    <definedName name="PPPPPPPPPPPP" localSheetId="89">'[13]32CCG94'!#REF!</definedName>
    <definedName name="PPPPPPPPPPPP" localSheetId="91">'[4]32CCG94'!#REF!</definedName>
    <definedName name="PPPPPPPPPPPP" localSheetId="94">'[4]32CCG94'!#REF!</definedName>
    <definedName name="PPPPPPPPPPPP" localSheetId="98">'[4]32CCG94'!#REF!</definedName>
    <definedName name="PPPPPPPPPPPP">'[4]32CCG94'!#REF!</definedName>
    <definedName name="PPPPPPPPPPPPPP" localSheetId="101">'[4]32CCG94'!#REF!</definedName>
    <definedName name="PPPPPPPPPPPPPP" localSheetId="102">'[4]32CCG94'!#REF!</definedName>
    <definedName name="PPPPPPPPPPPPPP" localSheetId="104">'[4]32CCG94'!#REF!</definedName>
    <definedName name="PPPPPPPPPPPPPP" localSheetId="105">'[4]32CCG94'!#REF!</definedName>
    <definedName name="PPPPPPPPPPPPPP" localSheetId="106">'[4]32CCG94'!#REF!</definedName>
    <definedName name="PPPPPPPPPPPPPP" localSheetId="0">'[4]32CCG94'!#REF!</definedName>
    <definedName name="PPPPPPPPPPPPPP" localSheetId="99">'[7]32CCG94'!#REF!</definedName>
    <definedName name="PPPPPPPPPPPPPP" localSheetId="107">'[4]32CCG94'!#REF!</definedName>
    <definedName name="PPPPPPPPPPPPPP" localSheetId="108">'[4]32CCG94'!#REF!</definedName>
    <definedName name="PPPPPPPPPPPPPP" localSheetId="110">'[4]32CCG94'!#REF!</definedName>
    <definedName name="PPPPPPPPPPPPPP" localSheetId="111">'[7]32CCG94'!#REF!</definedName>
    <definedName name="PPPPPPPPPPPPPP" localSheetId="112">'[7]32CCG94'!#REF!</definedName>
    <definedName name="PPPPPPPPPPPPPP" localSheetId="113">'[4]32CCG94'!#REF!</definedName>
    <definedName name="PPPPPPPPPPPPPP" localSheetId="114">'[4]32CCG94'!#REF!</definedName>
    <definedName name="PPPPPPPPPPPPPP" localSheetId="115">'[4]32CCG94'!#REF!</definedName>
    <definedName name="PPPPPPPPPPPPPP" localSheetId="116">'[4]32CCG94'!#REF!</definedName>
    <definedName name="PPPPPPPPPPPPPP" localSheetId="11">'[4]32CCG94'!#REF!</definedName>
    <definedName name="PPPPPPPPPPPPPP" localSheetId="121">'[8]32CCG94'!#REF!</definedName>
    <definedName name="PPPPPPPPPPPPPP" localSheetId="122">'[7]32CCG94'!#REF!</definedName>
    <definedName name="PPPPPPPPPPPPPP" localSheetId="123">'[7]32CCG94'!#REF!</definedName>
    <definedName name="PPPPPPPPPPPPPP" localSheetId="127">'[4]32CCG94'!#REF!</definedName>
    <definedName name="PPPPPPPPPPPPPP" localSheetId="129">'[7]32CCG94'!#REF!</definedName>
    <definedName name="PPPPPPPPPPPPPP" localSheetId="131">'[8]32CCG94'!#REF!</definedName>
    <definedName name="PPPPPPPPPPPPPP" localSheetId="132">'[7]32CCG94'!#REF!</definedName>
    <definedName name="PPPPPPPPPPPPPP" localSheetId="135">'[8]32CCG94'!#REF!</definedName>
    <definedName name="PPPPPPPPPPPPPP" localSheetId="13">'[4]32CCG94'!#REF!</definedName>
    <definedName name="PPPPPPPPPPPPPP" localSheetId="145">'[4]32CCG94'!#REF!</definedName>
    <definedName name="PPPPPPPPPPPPPP" localSheetId="149">'[4]32CCG94'!#REF!</definedName>
    <definedName name="PPPPPPPPPPPPPP" localSheetId="151">'[4]32CCG94'!#REF!</definedName>
    <definedName name="PPPPPPPPPPPPPP" localSheetId="154">'[4]32CCG94'!#REF!</definedName>
    <definedName name="PPPPPPPPPPPPPP" localSheetId="157">'[7]32CCG94'!#REF!</definedName>
    <definedName name="PPPPPPPPPPPPPP" localSheetId="158">'[8]32CCG94'!#REF!</definedName>
    <definedName name="PPPPPPPPPPPPPP" localSheetId="15">'[4]32CCG94'!#REF!</definedName>
    <definedName name="PPPPPPPPPPPPPP" localSheetId="161">'[4]32CCG94'!#REF!</definedName>
    <definedName name="PPPPPPPPPPPPPP" localSheetId="162">'[4]32CCG94'!#REF!</definedName>
    <definedName name="PPPPPPPPPPPPPP" localSheetId="163">'[4]32CCG94'!#REF!</definedName>
    <definedName name="PPPPPPPPPPPPPP" localSheetId="164">'[4]32CCG94'!#REF!</definedName>
    <definedName name="PPPPPPPPPPPPPP" localSheetId="165">'[4]32CCG94'!#REF!</definedName>
    <definedName name="PPPPPPPPPPPPPP" localSheetId="166">'[4]32CCG94'!#REF!</definedName>
    <definedName name="PPPPPPPPPPPPPP" localSheetId="167">'[4]32CCG94'!#REF!</definedName>
    <definedName name="PPPPPPPPPPPPPP" localSheetId="168">'[4]32CCG94'!#REF!</definedName>
    <definedName name="PPPPPPPPPPPPPP" localSheetId="17">'[4]32CCG94'!#REF!</definedName>
    <definedName name="PPPPPPPPPPPPPP" localSheetId="18">'[4]32CCG94'!#REF!</definedName>
    <definedName name="PPPPPPPPPPPPPP" localSheetId="20">'[4]32CCG94'!#REF!</definedName>
    <definedName name="PPPPPPPPPPPPPP" localSheetId="22">'[4]32CCG94'!#REF!</definedName>
    <definedName name="PPPPPPPPPPPPPP" localSheetId="25">'[4]32CCG94'!#REF!</definedName>
    <definedName name="PPPPPPPPPPPPPP" localSheetId="26">'[4]32CCG94'!#REF!</definedName>
    <definedName name="PPPPPPPPPPPPPP" localSheetId="2">'[4]32CCG94'!#REF!</definedName>
    <definedName name="PPPPPPPPPPPPPP" localSheetId="29">'[4]32CCG94'!#REF!</definedName>
    <definedName name="PPPPPPPPPPPPPP" localSheetId="30">'[4]32CCG94'!#REF!</definedName>
    <definedName name="PPPPPPPPPPPPPP" localSheetId="31">'[4]32CCG94'!#REF!</definedName>
    <definedName name="PPPPPPPPPPPPPP" localSheetId="32">'[4]32CCG94'!#REF!</definedName>
    <definedName name="PPPPPPPPPPPPPP" localSheetId="34">'[4]32CCG94'!#REF!</definedName>
    <definedName name="PPPPPPPPPPPPPP" localSheetId="35">'[4]32CCG94'!#REF!</definedName>
    <definedName name="PPPPPPPPPPPPPP" localSheetId="37">'[4]32CCG94'!#REF!</definedName>
    <definedName name="PPPPPPPPPPPPPP" localSheetId="3">'[4]32CCG94'!#REF!</definedName>
    <definedName name="PPPPPPPPPPPPPP" localSheetId="39">'[4]32CCG94'!#REF!</definedName>
    <definedName name="PPPPPPPPPPPPPP" localSheetId="42">'[4]32CCG94'!#REF!</definedName>
    <definedName name="PPPPPPPPPPPPPP" localSheetId="47">'[5]32CCG94'!#REF!</definedName>
    <definedName name="PPPPPPPPPPPPPP" localSheetId="4">'[4]32CCG94'!#REF!</definedName>
    <definedName name="PPPPPPPPPPPPPP" localSheetId="51">'[6]32CCG94'!#REF!</definedName>
    <definedName name="PPPPPPPPPPPPPP" localSheetId="53">'[6]32CCG94'!#REF!</definedName>
    <definedName name="PPPPPPPPPPPPPP" localSheetId="5">'[4]32CCG94'!#REF!</definedName>
    <definedName name="PPPPPPPPPPPPPP" localSheetId="63">'[4]32CCG94'!#REF!</definedName>
    <definedName name="PPPPPPPPPPPPPP" localSheetId="75">'[4]32CCG94'!#REF!</definedName>
    <definedName name="PPPPPPPPPPPPPP" localSheetId="7">'[4]32CCG94'!#REF!</definedName>
    <definedName name="PPPPPPPPPPPPPP" localSheetId="84">'[4]32CCG94'!#REF!</definedName>
    <definedName name="PPPPPPPPPPPPPP" localSheetId="87">'[4]32CCG94'!#REF!</definedName>
    <definedName name="PPPPPPPPPPPPPP" localSheetId="88">'[4]32CCG94'!#REF!</definedName>
    <definedName name="PPPPPPPPPPPPPP" localSheetId="8">'[4]32CCG94'!#REF!</definedName>
    <definedName name="PPPPPPPPPPPPPP" localSheetId="89">'[7]32CCG94'!#REF!</definedName>
    <definedName name="PPPPPPPPPPPPPP" localSheetId="91">'[4]32CCG94'!#REF!</definedName>
    <definedName name="PPPPPPPPPPPPPP" localSheetId="94">'[4]32CCG94'!#REF!</definedName>
    <definedName name="PPPPPPPPPPPPPP" localSheetId="98">'[4]32CCG94'!#REF!</definedName>
    <definedName name="PPPPPPPPPPPPPP">'[4]32CCG94'!#REF!</definedName>
    <definedName name="PPPPPPPPPPPPPPPPPPPP" localSheetId="101">'[4]32CCG94'!#REF!</definedName>
    <definedName name="PPPPPPPPPPPPPPPPPPPP" localSheetId="102">'[4]32CCG94'!#REF!</definedName>
    <definedName name="PPPPPPPPPPPPPPPPPPPP" localSheetId="104">'[4]32CCG94'!#REF!</definedName>
    <definedName name="PPPPPPPPPPPPPPPPPPPP" localSheetId="105">'[4]32CCG94'!#REF!</definedName>
    <definedName name="PPPPPPPPPPPPPPPPPPPP" localSheetId="106">'[4]32CCG94'!#REF!</definedName>
    <definedName name="PPPPPPPPPPPPPPPPPPPP" localSheetId="0">'[4]32CCG94'!#REF!</definedName>
    <definedName name="PPPPPPPPPPPPPPPPPPPP" localSheetId="99">'[13]32CCG94'!#REF!</definedName>
    <definedName name="PPPPPPPPPPPPPPPPPPPP" localSheetId="107">'[4]32CCG94'!#REF!</definedName>
    <definedName name="PPPPPPPPPPPPPPPPPPPP" localSheetId="108">'[4]32CCG94'!#REF!</definedName>
    <definedName name="PPPPPPPPPPPPPPPPPPPP" localSheetId="110">'[4]32CCG94'!#REF!</definedName>
    <definedName name="PPPPPPPPPPPPPPPPPPPP" localSheetId="111">'[13]32CCG94'!#REF!</definedName>
    <definedName name="PPPPPPPPPPPPPPPPPPPP" localSheetId="112">'[13]32CCG94'!#REF!</definedName>
    <definedName name="PPPPPPPPPPPPPPPPPPPP" localSheetId="113">'[4]32CCG94'!#REF!</definedName>
    <definedName name="PPPPPPPPPPPPPPPPPPPP" localSheetId="114">'[4]32CCG94'!#REF!</definedName>
    <definedName name="PPPPPPPPPPPPPPPPPPPP" localSheetId="115">'[4]32CCG94'!#REF!</definedName>
    <definedName name="PPPPPPPPPPPPPPPPPPPP" localSheetId="116">'[4]32CCG94'!#REF!</definedName>
    <definedName name="PPPPPPPPPPPPPPPPPPPP" localSheetId="11">'[4]32CCG94'!#REF!</definedName>
    <definedName name="PPPPPPPPPPPPPPPPPPPP" localSheetId="121">'[14]32CCG94'!#REF!</definedName>
    <definedName name="PPPPPPPPPPPPPPPPPPPP" localSheetId="122">'[13]32CCG94'!#REF!</definedName>
    <definedName name="PPPPPPPPPPPPPPPPPPPP" localSheetId="123">'[13]32CCG94'!#REF!</definedName>
    <definedName name="PPPPPPPPPPPPPPPPPPPP" localSheetId="127">'[4]32CCG94'!#REF!</definedName>
    <definedName name="PPPPPPPPPPPPPPPPPPPP" localSheetId="129">'[13]32CCG94'!#REF!</definedName>
    <definedName name="PPPPPPPPPPPPPPPPPPPP" localSheetId="131">'[14]32CCG94'!#REF!</definedName>
    <definedName name="PPPPPPPPPPPPPPPPPPPP" localSheetId="132">'[13]32CCG94'!#REF!</definedName>
    <definedName name="PPPPPPPPPPPPPPPPPPPP" localSheetId="135">'[14]32CCG94'!#REF!</definedName>
    <definedName name="PPPPPPPPPPPPPPPPPPPP" localSheetId="13">'[4]32CCG94'!#REF!</definedName>
    <definedName name="PPPPPPPPPPPPPPPPPPPP" localSheetId="145">'[4]32CCG94'!#REF!</definedName>
    <definedName name="PPPPPPPPPPPPPPPPPPPP" localSheetId="149">'[4]32CCG94'!#REF!</definedName>
    <definedName name="PPPPPPPPPPPPPPPPPPPP" localSheetId="151">'[4]32CCG94'!#REF!</definedName>
    <definedName name="PPPPPPPPPPPPPPPPPPPP" localSheetId="154">'[4]32CCG94'!#REF!</definedName>
    <definedName name="PPPPPPPPPPPPPPPPPPPP" localSheetId="157">'[13]32CCG94'!#REF!</definedName>
    <definedName name="PPPPPPPPPPPPPPPPPPPP" localSheetId="158">'[14]32CCG94'!#REF!</definedName>
    <definedName name="PPPPPPPPPPPPPPPPPPPP" localSheetId="15">'[4]32CCG94'!#REF!</definedName>
    <definedName name="PPPPPPPPPPPPPPPPPPPP" localSheetId="161">'[4]32CCG94'!#REF!</definedName>
    <definedName name="PPPPPPPPPPPPPPPPPPPP" localSheetId="162">'[4]32CCG94'!#REF!</definedName>
    <definedName name="PPPPPPPPPPPPPPPPPPPP" localSheetId="163">'[4]32CCG94'!#REF!</definedName>
    <definedName name="PPPPPPPPPPPPPPPPPPPP" localSheetId="164">'[4]32CCG94'!#REF!</definedName>
    <definedName name="PPPPPPPPPPPPPPPPPPPP" localSheetId="165">'[4]32CCG94'!#REF!</definedName>
    <definedName name="PPPPPPPPPPPPPPPPPPPP" localSheetId="166">'[4]32CCG94'!#REF!</definedName>
    <definedName name="PPPPPPPPPPPPPPPPPPPP" localSheetId="167">'[4]32CCG94'!#REF!</definedName>
    <definedName name="PPPPPPPPPPPPPPPPPPPP" localSheetId="168">'[4]32CCG94'!#REF!</definedName>
    <definedName name="PPPPPPPPPPPPPPPPPPPP" localSheetId="17">'[4]32CCG94'!#REF!</definedName>
    <definedName name="PPPPPPPPPPPPPPPPPPPP" localSheetId="18">'[4]32CCG94'!#REF!</definedName>
    <definedName name="PPPPPPPPPPPPPPPPPPPP" localSheetId="20">'[4]32CCG94'!#REF!</definedName>
    <definedName name="PPPPPPPPPPPPPPPPPPPP" localSheetId="22">'[4]32CCG94'!#REF!</definedName>
    <definedName name="PPPPPPPPPPPPPPPPPPPP" localSheetId="25">'[4]32CCG94'!#REF!</definedName>
    <definedName name="PPPPPPPPPPPPPPPPPPPP" localSheetId="26">'[4]32CCG94'!#REF!</definedName>
    <definedName name="PPPPPPPPPPPPPPPPPPPP" localSheetId="2">'[4]32CCG94'!#REF!</definedName>
    <definedName name="PPPPPPPPPPPPPPPPPPPP" localSheetId="29">'[4]32CCG94'!#REF!</definedName>
    <definedName name="PPPPPPPPPPPPPPPPPPPP" localSheetId="30">'[4]32CCG94'!#REF!</definedName>
    <definedName name="PPPPPPPPPPPPPPPPPPPP" localSheetId="31">'[4]32CCG94'!#REF!</definedName>
    <definedName name="PPPPPPPPPPPPPPPPPPPP" localSheetId="32">'[4]32CCG94'!#REF!</definedName>
    <definedName name="PPPPPPPPPPPPPPPPPPPP" localSheetId="34">'[4]32CCG94'!#REF!</definedName>
    <definedName name="PPPPPPPPPPPPPPPPPPPP" localSheetId="35">'[4]32CCG94'!#REF!</definedName>
    <definedName name="PPPPPPPPPPPPPPPPPPPP" localSheetId="37">'[4]32CCG94'!#REF!</definedName>
    <definedName name="PPPPPPPPPPPPPPPPPPPP" localSheetId="3">'[4]32CCG94'!#REF!</definedName>
    <definedName name="PPPPPPPPPPPPPPPPPPPP" localSheetId="39">'[4]32CCG94'!#REF!</definedName>
    <definedName name="PPPPPPPPPPPPPPPPPPPP" localSheetId="42">'[4]32CCG94'!#REF!</definedName>
    <definedName name="PPPPPPPPPPPPPPPPPPPP" localSheetId="47">'[5]32CCG94'!#REF!</definedName>
    <definedName name="PPPPPPPPPPPPPPPPPPPP" localSheetId="4">'[4]32CCG94'!#REF!</definedName>
    <definedName name="PPPPPPPPPPPPPPPPPPPP" localSheetId="51">'[6]32CCG94'!#REF!</definedName>
    <definedName name="PPPPPPPPPPPPPPPPPPPP" localSheetId="53">'[6]32CCG94'!#REF!</definedName>
    <definedName name="PPPPPPPPPPPPPPPPPPPP" localSheetId="5">'[4]32CCG94'!#REF!</definedName>
    <definedName name="PPPPPPPPPPPPPPPPPPPP" localSheetId="63">'[4]32CCG94'!#REF!</definedName>
    <definedName name="PPPPPPPPPPPPPPPPPPPP" localSheetId="75">'[4]32CCG94'!#REF!</definedName>
    <definedName name="PPPPPPPPPPPPPPPPPPPP" localSheetId="7">'[4]32CCG94'!#REF!</definedName>
    <definedName name="PPPPPPPPPPPPPPPPPPPP" localSheetId="84">'[4]32CCG94'!#REF!</definedName>
    <definedName name="PPPPPPPPPPPPPPPPPPPP" localSheetId="87">'[4]32CCG94'!#REF!</definedName>
    <definedName name="PPPPPPPPPPPPPPPPPPPP" localSheetId="88">'[4]32CCG94'!#REF!</definedName>
    <definedName name="PPPPPPPPPPPPPPPPPPPP" localSheetId="8">'[4]32CCG94'!#REF!</definedName>
    <definedName name="PPPPPPPPPPPPPPPPPPPP" localSheetId="89">'[13]32CCG94'!#REF!</definedName>
    <definedName name="PPPPPPPPPPPPPPPPPPPP" localSheetId="91">'[4]32CCG94'!#REF!</definedName>
    <definedName name="PPPPPPPPPPPPPPPPPPPP" localSheetId="94">'[4]32CCG94'!#REF!</definedName>
    <definedName name="PPPPPPPPPPPPPPPPPPPP" localSheetId="98">'[4]32CCG94'!#REF!</definedName>
    <definedName name="PPPPPPPPPPPPPPPPPPPP">'[4]32CCG94'!#REF!</definedName>
    <definedName name="PPPPPPPPPPPPPPPPPPPPPPPP" localSheetId="101">'[4]32CCG94'!#REF!</definedName>
    <definedName name="PPPPPPPPPPPPPPPPPPPPPPPP" localSheetId="102">'[4]32CCG94'!#REF!</definedName>
    <definedName name="PPPPPPPPPPPPPPPPPPPPPPPP" localSheetId="104">'[4]32CCG94'!#REF!</definedName>
    <definedName name="PPPPPPPPPPPPPPPPPPPPPPPP" localSheetId="105">'[4]32CCG94'!#REF!</definedName>
    <definedName name="PPPPPPPPPPPPPPPPPPPPPPPP" localSheetId="106">'[4]32CCG94'!#REF!</definedName>
    <definedName name="PPPPPPPPPPPPPPPPPPPPPPPP" localSheetId="0">'[4]32CCG94'!#REF!</definedName>
    <definedName name="PPPPPPPPPPPPPPPPPPPPPPPP" localSheetId="99">'[7]32CCG94'!#REF!</definedName>
    <definedName name="PPPPPPPPPPPPPPPPPPPPPPPP" localSheetId="107">'[4]32CCG94'!#REF!</definedName>
    <definedName name="PPPPPPPPPPPPPPPPPPPPPPPP" localSheetId="108">'[4]32CCG94'!#REF!</definedName>
    <definedName name="PPPPPPPPPPPPPPPPPPPPPPPP" localSheetId="110">'[4]32CCG94'!#REF!</definedName>
    <definedName name="PPPPPPPPPPPPPPPPPPPPPPPP" localSheetId="111">'[7]32CCG94'!#REF!</definedName>
    <definedName name="PPPPPPPPPPPPPPPPPPPPPPPP" localSheetId="112">'[7]32CCG94'!#REF!</definedName>
    <definedName name="PPPPPPPPPPPPPPPPPPPPPPPP" localSheetId="113">'[4]32CCG94'!#REF!</definedName>
    <definedName name="PPPPPPPPPPPPPPPPPPPPPPPP" localSheetId="114">'[4]32CCG94'!#REF!</definedName>
    <definedName name="PPPPPPPPPPPPPPPPPPPPPPPP" localSheetId="115">'[4]32CCG94'!#REF!</definedName>
    <definedName name="PPPPPPPPPPPPPPPPPPPPPPPP" localSheetId="116">'[4]32CCG94'!#REF!</definedName>
    <definedName name="PPPPPPPPPPPPPPPPPPPPPPPP" localSheetId="11">'[4]32CCG94'!#REF!</definedName>
    <definedName name="PPPPPPPPPPPPPPPPPPPPPPPP" localSheetId="121">'[8]32CCG94'!#REF!</definedName>
    <definedName name="PPPPPPPPPPPPPPPPPPPPPPPP" localSheetId="122">'[7]32CCG94'!#REF!</definedName>
    <definedName name="PPPPPPPPPPPPPPPPPPPPPPPP" localSheetId="123">'[7]32CCG94'!#REF!</definedName>
    <definedName name="PPPPPPPPPPPPPPPPPPPPPPPP" localSheetId="127">'[4]32CCG94'!#REF!</definedName>
    <definedName name="PPPPPPPPPPPPPPPPPPPPPPPP" localSheetId="129">'[7]32CCG94'!#REF!</definedName>
    <definedName name="PPPPPPPPPPPPPPPPPPPPPPPP" localSheetId="131">'[8]32CCG94'!#REF!</definedName>
    <definedName name="PPPPPPPPPPPPPPPPPPPPPPPP" localSheetId="132">'[7]32CCG94'!#REF!</definedName>
    <definedName name="PPPPPPPPPPPPPPPPPPPPPPPP" localSheetId="135">'[8]32CCG94'!#REF!</definedName>
    <definedName name="PPPPPPPPPPPPPPPPPPPPPPPP" localSheetId="13">'[4]32CCG94'!#REF!</definedName>
    <definedName name="PPPPPPPPPPPPPPPPPPPPPPPP" localSheetId="145">'[4]32CCG94'!#REF!</definedName>
    <definedName name="PPPPPPPPPPPPPPPPPPPPPPPP" localSheetId="149">'[4]32CCG94'!#REF!</definedName>
    <definedName name="PPPPPPPPPPPPPPPPPPPPPPPP" localSheetId="151">'[4]32CCG94'!#REF!</definedName>
    <definedName name="PPPPPPPPPPPPPPPPPPPPPPPP" localSheetId="154">'[4]32CCG94'!#REF!</definedName>
    <definedName name="PPPPPPPPPPPPPPPPPPPPPPPP" localSheetId="157">'[7]32CCG94'!#REF!</definedName>
    <definedName name="PPPPPPPPPPPPPPPPPPPPPPPP" localSheetId="158">'[8]32CCG94'!#REF!</definedName>
    <definedName name="PPPPPPPPPPPPPPPPPPPPPPPP" localSheetId="15">'[4]32CCG94'!#REF!</definedName>
    <definedName name="PPPPPPPPPPPPPPPPPPPPPPPP" localSheetId="161">'[4]32CCG94'!#REF!</definedName>
    <definedName name="PPPPPPPPPPPPPPPPPPPPPPPP" localSheetId="162">'[4]32CCG94'!#REF!</definedName>
    <definedName name="PPPPPPPPPPPPPPPPPPPPPPPP" localSheetId="163">'[4]32CCG94'!#REF!</definedName>
    <definedName name="PPPPPPPPPPPPPPPPPPPPPPPP" localSheetId="164">'[4]32CCG94'!#REF!</definedName>
    <definedName name="PPPPPPPPPPPPPPPPPPPPPPPP" localSheetId="165">'[4]32CCG94'!#REF!</definedName>
    <definedName name="PPPPPPPPPPPPPPPPPPPPPPPP" localSheetId="166">'[4]32CCG94'!#REF!</definedName>
    <definedName name="PPPPPPPPPPPPPPPPPPPPPPPP" localSheetId="167">'[4]32CCG94'!#REF!</definedName>
    <definedName name="PPPPPPPPPPPPPPPPPPPPPPPP" localSheetId="168">'[4]32CCG94'!#REF!</definedName>
    <definedName name="PPPPPPPPPPPPPPPPPPPPPPPP" localSheetId="17">'[4]32CCG94'!#REF!</definedName>
    <definedName name="PPPPPPPPPPPPPPPPPPPPPPPP" localSheetId="18">'[4]32CCG94'!#REF!</definedName>
    <definedName name="PPPPPPPPPPPPPPPPPPPPPPPP" localSheetId="20">'[4]32CCG94'!#REF!</definedName>
    <definedName name="PPPPPPPPPPPPPPPPPPPPPPPP" localSheetId="22">'[4]32CCG94'!#REF!</definedName>
    <definedName name="PPPPPPPPPPPPPPPPPPPPPPPP" localSheetId="25">'[4]32CCG94'!#REF!</definedName>
    <definedName name="PPPPPPPPPPPPPPPPPPPPPPPP" localSheetId="26">'[4]32CCG94'!#REF!</definedName>
    <definedName name="PPPPPPPPPPPPPPPPPPPPPPPP" localSheetId="2">'[4]32CCG94'!#REF!</definedName>
    <definedName name="PPPPPPPPPPPPPPPPPPPPPPPP" localSheetId="29">'[4]32CCG94'!#REF!</definedName>
    <definedName name="PPPPPPPPPPPPPPPPPPPPPPPP" localSheetId="30">'[4]32CCG94'!#REF!</definedName>
    <definedName name="PPPPPPPPPPPPPPPPPPPPPPPP" localSheetId="31">'[4]32CCG94'!#REF!</definedName>
    <definedName name="PPPPPPPPPPPPPPPPPPPPPPPP" localSheetId="32">'[4]32CCG94'!#REF!</definedName>
    <definedName name="PPPPPPPPPPPPPPPPPPPPPPPP" localSheetId="34">'[4]32CCG94'!#REF!</definedName>
    <definedName name="PPPPPPPPPPPPPPPPPPPPPPPP" localSheetId="35">'[4]32CCG94'!#REF!</definedName>
    <definedName name="PPPPPPPPPPPPPPPPPPPPPPPP" localSheetId="37">'[4]32CCG94'!#REF!</definedName>
    <definedName name="PPPPPPPPPPPPPPPPPPPPPPPP" localSheetId="3">'[4]32CCG94'!#REF!</definedName>
    <definedName name="PPPPPPPPPPPPPPPPPPPPPPPP" localSheetId="39">'[4]32CCG94'!#REF!</definedName>
    <definedName name="PPPPPPPPPPPPPPPPPPPPPPPP" localSheetId="42">'[4]32CCG94'!#REF!</definedName>
    <definedName name="PPPPPPPPPPPPPPPPPPPPPPPP" localSheetId="47">'[5]32CCG94'!#REF!</definedName>
    <definedName name="PPPPPPPPPPPPPPPPPPPPPPPP" localSheetId="4">'[4]32CCG94'!#REF!</definedName>
    <definedName name="PPPPPPPPPPPPPPPPPPPPPPPP" localSheetId="51">'[6]32CCG94'!#REF!</definedName>
    <definedName name="PPPPPPPPPPPPPPPPPPPPPPPP" localSheetId="53">'[6]32CCG94'!#REF!</definedName>
    <definedName name="PPPPPPPPPPPPPPPPPPPPPPPP" localSheetId="5">'[4]32CCG94'!#REF!</definedName>
    <definedName name="PPPPPPPPPPPPPPPPPPPPPPPP" localSheetId="63">'[4]32CCG94'!#REF!</definedName>
    <definedName name="PPPPPPPPPPPPPPPPPPPPPPPP" localSheetId="75">'[4]32CCG94'!#REF!</definedName>
    <definedName name="PPPPPPPPPPPPPPPPPPPPPPPP" localSheetId="7">'[4]32CCG94'!#REF!</definedName>
    <definedName name="PPPPPPPPPPPPPPPPPPPPPPPP" localSheetId="84">'[4]32CCG94'!#REF!</definedName>
    <definedName name="PPPPPPPPPPPPPPPPPPPPPPPP" localSheetId="87">'[4]32CCG94'!#REF!</definedName>
    <definedName name="PPPPPPPPPPPPPPPPPPPPPPPP" localSheetId="88">'[4]32CCG94'!#REF!</definedName>
    <definedName name="PPPPPPPPPPPPPPPPPPPPPPPP" localSheetId="8">'[4]32CCG94'!#REF!</definedName>
    <definedName name="PPPPPPPPPPPPPPPPPPPPPPPP" localSheetId="89">'[7]32CCG94'!#REF!</definedName>
    <definedName name="PPPPPPPPPPPPPPPPPPPPPPPP" localSheetId="91">'[4]32CCG94'!#REF!</definedName>
    <definedName name="PPPPPPPPPPPPPPPPPPPPPPPP" localSheetId="94">'[4]32CCG94'!#REF!</definedName>
    <definedName name="PPPPPPPPPPPPPPPPPPPPPPPP" localSheetId="98">'[4]32CCG94'!#REF!</definedName>
    <definedName name="PPPPPPPPPPPPPPPPPPPPPPPP">'[4]32CCG94'!#REF!</definedName>
    <definedName name="PR_M10" localSheetId="109">#REF!</definedName>
    <definedName name="PR_M10" localSheetId="112">#REF!</definedName>
    <definedName name="PR_M10" localSheetId="74">#REF!</definedName>
    <definedName name="PR_M10" localSheetId="90">#REF!</definedName>
    <definedName name="PR_M10" localSheetId="95">#REF!</definedName>
    <definedName name="PR_M10">#REF!</definedName>
    <definedName name="PR_M15" localSheetId="109">#REF!</definedName>
    <definedName name="PR_M15" localSheetId="112">#REF!</definedName>
    <definedName name="PR_M15" localSheetId="74">#REF!</definedName>
    <definedName name="PR_M15" localSheetId="90">#REF!</definedName>
    <definedName name="PR_M15" localSheetId="95">#REF!</definedName>
    <definedName name="PR_M15">#REF!</definedName>
    <definedName name="PR_M20" localSheetId="109">#REF!</definedName>
    <definedName name="PR_M20" localSheetId="112">#REF!</definedName>
    <definedName name="PR_M20" localSheetId="74">#REF!</definedName>
    <definedName name="PR_M20" localSheetId="90">#REF!</definedName>
    <definedName name="PR_M20" localSheetId="95">#REF!</definedName>
    <definedName name="PR_M20">#REF!</definedName>
    <definedName name="PR_M25" localSheetId="112">#REF!</definedName>
    <definedName name="PR_M25">#REF!</definedName>
    <definedName name="PR_M30" localSheetId="112">#REF!</definedName>
    <definedName name="PR_M30">#REF!</definedName>
    <definedName name="PR_M5" localSheetId="112">#REF!</definedName>
    <definedName name="PR_M5">#REF!</definedName>
    <definedName name="PR_MONT" localSheetId="112">#REF!</definedName>
    <definedName name="PR_MONT">#REF!</definedName>
    <definedName name="PR_P10" localSheetId="112">#REF!</definedName>
    <definedName name="PR_P10">#REF!</definedName>
    <definedName name="PR_P15" localSheetId="112">#REF!</definedName>
    <definedName name="PR_P15">#REF!</definedName>
    <definedName name="PR_P20" localSheetId="112">#REF!</definedName>
    <definedName name="PR_P20">#REF!</definedName>
    <definedName name="PR_P25" localSheetId="112">#REF!</definedName>
    <definedName name="PR_P25">#REF!</definedName>
    <definedName name="PR_P30" localSheetId="112">#REF!</definedName>
    <definedName name="PR_P30">#REF!</definedName>
    <definedName name="PR_P5" localSheetId="112">#REF!</definedName>
    <definedName name="PR_P5">#REF!</definedName>
    <definedName name="PR_PLAT" localSheetId="112">#REF!</definedName>
    <definedName name="PR_PLAT">#REF!</definedName>
    <definedName name="Print_Area_MI" localSheetId="101">#REF!</definedName>
    <definedName name="Print_Area_MI" localSheetId="102">#REF!</definedName>
    <definedName name="Print_Area_MI" localSheetId="104">#REF!</definedName>
    <definedName name="Print_Area_MI" localSheetId="105">#REF!</definedName>
    <definedName name="Print_Area_MI" localSheetId="106">#REF!</definedName>
    <definedName name="Print_Area_MI" localSheetId="0">#REF!</definedName>
    <definedName name="Print_Area_MI" localSheetId="99">#REF!</definedName>
    <definedName name="Print_Area_MI" localSheetId="107">#REF!</definedName>
    <definedName name="Print_Area_MI" localSheetId="108">#REF!</definedName>
    <definedName name="Print_Area_MI" localSheetId="112">#REF!</definedName>
    <definedName name="Print_Area_MI" localSheetId="113">#REF!</definedName>
    <definedName name="Print_Area_MI" localSheetId="114">#REF!</definedName>
    <definedName name="Print_Area_MI" localSheetId="115">#REF!</definedName>
    <definedName name="Print_Area_MI" localSheetId="116">#REF!</definedName>
    <definedName name="Print_Area_MI" localSheetId="11">#REF!</definedName>
    <definedName name="Print_Area_MI" localSheetId="121">#REF!</definedName>
    <definedName name="Print_Area_MI" localSheetId="122">#REF!</definedName>
    <definedName name="Print_Area_MI" localSheetId="123">#REF!</definedName>
    <definedName name="Print_Area_MI" localSheetId="124">#REF!</definedName>
    <definedName name="Print_Area_MI" localSheetId="126">#REF!</definedName>
    <definedName name="Print_Area_MI" localSheetId="127">#REF!</definedName>
    <definedName name="Print_Area_MI" localSheetId="129">#REF!</definedName>
    <definedName name="Print_Area_MI" localSheetId="131">#REF!</definedName>
    <definedName name="Print_Area_MI" localSheetId="132">#REF!</definedName>
    <definedName name="Print_Area_MI" localSheetId="135">#REF!</definedName>
    <definedName name="Print_Area_MI" localSheetId="13">#REF!</definedName>
    <definedName name="Print_Area_MI" localSheetId="145">#REF!</definedName>
    <definedName name="Print_Area_MI" localSheetId="149">#REF!</definedName>
    <definedName name="Print_Area_MI" localSheetId="150">#REF!</definedName>
    <definedName name="Print_Area_MI" localSheetId="151">#REF!</definedName>
    <definedName name="Print_Area_MI" localSheetId="152">#REF!</definedName>
    <definedName name="Print_Area_MI" localSheetId="154">#REF!</definedName>
    <definedName name="Print_Area_MI" localSheetId="155">#REF!</definedName>
    <definedName name="Print_Area_MI" localSheetId="156">#REF!</definedName>
    <definedName name="Print_Area_MI" localSheetId="157">#REF!</definedName>
    <definedName name="Print_Area_MI" localSheetId="158">#REF!</definedName>
    <definedName name="Print_Area_MI" localSheetId="15">#REF!</definedName>
    <definedName name="Print_Area_MI" localSheetId="161">#REF!</definedName>
    <definedName name="Print_Area_MI" localSheetId="162">#REF!</definedName>
    <definedName name="Print_Area_MI" localSheetId="163">#REF!</definedName>
    <definedName name="Print_Area_MI" localSheetId="164">#REF!</definedName>
    <definedName name="Print_Area_MI" localSheetId="165">#REF!</definedName>
    <definedName name="Print_Area_MI" localSheetId="166">#REF!</definedName>
    <definedName name="Print_Area_MI" localSheetId="167">#REF!</definedName>
    <definedName name="Print_Area_MI" localSheetId="168">#REF!</definedName>
    <definedName name="Print_Area_MI" localSheetId="17">#REF!</definedName>
    <definedName name="Print_Area_MI" localSheetId="18">#REF!</definedName>
    <definedName name="Print_Area_MI" localSheetId="20">#REF!</definedName>
    <definedName name="Print_Area_MI" localSheetId="22">#REF!</definedName>
    <definedName name="Print_Area_MI" localSheetId="25">#REF!</definedName>
    <definedName name="Print_Area_MI" localSheetId="26">#REF!</definedName>
    <definedName name="Print_Area_MI" localSheetId="28">#REF!</definedName>
    <definedName name="Print_Area_MI" localSheetId="2">#REF!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4">#REF!</definedName>
    <definedName name="Print_Area_MI" localSheetId="35">#REF!</definedName>
    <definedName name="Print_Area_MI" localSheetId="37">#REF!</definedName>
    <definedName name="Print_Area_MI" localSheetId="38">#REF!</definedName>
    <definedName name="Print_Area_MI" localSheetId="3">#REF!</definedName>
    <definedName name="Print_Area_MI" localSheetId="39">#REF!</definedName>
    <definedName name="Print_Area_MI" localSheetId="42">#REF!</definedName>
    <definedName name="Print_Area_MI" localSheetId="47">#REF!</definedName>
    <definedName name="Print_Area_MI" localSheetId="4">#REF!</definedName>
    <definedName name="Print_Area_MI" localSheetId="54">#REF!</definedName>
    <definedName name="Print_Area_MI" localSheetId="5">#REF!</definedName>
    <definedName name="Print_Area_MI" localSheetId="63">#REF!</definedName>
    <definedName name="Print_Area_MI" localSheetId="6">#REF!</definedName>
    <definedName name="Print_Area_MI" localSheetId="75">#REF!</definedName>
    <definedName name="Print_Area_MI" localSheetId="76">#REF!</definedName>
    <definedName name="Print_Area_MI" localSheetId="77">#REF!</definedName>
    <definedName name="Print_Area_MI" localSheetId="7">#REF!</definedName>
    <definedName name="Print_Area_MI" localSheetId="80">#REF!</definedName>
    <definedName name="Print_Area_MI" localSheetId="84">#REF!</definedName>
    <definedName name="Print_Area_MI" localSheetId="87">#REF!</definedName>
    <definedName name="Print_Area_MI" localSheetId="88">#REF!</definedName>
    <definedName name="Print_Area_MI" localSheetId="8">#REF!</definedName>
    <definedName name="Print_Area_MI" localSheetId="91">#REF!</definedName>
    <definedName name="Print_Area_MI" localSheetId="93">#REF!</definedName>
    <definedName name="Print_Area_MI" localSheetId="94">#REF!</definedName>
    <definedName name="Print_Area_MI" localSheetId="98">#REF!</definedName>
    <definedName name="Print_Area_MI">#REF!</definedName>
    <definedName name="PV_10" localSheetId="112">#REF!</definedName>
    <definedName name="PV_10">#REF!</definedName>
    <definedName name="PV_11" localSheetId="112">#REF!</definedName>
    <definedName name="PV_11">#REF!</definedName>
    <definedName name="PV_12" localSheetId="112">#REF!</definedName>
    <definedName name="PV_12">#REF!</definedName>
    <definedName name="PV_13" localSheetId="112">#REF!</definedName>
    <definedName name="PV_13">#REF!</definedName>
    <definedName name="PV_14" localSheetId="112">#REF!</definedName>
    <definedName name="PV_14">#REF!</definedName>
    <definedName name="PV_15" localSheetId="112">#REF!</definedName>
    <definedName name="PV_15">#REF!</definedName>
    <definedName name="PV_16" localSheetId="112">#REF!</definedName>
    <definedName name="PV_16">#REF!</definedName>
    <definedName name="PV_17" localSheetId="112">#REF!</definedName>
    <definedName name="PV_17">#REF!</definedName>
    <definedName name="PV_18" localSheetId="112">#REF!</definedName>
    <definedName name="PV_18">#REF!</definedName>
    <definedName name="PV_19" localSheetId="112">#REF!</definedName>
    <definedName name="PV_19">#REF!</definedName>
    <definedName name="PV_20" localSheetId="112">#REF!</definedName>
    <definedName name="PV_20">#REF!</definedName>
    <definedName name="PV_21" localSheetId="112">#REF!</definedName>
    <definedName name="PV_21">#REF!</definedName>
    <definedName name="PV_22" localSheetId="112">#REF!</definedName>
    <definedName name="PV_22">#REF!</definedName>
    <definedName name="PV_23" localSheetId="112">#REF!</definedName>
    <definedName name="PV_23">#REF!</definedName>
    <definedName name="PV_24" localSheetId="112">#REF!</definedName>
    <definedName name="PV_24">#REF!</definedName>
    <definedName name="PV_25" localSheetId="112">#REF!</definedName>
    <definedName name="PV_25">#REF!</definedName>
    <definedName name="PV_26" localSheetId="112">#REF!</definedName>
    <definedName name="PV_26">#REF!</definedName>
    <definedName name="PV_27" localSheetId="112">#REF!</definedName>
    <definedName name="PV_27">#REF!</definedName>
    <definedName name="PV_28" localSheetId="112">#REF!</definedName>
    <definedName name="PV_28">#REF!</definedName>
    <definedName name="PV_29" localSheetId="112">#REF!</definedName>
    <definedName name="PV_29">#REF!</definedName>
    <definedName name="PV_30" localSheetId="112">#REF!</definedName>
    <definedName name="PV_30">#REF!</definedName>
    <definedName name="PV_31" localSheetId="112">#REF!</definedName>
    <definedName name="PV_31">#REF!</definedName>
    <definedName name="PV_32" localSheetId="112">#REF!</definedName>
    <definedName name="PV_32">#REF!</definedName>
    <definedName name="PV_33" localSheetId="112">#REF!</definedName>
    <definedName name="PV_33">#REF!</definedName>
    <definedName name="PV_34" localSheetId="112">#REF!</definedName>
    <definedName name="PV_34">#REF!</definedName>
    <definedName name="PV_35" localSheetId="112">#REF!</definedName>
    <definedName name="PV_35">#REF!</definedName>
    <definedName name="PV_36" localSheetId="112">#REF!</definedName>
    <definedName name="PV_36">#REF!</definedName>
    <definedName name="PV_37" localSheetId="112">#REF!</definedName>
    <definedName name="PV_37">#REF!</definedName>
    <definedName name="PV_38" localSheetId="112">#REF!</definedName>
    <definedName name="PV_38">#REF!</definedName>
    <definedName name="PV_40" localSheetId="112">#REF!</definedName>
    <definedName name="PV_40">#REF!</definedName>
    <definedName name="PV_41" localSheetId="112">#REF!</definedName>
    <definedName name="PV_41">#REF!</definedName>
    <definedName name="q" localSheetId="112">[1]PMI!#REF!</definedName>
    <definedName name="q">[1]PMI!#REF!</definedName>
    <definedName name="qazwsx" localSheetId="112">'[10]32CCG94'!#REF!</definedName>
    <definedName name="qazwsx">'[10]32CCG94'!#REF!</definedName>
    <definedName name="qq" localSheetId="112">'[10]32CCG94'!#REF!</definedName>
    <definedName name="qq">'[10]32CCG94'!#REF!</definedName>
    <definedName name="qroo1" localSheetId="109">#REF!</definedName>
    <definedName name="qroo1" localSheetId="112">#REF!</definedName>
    <definedName name="qroo1" localSheetId="74">#REF!</definedName>
    <definedName name="qroo1" localSheetId="90">#REF!</definedName>
    <definedName name="qroo1" localSheetId="95">#REF!</definedName>
    <definedName name="qroo1">#REF!</definedName>
    <definedName name="qroo2" localSheetId="109">#REF!</definedName>
    <definedName name="qroo2" localSheetId="112">#REF!</definedName>
    <definedName name="qroo2" localSheetId="74">#REF!</definedName>
    <definedName name="qroo2" localSheetId="90">#REF!</definedName>
    <definedName name="qroo2" localSheetId="95">#REF!</definedName>
    <definedName name="qroo2">#REF!</definedName>
    <definedName name="RANGO" localSheetId="101">#REF!</definedName>
    <definedName name="RANGO" localSheetId="102">#REF!</definedName>
    <definedName name="RANGO" localSheetId="104">#REF!</definedName>
    <definedName name="RANGO" localSheetId="105">#REF!</definedName>
    <definedName name="RANGO" localSheetId="106">#REF!</definedName>
    <definedName name="RANGO" localSheetId="0">#REF!</definedName>
    <definedName name="RANGO" localSheetId="99">#REF!</definedName>
    <definedName name="RANGO" localSheetId="107">#REF!</definedName>
    <definedName name="RANGO" localSheetId="108">#REF!</definedName>
    <definedName name="RANGO" localSheetId="112">#REF!</definedName>
    <definedName name="RANGO" localSheetId="113">#REF!</definedName>
    <definedName name="RANGO" localSheetId="114">#REF!</definedName>
    <definedName name="RANGO" localSheetId="11">#REF!</definedName>
    <definedName name="RANGO" localSheetId="121">#REF!</definedName>
    <definedName name="RANGO" localSheetId="122">#REF!</definedName>
    <definedName name="RANGO" localSheetId="123">#REF!</definedName>
    <definedName name="RANGO" localSheetId="124">#REF!</definedName>
    <definedName name="RANGO" localSheetId="126">#REF!</definedName>
    <definedName name="RANGO" localSheetId="127">#REF!</definedName>
    <definedName name="RANGO" localSheetId="129">#REF!</definedName>
    <definedName name="RANGO" localSheetId="131">#REF!</definedName>
    <definedName name="RANGO" localSheetId="135">#REF!</definedName>
    <definedName name="RANGO" localSheetId="13">#REF!</definedName>
    <definedName name="RANGO" localSheetId="145">#REF!</definedName>
    <definedName name="RANGO" localSheetId="149">#REF!</definedName>
    <definedName name="RANGO" localSheetId="150">#REF!</definedName>
    <definedName name="RANGO" localSheetId="151">#REF!</definedName>
    <definedName name="RANGO" localSheetId="152">#REF!</definedName>
    <definedName name="RANGO" localSheetId="154">#REF!</definedName>
    <definedName name="RANGO" localSheetId="157">#REF!</definedName>
    <definedName name="RANGO" localSheetId="158">#REF!</definedName>
    <definedName name="RANGO" localSheetId="15">#REF!</definedName>
    <definedName name="RANGO" localSheetId="161">#REF!</definedName>
    <definedName name="RANGO" localSheetId="163">#REF!</definedName>
    <definedName name="RANGO" localSheetId="164">#REF!</definedName>
    <definedName name="RANGO" localSheetId="165">#REF!</definedName>
    <definedName name="RANGO" localSheetId="166">#REF!</definedName>
    <definedName name="RANGO" localSheetId="167">#REF!</definedName>
    <definedName name="RANGO" localSheetId="168">#REF!</definedName>
    <definedName name="RANGO" localSheetId="17">#REF!</definedName>
    <definedName name="RANGO" localSheetId="18">#REF!</definedName>
    <definedName name="RANGO" localSheetId="20">#REF!</definedName>
    <definedName name="RANGO" localSheetId="22">#REF!</definedName>
    <definedName name="RANGO" localSheetId="25">#REF!</definedName>
    <definedName name="RANGO" localSheetId="26">#REF!</definedName>
    <definedName name="RANGO" localSheetId="28">#REF!</definedName>
    <definedName name="RANGO" localSheetId="2">#REF!</definedName>
    <definedName name="RANGO" localSheetId="29">#REF!</definedName>
    <definedName name="RANGO" localSheetId="30">#REF!</definedName>
    <definedName name="RANGO" localSheetId="31">#REF!</definedName>
    <definedName name="RANGO" localSheetId="32">#REF!</definedName>
    <definedName name="RANGO" localSheetId="34">#REF!</definedName>
    <definedName name="RANGO" localSheetId="35">#REF!</definedName>
    <definedName name="RANGO" localSheetId="37">#REF!</definedName>
    <definedName name="RANGO" localSheetId="3">#REF!</definedName>
    <definedName name="RANGO" localSheetId="47">#REF!</definedName>
    <definedName name="RANGO" localSheetId="4">#REF!</definedName>
    <definedName name="RANGO" localSheetId="54">#REF!</definedName>
    <definedName name="RANGO" localSheetId="5">#REF!</definedName>
    <definedName name="RANGO" localSheetId="63">#REF!</definedName>
    <definedName name="RANGO" localSheetId="6">#REF!</definedName>
    <definedName name="RANGO" localSheetId="75">#REF!</definedName>
    <definedName name="RANGO" localSheetId="76">#REF!</definedName>
    <definedName name="RANGO" localSheetId="77">#REF!</definedName>
    <definedName name="RANGO" localSheetId="7">#REF!</definedName>
    <definedName name="RANGO" localSheetId="80">#REF!</definedName>
    <definedName name="RANGO" localSheetId="84">#REF!</definedName>
    <definedName name="RANGO" localSheetId="87">#REF!</definedName>
    <definedName name="RANGO" localSheetId="8">#REF!</definedName>
    <definedName name="RANGO" localSheetId="91">#REF!</definedName>
    <definedName name="RANGO" localSheetId="93">#REF!</definedName>
    <definedName name="RANGO" localSheetId="94">#REF!</definedName>
    <definedName name="RANGO" localSheetId="98">#REF!</definedName>
    <definedName name="RANGO">#REF!</definedName>
    <definedName name="red" localSheetId="112">#REF!</definedName>
    <definedName name="red">#REF!</definedName>
    <definedName name="REGIMEN_LABORAL">[19]CATALOGOS!$A$3:$A$4</definedName>
    <definedName name="rEING" localSheetId="109">#REF!</definedName>
    <definedName name="rEING" localSheetId="112">#REF!</definedName>
    <definedName name="rEING" localSheetId="74">#REF!</definedName>
    <definedName name="rEING" localSheetId="90">#REF!</definedName>
    <definedName name="rEING" localSheetId="95">#REF!</definedName>
    <definedName name="rEING">#REF!</definedName>
    <definedName name="RELACION_LABORAL">[19]CATALOGOS!$D$3:$D$4</definedName>
    <definedName name="rez" localSheetId="109" hidden="1">#REF!</definedName>
    <definedName name="rez" localSheetId="112" hidden="1">#REF!</definedName>
    <definedName name="rez" localSheetId="74" hidden="1">#REF!</definedName>
    <definedName name="rez" localSheetId="90" hidden="1">#REF!</definedName>
    <definedName name="rez" localSheetId="95" hidden="1">#REF!</definedName>
    <definedName name="rez" hidden="1">#REF!</definedName>
    <definedName name="rgh" localSheetId="101">'[4]32CCG94'!#REF!</definedName>
    <definedName name="rgh" localSheetId="102">'[4]32CCG94'!#REF!</definedName>
    <definedName name="rgh" localSheetId="104">'[4]32CCG94'!#REF!</definedName>
    <definedName name="rgh" localSheetId="105">'[4]32CCG94'!#REF!</definedName>
    <definedName name="rgh" localSheetId="106">'[4]32CCG94'!#REF!</definedName>
    <definedName name="rgh" localSheetId="0">'[4]32CCG94'!#REF!</definedName>
    <definedName name="rgh" localSheetId="99">'[11]32CCG94'!#REF!</definedName>
    <definedName name="rgh" localSheetId="107">'[4]32CCG94'!#REF!</definedName>
    <definedName name="rgh" localSheetId="108">'[4]32CCG94'!#REF!</definedName>
    <definedName name="rgh" localSheetId="110">'[4]32CCG94'!#REF!</definedName>
    <definedName name="rgh" localSheetId="111">'[11]32CCG94'!#REF!</definedName>
    <definedName name="rgh" localSheetId="112">'[11]32CCG94'!#REF!</definedName>
    <definedName name="rgh" localSheetId="113">'[4]32CCG94'!#REF!</definedName>
    <definedName name="rgh" localSheetId="114">'[4]32CCG94'!#REF!</definedName>
    <definedName name="rgh" localSheetId="115">'[4]32CCG94'!#REF!</definedName>
    <definedName name="rgh" localSheetId="116">'[4]32CCG94'!#REF!</definedName>
    <definedName name="rgh" localSheetId="11">'[4]32CCG94'!#REF!</definedName>
    <definedName name="rgh" localSheetId="121">'[12]32CCG94'!#REF!</definedName>
    <definedName name="rgh" localSheetId="122">'[11]32CCG94'!#REF!</definedName>
    <definedName name="rgh" localSheetId="123">'[11]32CCG94'!#REF!</definedName>
    <definedName name="rgh" localSheetId="124">'[4]32CCG94'!#REF!</definedName>
    <definedName name="rgh" localSheetId="126">'[4]32CCG94'!#REF!</definedName>
    <definedName name="rgh" localSheetId="129">'[11]32CCG94'!#REF!</definedName>
    <definedName name="rgh" localSheetId="131">'[12]32CCG94'!#REF!</definedName>
    <definedName name="rgh" localSheetId="132">'[11]32CCG94'!#REF!</definedName>
    <definedName name="rgh" localSheetId="135">'[12]32CCG94'!#REF!</definedName>
    <definedName name="rgh" localSheetId="13">'[4]32CCG94'!#REF!</definedName>
    <definedName name="rgh" localSheetId="145">'[4]32CCG94'!#REF!</definedName>
    <definedName name="rgh" localSheetId="149">'[4]32CCG94'!#REF!</definedName>
    <definedName name="rgh" localSheetId="151">'[4]32CCG94'!#REF!</definedName>
    <definedName name="rgh" localSheetId="154">'[4]32CCG94'!#REF!</definedName>
    <definedName name="rgh" localSheetId="157">'[11]32CCG94'!#REF!</definedName>
    <definedName name="rgh" localSheetId="158">'[12]32CCG94'!#REF!</definedName>
    <definedName name="rgh" localSheetId="15">'[4]32CCG94'!#REF!</definedName>
    <definedName name="rgh" localSheetId="161">'[4]32CCG94'!#REF!</definedName>
    <definedName name="rgh" localSheetId="162">'[4]32CCG94'!#REF!</definedName>
    <definedName name="rgh" localSheetId="163">'[4]32CCG94'!#REF!</definedName>
    <definedName name="rgh" localSheetId="164">'[4]32CCG94'!#REF!</definedName>
    <definedName name="rgh" localSheetId="165">'[4]32CCG94'!#REF!</definedName>
    <definedName name="rgh" localSheetId="166">'[4]32CCG94'!#REF!</definedName>
    <definedName name="rgh" localSheetId="167">'[4]32CCG94'!#REF!</definedName>
    <definedName name="rgh" localSheetId="168">'[4]32CCG94'!#REF!</definedName>
    <definedName name="rgh" localSheetId="17">'[4]32CCG94'!#REF!</definedName>
    <definedName name="rgh" localSheetId="18">'[4]32CCG94'!#REF!</definedName>
    <definedName name="rgh" localSheetId="20">'[4]32CCG94'!#REF!</definedName>
    <definedName name="rgh" localSheetId="22">'[4]32CCG94'!#REF!</definedName>
    <definedName name="rgh" localSheetId="25">'[4]32CCG94'!#REF!</definedName>
    <definedName name="rgh" localSheetId="26">'[4]32CCG94'!#REF!</definedName>
    <definedName name="rgh" localSheetId="28">'[4]32CCG94'!#REF!</definedName>
    <definedName name="rgh" localSheetId="2">'[4]32CCG94'!#REF!</definedName>
    <definedName name="rgh" localSheetId="29">'[4]32CCG94'!#REF!</definedName>
    <definedName name="rgh" localSheetId="30">'[4]32CCG94'!#REF!</definedName>
    <definedName name="rgh" localSheetId="31">'[4]32CCG94'!#REF!</definedName>
    <definedName name="rgh" localSheetId="32">'[4]32CCG94'!#REF!</definedName>
    <definedName name="rgh" localSheetId="34">'[4]32CCG94'!#REF!</definedName>
    <definedName name="rgh" localSheetId="35">'[4]32CCG94'!#REF!</definedName>
    <definedName name="rgh" localSheetId="37">'[4]32CCG94'!#REF!</definedName>
    <definedName name="rgh" localSheetId="3">'[4]32CCG94'!#REF!</definedName>
    <definedName name="rgh" localSheetId="47">'[5]32CCG94'!#REF!</definedName>
    <definedName name="rgh" localSheetId="4">'[4]32CCG94'!#REF!</definedName>
    <definedName name="rgh" localSheetId="51">'[6]32CCG94'!#REF!</definedName>
    <definedName name="rgh" localSheetId="53">'[6]32CCG94'!#REF!</definedName>
    <definedName name="rgh" localSheetId="54">'[4]32CCG94'!#REF!</definedName>
    <definedName name="rgh" localSheetId="5">'[4]32CCG94'!#REF!</definedName>
    <definedName name="rgh" localSheetId="63">'[4]32CCG94'!#REF!</definedName>
    <definedName name="rgh" localSheetId="75">'[4]32CCG94'!#REF!</definedName>
    <definedName name="rgh" localSheetId="7">'[4]32CCG94'!#REF!</definedName>
    <definedName name="rgh" localSheetId="84">'[4]32CCG94'!#REF!</definedName>
    <definedName name="rgh" localSheetId="87">'[4]32CCG94'!#REF!</definedName>
    <definedName name="rgh" localSheetId="88">'[4]32CCG94'!#REF!</definedName>
    <definedName name="rgh" localSheetId="8">'[4]32CCG94'!#REF!</definedName>
    <definedName name="rgh" localSheetId="89">'[11]32CCG94'!#REF!</definedName>
    <definedName name="rgh" localSheetId="91">'[4]32CCG94'!#REF!</definedName>
    <definedName name="rgh" localSheetId="93">'[4]32CCG94'!#REF!</definedName>
    <definedName name="rgh" localSheetId="94">'[4]32CCG94'!#REF!</definedName>
    <definedName name="rgh" localSheetId="98">'[4]32CCG94'!#REF!</definedName>
    <definedName name="rgh">'[4]32CCG94'!#REF!</definedName>
    <definedName name="rty" localSheetId="101">'[4]32CCG94'!#REF!</definedName>
    <definedName name="rty" localSheetId="102">'[4]32CCG94'!#REF!</definedName>
    <definedName name="rty" localSheetId="104">'[4]32CCG94'!#REF!</definedName>
    <definedName name="rty" localSheetId="105">'[4]32CCG94'!#REF!</definedName>
    <definedName name="rty" localSheetId="106">'[4]32CCG94'!#REF!</definedName>
    <definedName name="rty" localSheetId="0">'[4]32CCG94'!#REF!</definedName>
    <definedName name="rty" localSheetId="107">'[4]32CCG94'!#REF!</definedName>
    <definedName name="rty" localSheetId="108">'[4]32CCG94'!#REF!</definedName>
    <definedName name="rty" localSheetId="110">'[4]32CCG94'!#REF!</definedName>
    <definedName name="rty" localSheetId="112">'[4]32CCG94'!#REF!</definedName>
    <definedName name="rty" localSheetId="113">'[4]32CCG94'!#REF!</definedName>
    <definedName name="rty" localSheetId="114">'[4]32CCG94'!#REF!</definedName>
    <definedName name="rty" localSheetId="115">'[4]32CCG94'!#REF!</definedName>
    <definedName name="rty" localSheetId="116">'[4]32CCG94'!#REF!</definedName>
    <definedName name="rty" localSheetId="11">'[4]32CCG94'!#REF!</definedName>
    <definedName name="rty" localSheetId="121">'[4]32CCG94'!#REF!</definedName>
    <definedName name="rty" localSheetId="122">'[4]32CCG94'!#REF!</definedName>
    <definedName name="rty" localSheetId="123">'[4]32CCG94'!#REF!</definedName>
    <definedName name="rty" localSheetId="124">'[4]32CCG94'!#REF!</definedName>
    <definedName name="rty" localSheetId="126">'[4]32CCG94'!#REF!</definedName>
    <definedName name="rty" localSheetId="127">'[4]32CCG94'!#REF!</definedName>
    <definedName name="rty" localSheetId="129">'[4]32CCG94'!#REF!</definedName>
    <definedName name="rty" localSheetId="131">'[4]32CCG94'!#REF!</definedName>
    <definedName name="rty" localSheetId="135">'[4]32CCG94'!#REF!</definedName>
    <definedName name="rty" localSheetId="13">'[4]32CCG94'!#REF!</definedName>
    <definedName name="rty" localSheetId="145">'[4]32CCG94'!#REF!</definedName>
    <definedName name="rty" localSheetId="149">'[4]32CCG94'!#REF!</definedName>
    <definedName name="rty" localSheetId="150">'[4]32CCG94'!#REF!</definedName>
    <definedName name="rty" localSheetId="151">'[4]32CCG94'!#REF!</definedName>
    <definedName name="rty" localSheetId="152">'[4]32CCG94'!#REF!</definedName>
    <definedName name="rty" localSheetId="154">'[4]32CCG94'!#REF!</definedName>
    <definedName name="rty" localSheetId="157">'[4]32CCG94'!#REF!</definedName>
    <definedName name="rty" localSheetId="158">'[4]32CCG94'!#REF!</definedName>
    <definedName name="rty" localSheetId="15">'[4]32CCG94'!#REF!</definedName>
    <definedName name="rty" localSheetId="161">'[4]32CCG94'!#REF!</definedName>
    <definedName name="rty" localSheetId="162">'[4]32CCG94'!#REF!</definedName>
    <definedName name="rty" localSheetId="163">'[4]32CCG94'!#REF!</definedName>
    <definedName name="rty" localSheetId="164">'[4]32CCG94'!#REF!</definedName>
    <definedName name="rty" localSheetId="165">'[4]32CCG94'!#REF!</definedName>
    <definedName name="rty" localSheetId="166">'[4]32CCG94'!#REF!</definedName>
    <definedName name="rty" localSheetId="167">'[4]32CCG94'!#REF!</definedName>
    <definedName name="rty" localSheetId="168">'[4]32CCG94'!#REF!</definedName>
    <definedName name="rty" localSheetId="17">'[4]32CCG94'!#REF!</definedName>
    <definedName name="rty" localSheetId="18">'[4]32CCG94'!#REF!</definedName>
    <definedName name="rty" localSheetId="20">'[4]32CCG94'!#REF!</definedName>
    <definedName name="rty" localSheetId="22">'[4]32CCG94'!#REF!</definedName>
    <definedName name="rty" localSheetId="25">'[4]32CCG94'!#REF!</definedName>
    <definedName name="rty" localSheetId="26">'[4]32CCG94'!#REF!</definedName>
    <definedName name="rty" localSheetId="28">'[4]32CCG94'!#REF!</definedName>
    <definedName name="rty" localSheetId="2">'[4]32CCG94'!#REF!</definedName>
    <definedName name="rty" localSheetId="29">'[4]32CCG94'!#REF!</definedName>
    <definedName name="rty" localSheetId="30">'[4]32CCG94'!#REF!</definedName>
    <definedName name="rty" localSheetId="31">'[4]32CCG94'!#REF!</definedName>
    <definedName name="rty" localSheetId="32">'[4]32CCG94'!#REF!</definedName>
    <definedName name="rty" localSheetId="34">'[4]32CCG94'!#REF!</definedName>
    <definedName name="rty" localSheetId="35">'[4]32CCG94'!#REF!</definedName>
    <definedName name="rty" localSheetId="37">'[4]32CCG94'!#REF!</definedName>
    <definedName name="rty" localSheetId="3">'[4]32CCG94'!#REF!</definedName>
    <definedName name="rty" localSheetId="47">'[5]32CCG94'!#REF!</definedName>
    <definedName name="rty" localSheetId="4">'[4]32CCG94'!#REF!</definedName>
    <definedName name="rty" localSheetId="51">'[6]32CCG94'!#REF!</definedName>
    <definedName name="rty" localSheetId="53">'[6]32CCG94'!#REF!</definedName>
    <definedName name="rty" localSheetId="5">'[4]32CCG94'!#REF!</definedName>
    <definedName name="rty" localSheetId="63">'[4]32CCG94'!#REF!</definedName>
    <definedName name="rty" localSheetId="75">'[4]32CCG94'!#REF!</definedName>
    <definedName name="rty" localSheetId="7">'[4]32CCG94'!#REF!</definedName>
    <definedName name="rty" localSheetId="84">'[4]32CCG94'!#REF!</definedName>
    <definedName name="rty" localSheetId="87">'[4]32CCG94'!#REF!</definedName>
    <definedName name="rty" localSheetId="88">'[4]32CCG94'!#REF!</definedName>
    <definedName name="rty" localSheetId="8">'[4]32CCG94'!#REF!</definedName>
    <definedName name="rty" localSheetId="91">'[4]32CCG94'!#REF!</definedName>
    <definedName name="rty" localSheetId="93">'[4]32CCG94'!#REF!</definedName>
    <definedName name="rty" localSheetId="94">'[4]32CCG94'!#REF!</definedName>
    <definedName name="rty" localSheetId="98">'[4]32CCG94'!#REF!</definedName>
    <definedName name="rty">'[4]32CCG94'!#REF!</definedName>
    <definedName name="s" localSheetId="101">#REF!</definedName>
    <definedName name="s" localSheetId="102">#REF!</definedName>
    <definedName name="s" localSheetId="104">#REF!</definedName>
    <definedName name="s" localSheetId="105">#REF!</definedName>
    <definedName name="s" localSheetId="106">#REF!</definedName>
    <definedName name="s" localSheetId="0">#REF!</definedName>
    <definedName name="s" localSheetId="99">#REF!</definedName>
    <definedName name="s" localSheetId="107">#REF!</definedName>
    <definedName name="s" localSheetId="108">#REF!</definedName>
    <definedName name="s" localSheetId="111">#REF!</definedName>
    <definedName name="s" localSheetId="112">#REF!</definedName>
    <definedName name="s" localSheetId="113">#REF!</definedName>
    <definedName name="s" localSheetId="114">#REF!</definedName>
    <definedName name="s" localSheetId="115">#REF!</definedName>
    <definedName name="s" localSheetId="116">#REF!</definedName>
    <definedName name="s" localSheetId="11">#REF!</definedName>
    <definedName name="s" localSheetId="121">#REF!</definedName>
    <definedName name="s" localSheetId="122">#REF!</definedName>
    <definedName name="s" localSheetId="123">#REF!</definedName>
    <definedName name="s" localSheetId="124">#REF!</definedName>
    <definedName name="s" localSheetId="126">#REF!</definedName>
    <definedName name="s" localSheetId="127">#REF!</definedName>
    <definedName name="s" localSheetId="132">#REF!</definedName>
    <definedName name="s" localSheetId="135">#REF!</definedName>
    <definedName name="s" localSheetId="13">#REF!</definedName>
    <definedName name="s" localSheetId="145">#REF!</definedName>
    <definedName name="s" localSheetId="149">#REF!</definedName>
    <definedName name="s" localSheetId="151">#REF!</definedName>
    <definedName name="s" localSheetId="152">#REF!</definedName>
    <definedName name="s" localSheetId="154">#REF!</definedName>
    <definedName name="s" localSheetId="155">#REF!</definedName>
    <definedName name="s" localSheetId="156">#REF!</definedName>
    <definedName name="s" localSheetId="158">#REF!</definedName>
    <definedName name="s" localSheetId="15">#REF!</definedName>
    <definedName name="s" localSheetId="161">#REF!</definedName>
    <definedName name="s" localSheetId="162">#REF!</definedName>
    <definedName name="s" localSheetId="163">#REF!</definedName>
    <definedName name="s" localSheetId="164">#REF!</definedName>
    <definedName name="s" localSheetId="165">#REF!</definedName>
    <definedName name="s" localSheetId="166">#REF!</definedName>
    <definedName name="s" localSheetId="167">#REF!</definedName>
    <definedName name="s" localSheetId="168">#REF!</definedName>
    <definedName name="s" localSheetId="25">#REF!</definedName>
    <definedName name="s" localSheetId="26">#REF!</definedName>
    <definedName name="s" localSheetId="28">#REF!</definedName>
    <definedName name="s" localSheetId="31">#REF!</definedName>
    <definedName name="s" localSheetId="32">#REF!</definedName>
    <definedName name="s" localSheetId="35">#REF!</definedName>
    <definedName name="s" localSheetId="38">#REF!</definedName>
    <definedName name="s" localSheetId="39">#REF!</definedName>
    <definedName name="s" localSheetId="42">#REF!</definedName>
    <definedName name="s" localSheetId="47">#REF!</definedName>
    <definedName name="s" localSheetId="51">#REF!</definedName>
    <definedName name="s" localSheetId="53">#REF!</definedName>
    <definedName name="s" localSheetId="54">#REF!</definedName>
    <definedName name="s" localSheetId="61">#REF!</definedName>
    <definedName name="s" localSheetId="6">#REF!</definedName>
    <definedName name="s" localSheetId="75">#REF!</definedName>
    <definedName name="s" localSheetId="76">#REF!</definedName>
    <definedName name="s" localSheetId="77">#REF!</definedName>
    <definedName name="s" localSheetId="80">#REF!</definedName>
    <definedName name="s" localSheetId="85">#REF!</definedName>
    <definedName name="s" localSheetId="87">#REF!</definedName>
    <definedName name="s" localSheetId="88">#REF!</definedName>
    <definedName name="s" localSheetId="8">#REF!</definedName>
    <definedName name="s" localSheetId="89">#REF!</definedName>
    <definedName name="s" localSheetId="91">#REF!</definedName>
    <definedName name="s" localSheetId="94">#REF!</definedName>
    <definedName name="s" localSheetId="98">#REF!</definedName>
    <definedName name="s">#REF!</definedName>
    <definedName name="S_AA" localSheetId="112">#REF!</definedName>
    <definedName name="S_AA">#REF!</definedName>
    <definedName name="S_AGUIM" localSheetId="112">#REF!</definedName>
    <definedName name="S_AGUIM">#REF!</definedName>
    <definedName name="S_AGUIO" localSheetId="112">#REF!</definedName>
    <definedName name="S_AGUIO">#REF!</definedName>
    <definedName name="S_AL" localSheetId="112">#REF!</definedName>
    <definedName name="S_AL">#REF!</definedName>
    <definedName name="S_CESANTIA" localSheetId="112">#REF!</definedName>
    <definedName name="S_CESANTIA">#REF!</definedName>
    <definedName name="S_GFAM" localSheetId="112">#REF!</definedName>
    <definedName name="S_GFAM">#REF!</definedName>
    <definedName name="S_ISRAGUIO" localSheetId="112">#REF!</definedName>
    <definedName name="S_ISRAGUIO">#REF!</definedName>
    <definedName name="S_ISRGFAM" localSheetId="112">#REF!</definedName>
    <definedName name="S_ISRGFAM">#REF!</definedName>
    <definedName name="S_ISRPV" localSheetId="112">#REF!</definedName>
    <definedName name="S_ISRPV">#REF!</definedName>
    <definedName name="S_ISSSTE" localSheetId="112">#REF!</definedName>
    <definedName name="S_ISSSTE">#REF!</definedName>
    <definedName name="S_PVM" localSheetId="112">#REF!</definedName>
    <definedName name="S_PVM">#REF!</definedName>
    <definedName name="S_PVO" localSheetId="112">#REF!</definedName>
    <definedName name="S_PVO">#REF!</definedName>
    <definedName name="S_SACESAN" localSheetId="112">#REF!</definedName>
    <definedName name="S_SACESAN">#REF!</definedName>
    <definedName name="S_SAISSSTE" localSheetId="112">#REF!</definedName>
    <definedName name="S_SAISSSTE">#REF!</definedName>
    <definedName name="S_VD" localSheetId="112">#REF!</definedName>
    <definedName name="S_VD">#REF!</definedName>
    <definedName name="sadmvo" localSheetId="112">#REF!</definedName>
    <definedName name="sadmvo">#REF!</definedName>
    <definedName name="SB" localSheetId="112">#REF!</definedName>
    <definedName name="SB">#REF!</definedName>
    <definedName name="sc" localSheetId="112" hidden="1">#REF!</definedName>
    <definedName name="sc" hidden="1">#REF!</definedName>
    <definedName name="ser" localSheetId="112">#REF!</definedName>
    <definedName name="ser">#REF!</definedName>
    <definedName name="sic" localSheetId="112" hidden="1">#REF!</definedName>
    <definedName name="sic" hidden="1">#REF!</definedName>
    <definedName name="SIDESI" localSheetId="112" hidden="1">[2]TABCETDO298!#REF!</definedName>
    <definedName name="SIDESI" hidden="1">[2]TABCETDO298!#REF!</definedName>
    <definedName name="ss" localSheetId="109">#REF!</definedName>
    <definedName name="ss" localSheetId="112">#REF!</definedName>
    <definedName name="ss" localSheetId="74">#REF!</definedName>
    <definedName name="ss" localSheetId="90">#REF!</definedName>
    <definedName name="ss" localSheetId="95">#REF!</definedName>
    <definedName name="ss">#REF!</definedName>
    <definedName name="sssasa" localSheetId="109">#REF!</definedName>
    <definedName name="sssasa" localSheetId="112">#REF!</definedName>
    <definedName name="sssasa" localSheetId="74">#REF!</definedName>
    <definedName name="sssasa" localSheetId="90">#REF!</definedName>
    <definedName name="sssasa" localSheetId="95">#REF!</definedName>
    <definedName name="sssasa">#REF!</definedName>
    <definedName name="SSSS" localSheetId="109">#REF!</definedName>
    <definedName name="SSSS" localSheetId="112">#REF!</definedName>
    <definedName name="SSSS" localSheetId="74">#REF!</definedName>
    <definedName name="SSSS" localSheetId="90">#REF!</definedName>
    <definedName name="SSSS" localSheetId="95">#REF!</definedName>
    <definedName name="SSSS">#REF!</definedName>
    <definedName name="SUELDO_MENSUAL" localSheetId="112">#REF!</definedName>
    <definedName name="SUELDO_MENSUAL">#REF!</definedName>
    <definedName name="SUELDOS" localSheetId="112">#REF!</definedName>
    <definedName name="SUELDOS">#REF!</definedName>
    <definedName name="tabla" localSheetId="112">#REF!</definedName>
    <definedName name="tabla">#REF!</definedName>
    <definedName name="TACADEMICO" localSheetId="112">#REF!</definedName>
    <definedName name="TACADEMICO">#REF!</definedName>
    <definedName name="TBASE" localSheetId="112">#REF!</definedName>
    <definedName name="TBASE">#REF!</definedName>
    <definedName name="TCONFIANZA" localSheetId="112">#REF!</definedName>
    <definedName name="TCONFIANZA">#REF!</definedName>
    <definedName name="TFUNCIONARIOS" localSheetId="112">#REF!</definedName>
    <definedName name="TFUNCIONARIOS">#REF!</definedName>
    <definedName name="TIPO_GMM_TIP">[19]CATALOGOS!$N$3:$N$4</definedName>
    <definedName name="TIPO_Q_TIP">[19]CATALOGOS!$L$3:$L$5</definedName>
    <definedName name="_xlnm.Print_Titles" localSheetId="113">'T114 Exposiciones'!$4:$4</definedName>
    <definedName name="_xlnm.Print_Titles" localSheetId="11">'T12 Matric histórica x lic'!$A:$A</definedName>
    <definedName name="_xlnm.Print_Titles" localSheetId="119">'T120 Librería'!$4:$6</definedName>
    <definedName name="_xlnm.Print_Titles" localSheetId="122">'T123 Activ extrac div'!$4:$4</definedName>
    <definedName name="_xlnm.Print_Titles" localSheetId="124">'T125 Estancias de verano'!$4:$4</definedName>
    <definedName name="_xlnm.Print_Titles" localSheetId="130">'T131 convenios'!$4:$4</definedName>
    <definedName name="_xlnm.Print_Titles" localSheetId="135">'T136 Descripción de obras'!$4:$4</definedName>
    <definedName name="_xlnm.Print_Titles" localSheetId="145">'T146 Indicadores PDI'!$4:$4</definedName>
    <definedName name="_xlnm.Print_Titles" localSheetId="155">'T156 proteccion civil'!$4:$4</definedName>
    <definedName name="_xlnm.Print_Titles" localSheetId="15">'T16 Matric histórica x pg'!$A:$A</definedName>
    <definedName name="_xlnm.Print_Titles" localSheetId="16">'T17 Evolución por generación'!$A:$A</definedName>
    <definedName name="_xlnm.Print_Titles" localSheetId="19">'T20 no activos-bajas'!$A:$A</definedName>
    <definedName name="_xlnm.Print_Titles" localSheetId="20">'T21 Créditos prom'!$A:$A</definedName>
    <definedName name="_xlnm.Print_Titles" localSheetId="22">'T23 Desempeño Académico'!$A:$A</definedName>
    <definedName name="_xlnm.Print_Titles" localSheetId="24">'T25 Egresados Lic'!$A:$A</definedName>
    <definedName name="_xlnm.Print_Titles" localSheetId="25">'T26 Egresados_PG'!$A:$A</definedName>
    <definedName name="_xlnm.Print_Titles" localSheetId="26">'T27 Descargas electrónicas'!$A:$A</definedName>
    <definedName name="_xlnm.Print_Titles" localSheetId="34">'T35 Destinos movilidad'!$4:$5</definedName>
    <definedName name="_xlnm.Print_Titles" localSheetId="68">'T69 Acuerdos del CA'!$4:$4</definedName>
    <definedName name="_xlnm.Print_Titles" localSheetId="69">'T70 Notas'!$4:$4</definedName>
    <definedName name="_xlnm.Print_Titles" localSheetId="75">'T76 Personal Académico'!$4:$4</definedName>
    <definedName name="_xlnm.Print_Titles" localSheetId="87">'T88 Profesores en el DDU'!$4:$5</definedName>
    <definedName name="_xlnm.Print_Titles" localSheetId="91">'T92 Cuerpos académicos'!$4:$4</definedName>
    <definedName name="_xlnm.Print_Titles" localSheetId="94">'T95 Redes de CA'!$4:$4</definedName>
    <definedName name="_xlnm.Print_Titles" localSheetId="95">'T96 proyectos invest'!$4:$5</definedName>
    <definedName name="_xlnm.Print_Titles" localSheetId="98">'T99 PROYECTOS CONACYT-PRODEP'!$5:$5</definedName>
    <definedName name="Títulos_a_imprimir_IM">[2]IPNATM01!$A$2:$IV$18</definedName>
    <definedName name="tlax1" localSheetId="109">#REF!</definedName>
    <definedName name="tlax1" localSheetId="112">#REF!</definedName>
    <definedName name="tlax1" localSheetId="74">#REF!</definedName>
    <definedName name="tlax1" localSheetId="90">#REF!</definedName>
    <definedName name="tlax1" localSheetId="95">#REF!</definedName>
    <definedName name="tlax1">#REF!</definedName>
    <definedName name="tlax2" localSheetId="109">#REF!</definedName>
    <definedName name="tlax2" localSheetId="112">#REF!</definedName>
    <definedName name="tlax2" localSheetId="74">#REF!</definedName>
    <definedName name="tlax2" localSheetId="90">#REF!</definedName>
    <definedName name="tlax2" localSheetId="95">#REF!</definedName>
    <definedName name="tlax2">#REF!</definedName>
    <definedName name="Total" localSheetId="109">#REF!</definedName>
    <definedName name="Total" localSheetId="112">#REF!</definedName>
    <definedName name="Total" localSheetId="74">#REF!</definedName>
    <definedName name="Total" localSheetId="90">#REF!</definedName>
    <definedName name="Total" localSheetId="95">#REF!</definedName>
    <definedName name="Total">#REF!</definedName>
    <definedName name="TTTT" localSheetId="101">'[4]32CCG94'!#REF!</definedName>
    <definedName name="TTTT" localSheetId="102">'[4]32CCG94'!#REF!</definedName>
    <definedName name="TTTT" localSheetId="104">'[4]32CCG94'!#REF!</definedName>
    <definedName name="TTTT" localSheetId="105">'[4]32CCG94'!#REF!</definedName>
    <definedName name="TTTT" localSheetId="106">'[4]32CCG94'!#REF!</definedName>
    <definedName name="TTTT" localSheetId="0">'[4]32CCG94'!#REF!</definedName>
    <definedName name="TTTT" localSheetId="99">'[4]32CCG94'!#REF!</definedName>
    <definedName name="TTTT" localSheetId="107">'[4]32CCG94'!#REF!</definedName>
    <definedName name="TTTT" localSheetId="108">'[4]32CCG94'!#REF!</definedName>
    <definedName name="TTTT" localSheetId="109">'[4]32CCG94'!#REF!</definedName>
    <definedName name="TTTT" localSheetId="111">'[4]32CCG94'!#REF!</definedName>
    <definedName name="TTTT" localSheetId="112">'[4]32CCG94'!#REF!</definedName>
    <definedName name="TTTT" localSheetId="113">'[4]32CCG94'!#REF!</definedName>
    <definedName name="TTTT" localSheetId="114">'[4]32CCG94'!#REF!</definedName>
    <definedName name="TTTT" localSheetId="115">'[4]32CCG94'!#REF!</definedName>
    <definedName name="TTTT" localSheetId="116">'[4]32CCG94'!#REF!</definedName>
    <definedName name="TTTT" localSheetId="11">'[4]32CCG94'!#REF!</definedName>
    <definedName name="TTTT" localSheetId="121">'[4]32CCG94'!#REF!</definedName>
    <definedName name="TTTT" localSheetId="122">'[4]32CCG94'!#REF!</definedName>
    <definedName name="TTTT" localSheetId="123">'[4]32CCG94'!#REF!</definedName>
    <definedName name="TTTT" localSheetId="124">'[4]32CCG94'!#REF!</definedName>
    <definedName name="TTTT" localSheetId="126">'[4]32CCG94'!#REF!</definedName>
    <definedName name="TTTT" localSheetId="127">'[4]32CCG94'!#REF!</definedName>
    <definedName name="TTTT" localSheetId="12">'[4]32CCG94'!#REF!</definedName>
    <definedName name="TTTT" localSheetId="131">'[4]32CCG94'!#REF!</definedName>
    <definedName name="TTTT" localSheetId="132">'[4]32CCG94'!#REF!</definedName>
    <definedName name="TTTT" localSheetId="135">'[4]32CCG94'!#REF!</definedName>
    <definedName name="TTTT" localSheetId="13">'[4]32CCG94'!#REF!</definedName>
    <definedName name="TTTT" localSheetId="145">'[4]32CCG94'!#REF!</definedName>
    <definedName name="TTTT" localSheetId="149">'[4]32CCG94'!#REF!</definedName>
    <definedName name="TTTT" localSheetId="150">'[4]32CCG94'!#REF!</definedName>
    <definedName name="TTTT" localSheetId="151">'[4]32CCG94'!#REF!</definedName>
    <definedName name="TTTT" localSheetId="152">'[4]32CCG94'!#REF!</definedName>
    <definedName name="TTTT" localSheetId="154">'[4]32CCG94'!#REF!</definedName>
    <definedName name="TTTT" localSheetId="155">'[4]32CCG94'!#REF!</definedName>
    <definedName name="TTTT" localSheetId="156">'[4]32CCG94'!#REF!</definedName>
    <definedName name="TTTT" localSheetId="158">'[4]32CCG94'!#REF!</definedName>
    <definedName name="TTTT" localSheetId="15">'[4]32CCG94'!#REF!</definedName>
    <definedName name="TTTT" localSheetId="161">'[4]32CCG94'!#REF!</definedName>
    <definedName name="TTTT" localSheetId="162">'[4]32CCG94'!#REF!</definedName>
    <definedName name="TTTT" localSheetId="163">'[4]32CCG94'!#REF!</definedName>
    <definedName name="TTTT" localSheetId="164">'[4]32CCG94'!#REF!</definedName>
    <definedName name="TTTT" localSheetId="165">'[4]32CCG94'!#REF!</definedName>
    <definedName name="TTTT" localSheetId="166">'[4]32CCG94'!#REF!</definedName>
    <definedName name="TTTT" localSheetId="167">'[4]32CCG94'!#REF!</definedName>
    <definedName name="TTTT" localSheetId="168">'[4]32CCG94'!#REF!</definedName>
    <definedName name="TTTT" localSheetId="17">'[4]32CCG94'!#REF!</definedName>
    <definedName name="TTTT" localSheetId="18">'[4]32CCG94'!#REF!</definedName>
    <definedName name="TTTT" localSheetId="1">'[4]32CCG94'!#REF!</definedName>
    <definedName name="TTTT" localSheetId="19">'[4]32CCG94'!#REF!</definedName>
    <definedName name="TTTT" localSheetId="20">'[4]32CCG94'!#REF!</definedName>
    <definedName name="TTTT" localSheetId="21">'[4]32CCG94'!#REF!</definedName>
    <definedName name="TTTT" localSheetId="22">'[4]32CCG94'!#REF!</definedName>
    <definedName name="TTTT" localSheetId="23">'[4]32CCG94'!#REF!</definedName>
    <definedName name="TTTT" localSheetId="25">'[4]32CCG94'!#REF!</definedName>
    <definedName name="TTTT" localSheetId="26">'[4]32CCG94'!#REF!</definedName>
    <definedName name="TTTT" localSheetId="28">'[4]32CCG94'!#REF!</definedName>
    <definedName name="TTTT" localSheetId="2">'[4]32CCG94'!#REF!</definedName>
    <definedName name="TTTT" localSheetId="29">'[4]32CCG94'!#REF!</definedName>
    <definedName name="TTTT" localSheetId="30">'[4]32CCG94'!#REF!</definedName>
    <definedName name="TTTT" localSheetId="31">'[4]32CCG94'!#REF!</definedName>
    <definedName name="TTTT" localSheetId="32">'[4]32CCG94'!#REF!</definedName>
    <definedName name="TTTT" localSheetId="34">'[4]32CCG94'!#REF!</definedName>
    <definedName name="TTTT" localSheetId="35">'[4]32CCG94'!#REF!</definedName>
    <definedName name="TTTT" localSheetId="37">'[4]32CCG94'!#REF!</definedName>
    <definedName name="TTTT" localSheetId="38">'[4]32CCG94'!#REF!</definedName>
    <definedName name="TTTT" localSheetId="3">'[4]32CCG94'!#REF!</definedName>
    <definedName name="TTTT" localSheetId="39">'[4]32CCG94'!#REF!</definedName>
    <definedName name="TTTT" localSheetId="42">'[4]32CCG94'!#REF!</definedName>
    <definedName name="TTTT" localSheetId="47">'[5]32CCG94'!#REF!</definedName>
    <definedName name="TTTT" localSheetId="4">'[4]32CCG94'!#REF!</definedName>
    <definedName name="TTTT" localSheetId="51">'[6]32CCG94'!#REF!</definedName>
    <definedName name="TTTT" localSheetId="53">'[6]32CCG94'!#REF!</definedName>
    <definedName name="TTTT" localSheetId="54">'[4]32CCG94'!#REF!</definedName>
    <definedName name="TTTT" localSheetId="5">'[4]32CCG94'!#REF!</definedName>
    <definedName name="TTTT" localSheetId="63">'[4]32CCG94'!#REF!</definedName>
    <definedName name="TTTT" localSheetId="75">'[4]32CCG94'!#REF!</definedName>
    <definedName name="TTTT" localSheetId="7">'[4]32CCG94'!#REF!</definedName>
    <definedName name="TTTT" localSheetId="84">'[4]32CCG94'!#REF!</definedName>
    <definedName name="TTTT" localSheetId="87">'[4]32CCG94'!#REF!</definedName>
    <definedName name="TTTT" localSheetId="88">'[4]32CCG94'!#REF!</definedName>
    <definedName name="TTTT" localSheetId="8">'[4]32CCG94'!#REF!</definedName>
    <definedName name="TTTT" localSheetId="91">'[4]32CCG94'!#REF!</definedName>
    <definedName name="TTTT" localSheetId="94">'[4]32CCG94'!#REF!</definedName>
    <definedName name="TTTT" localSheetId="98">'[4]32CCG94'!#REF!</definedName>
    <definedName name="TTTT">'[4]32CCG94'!#REF!</definedName>
    <definedName name="Tulanc" localSheetId="101">#REF!</definedName>
    <definedName name="Tulanc" localSheetId="102">#REF!</definedName>
    <definedName name="Tulanc" localSheetId="104">#REF!</definedName>
    <definedName name="Tulanc" localSheetId="105">#REF!</definedName>
    <definedName name="Tulanc" localSheetId="106">#REF!</definedName>
    <definedName name="Tulanc" localSheetId="0">#REF!</definedName>
    <definedName name="Tulanc" localSheetId="99">#REF!</definedName>
    <definedName name="Tulanc" localSheetId="107">#REF!</definedName>
    <definedName name="Tulanc" localSheetId="108">#REF!</definedName>
    <definedName name="Tulanc" localSheetId="112">#REF!</definedName>
    <definedName name="Tulanc" localSheetId="113">#REF!</definedName>
    <definedName name="Tulanc" localSheetId="114">#REF!</definedName>
    <definedName name="Tulanc" localSheetId="115">#REF!</definedName>
    <definedName name="Tulanc" localSheetId="116">#REF!</definedName>
    <definedName name="Tulanc" localSheetId="11">#REF!</definedName>
    <definedName name="Tulanc" localSheetId="121">#REF!</definedName>
    <definedName name="Tulanc" localSheetId="122">#REF!</definedName>
    <definedName name="Tulanc" localSheetId="123">#REF!</definedName>
    <definedName name="Tulanc" localSheetId="124">#REF!</definedName>
    <definedName name="Tulanc" localSheetId="126">#REF!</definedName>
    <definedName name="Tulanc" localSheetId="127">#REF!</definedName>
    <definedName name="Tulanc" localSheetId="129">#REF!</definedName>
    <definedName name="Tulanc" localSheetId="131">#REF!</definedName>
    <definedName name="Tulanc" localSheetId="132">#REF!</definedName>
    <definedName name="Tulanc" localSheetId="135">#REF!</definedName>
    <definedName name="Tulanc" localSheetId="13">#REF!</definedName>
    <definedName name="Tulanc" localSheetId="145">#REF!</definedName>
    <definedName name="Tulanc" localSheetId="149">#REF!</definedName>
    <definedName name="Tulanc" localSheetId="150">#REF!</definedName>
    <definedName name="Tulanc" localSheetId="151">#REF!</definedName>
    <definedName name="Tulanc" localSheetId="152">#REF!</definedName>
    <definedName name="Tulanc" localSheetId="154">#REF!</definedName>
    <definedName name="Tulanc" localSheetId="155">#REF!</definedName>
    <definedName name="Tulanc" localSheetId="156">#REF!</definedName>
    <definedName name="Tulanc" localSheetId="157">#REF!</definedName>
    <definedName name="Tulanc" localSheetId="158">#REF!</definedName>
    <definedName name="Tulanc" localSheetId="15">#REF!</definedName>
    <definedName name="Tulanc" localSheetId="161">#REF!</definedName>
    <definedName name="Tulanc" localSheetId="162">#REF!</definedName>
    <definedName name="Tulanc" localSheetId="163">#REF!</definedName>
    <definedName name="Tulanc" localSheetId="164">#REF!</definedName>
    <definedName name="Tulanc" localSheetId="165">#REF!</definedName>
    <definedName name="Tulanc" localSheetId="166">#REF!</definedName>
    <definedName name="Tulanc" localSheetId="167">#REF!</definedName>
    <definedName name="Tulanc" localSheetId="168">#REF!</definedName>
    <definedName name="Tulanc" localSheetId="17">#REF!</definedName>
    <definedName name="Tulanc" localSheetId="18">#REF!</definedName>
    <definedName name="Tulanc" localSheetId="20">#REF!</definedName>
    <definedName name="Tulanc" localSheetId="22">#REF!</definedName>
    <definedName name="Tulanc" localSheetId="25">#REF!</definedName>
    <definedName name="Tulanc" localSheetId="26">#REF!</definedName>
    <definedName name="Tulanc" localSheetId="28">#REF!</definedName>
    <definedName name="Tulanc" localSheetId="2">#REF!</definedName>
    <definedName name="Tulanc" localSheetId="29">#REF!</definedName>
    <definedName name="Tulanc" localSheetId="30">#REF!</definedName>
    <definedName name="Tulanc" localSheetId="31">#REF!</definedName>
    <definedName name="Tulanc" localSheetId="32">#REF!</definedName>
    <definedName name="Tulanc" localSheetId="34">#REF!</definedName>
    <definedName name="Tulanc" localSheetId="35">#REF!</definedName>
    <definedName name="Tulanc" localSheetId="37">#REF!</definedName>
    <definedName name="Tulanc" localSheetId="38">#REF!</definedName>
    <definedName name="Tulanc" localSheetId="3">#REF!</definedName>
    <definedName name="Tulanc" localSheetId="39">#REF!</definedName>
    <definedName name="Tulanc" localSheetId="42">#REF!</definedName>
    <definedName name="Tulanc" localSheetId="47">#REF!</definedName>
    <definedName name="Tulanc" localSheetId="4">#REF!</definedName>
    <definedName name="Tulanc" localSheetId="54">#REF!</definedName>
    <definedName name="Tulanc" localSheetId="5">#REF!</definedName>
    <definedName name="Tulanc" localSheetId="63">#REF!</definedName>
    <definedName name="Tulanc" localSheetId="6">#REF!</definedName>
    <definedName name="Tulanc" localSheetId="75">#REF!</definedName>
    <definedName name="Tulanc" localSheetId="76">#REF!</definedName>
    <definedName name="Tulanc" localSheetId="77">#REF!</definedName>
    <definedName name="Tulanc" localSheetId="7">#REF!</definedName>
    <definedName name="Tulanc" localSheetId="80">#REF!</definedName>
    <definedName name="Tulanc" localSheetId="84">#REF!</definedName>
    <definedName name="Tulanc" localSheetId="87">#REF!</definedName>
    <definedName name="Tulanc" localSheetId="88">#REF!</definedName>
    <definedName name="Tulanc" localSheetId="8">#REF!</definedName>
    <definedName name="Tulanc" localSheetId="91">#REF!</definedName>
    <definedName name="Tulanc" localSheetId="93">#REF!</definedName>
    <definedName name="Tulanc" localSheetId="94">#REF!</definedName>
    <definedName name="Tulanc" localSheetId="98">#REF!</definedName>
    <definedName name="Tulanc">#REF!</definedName>
    <definedName name="UABC95" localSheetId="101">'[4]32CCG94'!#REF!</definedName>
    <definedName name="UABC95" localSheetId="102">'[4]32CCG94'!#REF!</definedName>
    <definedName name="UABC95" localSheetId="104">'[4]32CCG94'!#REF!</definedName>
    <definedName name="UABC95" localSheetId="105">'[4]32CCG94'!#REF!</definedName>
    <definedName name="UABC95" localSheetId="106">'[4]32CCG94'!#REF!</definedName>
    <definedName name="UABC95" localSheetId="0">'[4]32CCG94'!#REF!</definedName>
    <definedName name="UABC95" localSheetId="99">'[11]32CCG94'!#REF!</definedName>
    <definedName name="UABC95" localSheetId="107">'[4]32CCG94'!#REF!</definedName>
    <definedName name="UABC95" localSheetId="108">'[4]32CCG94'!#REF!</definedName>
    <definedName name="UABC95" localSheetId="111">'[11]32CCG94'!#REF!</definedName>
    <definedName name="UABC95" localSheetId="112">'[11]32CCG94'!#REF!</definedName>
    <definedName name="UABC95" localSheetId="113">'[4]32CCG94'!#REF!</definedName>
    <definedName name="UABC95" localSheetId="114">'[4]32CCG94'!#REF!</definedName>
    <definedName name="UABC95" localSheetId="115">'[4]32CCG94'!#REF!</definedName>
    <definedName name="UABC95" localSheetId="116">'[4]32CCG94'!#REF!</definedName>
    <definedName name="UABC95" localSheetId="11">'[4]32CCG94'!#REF!</definedName>
    <definedName name="UABC95" localSheetId="121">'[12]32CCG94'!#REF!</definedName>
    <definedName name="UABC95" localSheetId="122">'[11]32CCG94'!#REF!</definedName>
    <definedName name="UABC95" localSheetId="123">'[11]32CCG94'!#REF!</definedName>
    <definedName name="UABC95" localSheetId="124">'[4]32CCG94'!#REF!</definedName>
    <definedName name="UABC95" localSheetId="126">'[4]32CCG94'!#REF!</definedName>
    <definedName name="UABC95" localSheetId="127">'[4]32CCG94'!#REF!</definedName>
    <definedName name="UABC95" localSheetId="12">'[4]32CCG94'!#REF!</definedName>
    <definedName name="UABC95" localSheetId="129">'[11]32CCG94'!#REF!</definedName>
    <definedName name="UABC95" localSheetId="131">'[12]32CCG94'!#REF!</definedName>
    <definedName name="UABC95" localSheetId="132">'[11]32CCG94'!#REF!</definedName>
    <definedName name="UABC95" localSheetId="135">'[12]32CCG94'!#REF!</definedName>
    <definedName name="UABC95" localSheetId="13">'[4]32CCG94'!#REF!</definedName>
    <definedName name="UABC95" localSheetId="145">'[4]32CCG94'!#REF!</definedName>
    <definedName name="UABC95" localSheetId="149">'[4]32CCG94'!#REF!</definedName>
    <definedName name="UABC95" localSheetId="151">'[4]32CCG94'!#REF!</definedName>
    <definedName name="UABC95" localSheetId="154">'[4]32CCG94'!#REF!</definedName>
    <definedName name="UABC95" localSheetId="155">'[4]32CCG94'!#REF!</definedName>
    <definedName name="UABC95" localSheetId="156">'[4]32CCG94'!#REF!</definedName>
    <definedName name="UABC95" localSheetId="157">'[11]32CCG94'!#REF!</definedName>
    <definedName name="UABC95" localSheetId="158">'[12]32CCG94'!#REF!</definedName>
    <definedName name="UABC95" localSheetId="15">'[4]32CCG94'!#REF!</definedName>
    <definedName name="UABC95" localSheetId="161">'[4]32CCG94'!#REF!</definedName>
    <definedName name="UABC95" localSheetId="162">'[4]32CCG94'!#REF!</definedName>
    <definedName name="UABC95" localSheetId="163">'[4]32CCG94'!#REF!</definedName>
    <definedName name="UABC95" localSheetId="164">'[4]32CCG94'!#REF!</definedName>
    <definedName name="UABC95" localSheetId="165">'[4]32CCG94'!#REF!</definedName>
    <definedName name="UABC95" localSheetId="166">'[4]32CCG94'!#REF!</definedName>
    <definedName name="UABC95" localSheetId="167">'[4]32CCG94'!#REF!</definedName>
    <definedName name="UABC95" localSheetId="168">'[4]32CCG94'!#REF!</definedName>
    <definedName name="UABC95" localSheetId="17">'[4]32CCG94'!#REF!</definedName>
    <definedName name="UABC95" localSheetId="18">'[4]32CCG94'!#REF!</definedName>
    <definedName name="UABC95" localSheetId="1">'[4]32CCG94'!#REF!</definedName>
    <definedName name="UABC95" localSheetId="19">'[4]32CCG94'!#REF!</definedName>
    <definedName name="UABC95" localSheetId="20">'[4]32CCG94'!#REF!</definedName>
    <definedName name="UABC95" localSheetId="21">'[4]32CCG94'!#REF!</definedName>
    <definedName name="UABC95" localSheetId="22">'[4]32CCG94'!#REF!</definedName>
    <definedName name="UABC95" localSheetId="23">'[4]32CCG94'!#REF!</definedName>
    <definedName name="UABC95" localSheetId="25">'[4]32CCG94'!#REF!</definedName>
    <definedName name="UABC95" localSheetId="26">'[4]32CCG94'!#REF!</definedName>
    <definedName name="UABC95" localSheetId="28">'[4]32CCG94'!#REF!</definedName>
    <definedName name="UABC95" localSheetId="2">'[4]32CCG94'!#REF!</definedName>
    <definedName name="UABC95" localSheetId="29">'[4]32CCG94'!#REF!</definedName>
    <definedName name="UABC95" localSheetId="30">'[4]32CCG94'!#REF!</definedName>
    <definedName name="UABC95" localSheetId="31">'[4]32CCG94'!#REF!</definedName>
    <definedName name="UABC95" localSheetId="32">'[4]32CCG94'!#REF!</definedName>
    <definedName name="UABC95" localSheetId="34">'[4]32CCG94'!#REF!</definedName>
    <definedName name="UABC95" localSheetId="35">'[4]32CCG94'!#REF!</definedName>
    <definedName name="UABC95" localSheetId="37">'[4]32CCG94'!#REF!</definedName>
    <definedName name="UABC95" localSheetId="38">'[4]32CCG94'!#REF!</definedName>
    <definedName name="UABC95" localSheetId="3">'[4]32CCG94'!#REF!</definedName>
    <definedName name="UABC95" localSheetId="39">'[4]32CCG94'!#REF!</definedName>
    <definedName name="UABC95" localSheetId="42">'[4]32CCG94'!#REF!</definedName>
    <definedName name="UABC95" localSheetId="47">'[5]32CCG94'!#REF!</definedName>
    <definedName name="UABC95" localSheetId="4">'[4]32CCG94'!#REF!</definedName>
    <definedName name="UABC95" localSheetId="51">'[6]32CCG94'!#REF!</definedName>
    <definedName name="UABC95" localSheetId="53">'[6]32CCG94'!#REF!</definedName>
    <definedName name="UABC95" localSheetId="54">'[4]32CCG94'!#REF!</definedName>
    <definedName name="UABC95" localSheetId="5">'[4]32CCG94'!#REF!</definedName>
    <definedName name="UABC95" localSheetId="63">'[4]32CCG94'!#REF!</definedName>
    <definedName name="UABC95" localSheetId="75">'[4]32CCG94'!#REF!</definedName>
    <definedName name="UABC95" localSheetId="7">'[4]32CCG94'!#REF!</definedName>
    <definedName name="UABC95" localSheetId="84">'[4]32CCG94'!#REF!</definedName>
    <definedName name="UABC95" localSheetId="87">'[4]32CCG94'!#REF!</definedName>
    <definedName name="UABC95" localSheetId="88">'[4]32CCG94'!#REF!</definedName>
    <definedName name="UABC95" localSheetId="8">'[4]32CCG94'!#REF!</definedName>
    <definedName name="UABC95" localSheetId="89">'[11]32CCG94'!#REF!</definedName>
    <definedName name="UABC95" localSheetId="91">'[4]32CCG94'!#REF!</definedName>
    <definedName name="UABC95" localSheetId="94">'[4]32CCG94'!#REF!</definedName>
    <definedName name="UABC95" localSheetId="98">'[4]32CCG94'!#REF!</definedName>
    <definedName name="UABC95">'[4]32CCG94'!#REF!</definedName>
    <definedName name="UABC97" localSheetId="101">'[4]32CCG94'!#REF!</definedName>
    <definedName name="UABC97" localSheetId="102">'[4]32CCG94'!#REF!</definedName>
    <definedName name="UABC97" localSheetId="104">'[4]32CCG94'!#REF!</definedName>
    <definedName name="UABC97" localSheetId="105">'[4]32CCG94'!#REF!</definedName>
    <definedName name="UABC97" localSheetId="106">'[4]32CCG94'!#REF!</definedName>
    <definedName name="UABC97" localSheetId="0">'[4]32CCG94'!#REF!</definedName>
    <definedName name="UABC97" localSheetId="99">'[11]32CCG94'!#REF!</definedName>
    <definedName name="UABC97" localSheetId="107">'[4]32CCG94'!#REF!</definedName>
    <definedName name="UABC97" localSheetId="108">'[4]32CCG94'!#REF!</definedName>
    <definedName name="UABC97" localSheetId="111">'[11]32CCG94'!#REF!</definedName>
    <definedName name="UABC97" localSheetId="112">'[11]32CCG94'!#REF!</definedName>
    <definedName name="UABC97" localSheetId="113">'[4]32CCG94'!#REF!</definedName>
    <definedName name="UABC97" localSheetId="114">'[4]32CCG94'!#REF!</definedName>
    <definedName name="UABC97" localSheetId="115">'[4]32CCG94'!#REF!</definedName>
    <definedName name="UABC97" localSheetId="116">'[4]32CCG94'!#REF!</definedName>
    <definedName name="UABC97" localSheetId="11">'[4]32CCG94'!#REF!</definedName>
    <definedName name="UABC97" localSheetId="121">'[12]32CCG94'!#REF!</definedName>
    <definedName name="UABC97" localSheetId="122">'[11]32CCG94'!#REF!</definedName>
    <definedName name="UABC97" localSheetId="123">'[11]32CCG94'!#REF!</definedName>
    <definedName name="UABC97" localSheetId="124">'[4]32CCG94'!#REF!</definedName>
    <definedName name="UABC97" localSheetId="126">'[4]32CCG94'!#REF!</definedName>
    <definedName name="UABC97" localSheetId="127">'[4]32CCG94'!#REF!</definedName>
    <definedName name="UABC97" localSheetId="12">'[4]32CCG94'!#REF!</definedName>
    <definedName name="UABC97" localSheetId="129">'[11]32CCG94'!#REF!</definedName>
    <definedName name="UABC97" localSheetId="131">'[12]32CCG94'!#REF!</definedName>
    <definedName name="UABC97" localSheetId="132">'[11]32CCG94'!#REF!</definedName>
    <definedName name="UABC97" localSheetId="135">'[12]32CCG94'!#REF!</definedName>
    <definedName name="UABC97" localSheetId="13">'[4]32CCG94'!#REF!</definedName>
    <definedName name="UABC97" localSheetId="145">'[4]32CCG94'!#REF!</definedName>
    <definedName name="UABC97" localSheetId="149">'[4]32CCG94'!#REF!</definedName>
    <definedName name="UABC97" localSheetId="151">'[4]32CCG94'!#REF!</definedName>
    <definedName name="UABC97" localSheetId="154">'[4]32CCG94'!#REF!</definedName>
    <definedName name="UABC97" localSheetId="157">'[11]32CCG94'!#REF!</definedName>
    <definedName name="UABC97" localSheetId="158">'[12]32CCG94'!#REF!</definedName>
    <definedName name="UABC97" localSheetId="15">'[4]32CCG94'!#REF!</definedName>
    <definedName name="UABC97" localSheetId="161">'[4]32CCG94'!#REF!</definedName>
    <definedName name="UABC97" localSheetId="162">'[4]32CCG94'!#REF!</definedName>
    <definedName name="UABC97" localSheetId="163">'[4]32CCG94'!#REF!</definedName>
    <definedName name="UABC97" localSheetId="164">'[4]32CCG94'!#REF!</definedName>
    <definedName name="UABC97" localSheetId="165">'[4]32CCG94'!#REF!</definedName>
    <definedName name="UABC97" localSheetId="166">'[4]32CCG94'!#REF!</definedName>
    <definedName name="UABC97" localSheetId="167">'[4]32CCG94'!#REF!</definedName>
    <definedName name="UABC97" localSheetId="168">'[4]32CCG94'!#REF!</definedName>
    <definedName name="UABC97" localSheetId="17">'[4]32CCG94'!#REF!</definedName>
    <definedName name="UABC97" localSheetId="18">'[4]32CCG94'!#REF!</definedName>
    <definedName name="UABC97" localSheetId="1">'[4]32CCG94'!#REF!</definedName>
    <definedName name="UABC97" localSheetId="19">'[4]32CCG94'!#REF!</definedName>
    <definedName name="UABC97" localSheetId="20">'[4]32CCG94'!#REF!</definedName>
    <definedName name="UABC97" localSheetId="21">'[4]32CCG94'!#REF!</definedName>
    <definedName name="UABC97" localSheetId="22">'[4]32CCG94'!#REF!</definedName>
    <definedName name="UABC97" localSheetId="23">'[4]32CCG94'!#REF!</definedName>
    <definedName name="UABC97" localSheetId="25">'[4]32CCG94'!#REF!</definedName>
    <definedName name="UABC97" localSheetId="26">'[4]32CCG94'!#REF!</definedName>
    <definedName name="UABC97" localSheetId="28">'[4]32CCG94'!#REF!</definedName>
    <definedName name="UABC97" localSheetId="2">'[4]32CCG94'!#REF!</definedName>
    <definedName name="UABC97" localSheetId="29">'[4]32CCG94'!#REF!</definedName>
    <definedName name="UABC97" localSheetId="30">'[4]32CCG94'!#REF!</definedName>
    <definedName name="UABC97" localSheetId="31">'[4]32CCG94'!#REF!</definedName>
    <definedName name="UABC97" localSheetId="32">'[4]32CCG94'!#REF!</definedName>
    <definedName name="UABC97" localSheetId="34">'[4]32CCG94'!#REF!</definedName>
    <definedName name="UABC97" localSheetId="35">'[4]32CCG94'!#REF!</definedName>
    <definedName name="UABC97" localSheetId="37">'[4]32CCG94'!#REF!</definedName>
    <definedName name="UABC97" localSheetId="38">'[4]32CCG94'!#REF!</definedName>
    <definedName name="UABC97" localSheetId="3">'[4]32CCG94'!#REF!</definedName>
    <definedName name="UABC97" localSheetId="39">'[4]32CCG94'!#REF!</definedName>
    <definedName name="UABC97" localSheetId="42">'[4]32CCG94'!#REF!</definedName>
    <definedName name="UABC97" localSheetId="47">'[5]32CCG94'!#REF!</definedName>
    <definedName name="UABC97" localSheetId="4">'[4]32CCG94'!#REF!</definedName>
    <definedName name="UABC97" localSheetId="51">'[6]32CCG94'!#REF!</definedName>
    <definedName name="UABC97" localSheetId="53">'[6]32CCG94'!#REF!</definedName>
    <definedName name="UABC97" localSheetId="5">'[4]32CCG94'!#REF!</definedName>
    <definedName name="UABC97" localSheetId="63">'[4]32CCG94'!#REF!</definedName>
    <definedName name="UABC97" localSheetId="75">'[4]32CCG94'!#REF!</definedName>
    <definedName name="UABC97" localSheetId="7">'[4]32CCG94'!#REF!</definedName>
    <definedName name="UABC97" localSheetId="84">'[4]32CCG94'!#REF!</definedName>
    <definedName name="UABC97" localSheetId="87">'[4]32CCG94'!#REF!</definedName>
    <definedName name="UABC97" localSheetId="88">'[4]32CCG94'!#REF!</definedName>
    <definedName name="UABC97" localSheetId="8">'[4]32CCG94'!#REF!</definedName>
    <definedName name="UABC97" localSheetId="89">'[11]32CCG94'!#REF!</definedName>
    <definedName name="UABC97" localSheetId="91">'[4]32CCG94'!#REF!</definedName>
    <definedName name="UABC97" localSheetId="94">'[4]32CCG94'!#REF!</definedName>
    <definedName name="UABC97" localSheetId="98">'[4]32CCG94'!#REF!</definedName>
    <definedName name="UABC97">'[4]32CCG94'!#REF!</definedName>
    <definedName name="USESE">[2]planew99!$A$10:$J$130</definedName>
    <definedName name="v" localSheetId="109">#REF!</definedName>
    <definedName name="v" localSheetId="112">#REF!</definedName>
    <definedName name="v" localSheetId="74">#REF!</definedName>
    <definedName name="v" localSheetId="90">#REF!</definedName>
    <definedName name="v" localSheetId="95">#REF!</definedName>
    <definedName name="v">#REF!</definedName>
    <definedName name="VEGA" localSheetId="101">'[4]32CCG94'!#REF!</definedName>
    <definedName name="VEGA" localSheetId="102">'[4]32CCG94'!#REF!</definedName>
    <definedName name="VEGA" localSheetId="104">'[4]32CCG94'!#REF!</definedName>
    <definedName name="VEGA" localSheetId="105">'[4]32CCG94'!#REF!</definedName>
    <definedName name="VEGA" localSheetId="106">'[4]32CCG94'!#REF!</definedName>
    <definedName name="VEGA" localSheetId="99">'[7]32CCG94'!#REF!</definedName>
    <definedName name="VEGA" localSheetId="107">'[4]32CCG94'!#REF!</definedName>
    <definedName name="VEGA" localSheetId="108">'[4]32CCG94'!#REF!</definedName>
    <definedName name="VEGA" localSheetId="111">'[7]32CCG94'!#REF!</definedName>
    <definedName name="VEGA" localSheetId="112">'[7]32CCG94'!#REF!</definedName>
    <definedName name="VEGA" localSheetId="113">'[4]32CCG94'!#REF!</definedName>
    <definedName name="VEGA" localSheetId="114">'[4]32CCG94'!#REF!</definedName>
    <definedName name="VEGA" localSheetId="115">'[4]32CCG94'!#REF!</definedName>
    <definedName name="VEGA" localSheetId="116">'[4]32CCG94'!#REF!</definedName>
    <definedName name="VEGA" localSheetId="11">'[4]32CCG94'!#REF!</definedName>
    <definedName name="VEGA" localSheetId="121">'[8]32CCG94'!#REF!</definedName>
    <definedName name="VEGA" localSheetId="122">'[7]32CCG94'!#REF!</definedName>
    <definedName name="VEGA" localSheetId="123">'[7]32CCG94'!#REF!</definedName>
    <definedName name="VEGA" localSheetId="124">'[4]32CCG94'!#REF!</definedName>
    <definedName name="VEGA" localSheetId="126">'[4]32CCG94'!#REF!</definedName>
    <definedName name="VEGA" localSheetId="12">'[4]32CCG94'!#REF!</definedName>
    <definedName name="VEGA" localSheetId="129">'[7]32CCG94'!#REF!</definedName>
    <definedName name="VEGA" localSheetId="131">'[8]32CCG94'!#REF!</definedName>
    <definedName name="VEGA" localSheetId="132">'[7]32CCG94'!#REF!</definedName>
    <definedName name="VEGA" localSheetId="135">'[8]32CCG94'!#REF!</definedName>
    <definedName name="VEGA" localSheetId="13">'[4]32CCG94'!#REF!</definedName>
    <definedName name="VEGA" localSheetId="145">'[4]32CCG94'!#REF!</definedName>
    <definedName name="VEGA" localSheetId="149">'[4]32CCG94'!#REF!</definedName>
    <definedName name="VEGA" localSheetId="151">'[4]32CCG94'!#REF!</definedName>
    <definedName name="VEGA" localSheetId="154">'[4]32CCG94'!#REF!</definedName>
    <definedName name="VEGA" localSheetId="157">'[7]32CCG94'!#REF!</definedName>
    <definedName name="VEGA" localSheetId="158">'[8]32CCG94'!#REF!</definedName>
    <definedName name="VEGA" localSheetId="15">'[4]32CCG94'!#REF!</definedName>
    <definedName name="VEGA" localSheetId="161">'[4]32CCG94'!#REF!</definedName>
    <definedName name="VEGA" localSheetId="162">'[4]32CCG94'!#REF!</definedName>
    <definedName name="VEGA" localSheetId="163">'[4]32CCG94'!#REF!</definedName>
    <definedName name="VEGA" localSheetId="164">'[4]32CCG94'!#REF!</definedName>
    <definedName name="VEGA" localSheetId="165">'[4]32CCG94'!#REF!</definedName>
    <definedName name="VEGA" localSheetId="166">'[4]32CCG94'!#REF!</definedName>
    <definedName name="VEGA" localSheetId="167">'[4]32CCG94'!#REF!</definedName>
    <definedName name="VEGA" localSheetId="168">'[4]32CCG94'!#REF!</definedName>
    <definedName name="VEGA" localSheetId="17">'[4]32CCG94'!#REF!</definedName>
    <definedName name="VEGA" localSheetId="18">'[4]32CCG94'!#REF!</definedName>
    <definedName name="VEGA" localSheetId="1">'[4]32CCG94'!#REF!</definedName>
    <definedName name="VEGA" localSheetId="19">'[4]32CCG94'!#REF!</definedName>
    <definedName name="VEGA" localSheetId="20">'[4]32CCG94'!#REF!</definedName>
    <definedName name="VEGA" localSheetId="21">'[4]32CCG94'!#REF!</definedName>
    <definedName name="VEGA" localSheetId="22">'[4]32CCG94'!#REF!</definedName>
    <definedName name="VEGA" localSheetId="23">'[4]32CCG94'!#REF!</definedName>
    <definedName name="VEGA" localSheetId="25">'[4]32CCG94'!#REF!</definedName>
    <definedName name="VEGA" localSheetId="26">'[4]32CCG94'!#REF!</definedName>
    <definedName name="VEGA" localSheetId="28">'[4]32CCG94'!#REF!</definedName>
    <definedName name="VEGA" localSheetId="2">'[4]32CCG94'!#REF!</definedName>
    <definedName name="VEGA" localSheetId="29">'[4]32CCG94'!#REF!</definedName>
    <definedName name="VEGA" localSheetId="30">'[4]32CCG94'!#REF!</definedName>
    <definedName name="VEGA" localSheetId="31">'[4]32CCG94'!#REF!</definedName>
    <definedName name="VEGA" localSheetId="32">'[4]32CCG94'!#REF!</definedName>
    <definedName name="VEGA" localSheetId="34">'[4]32CCG94'!#REF!</definedName>
    <definedName name="VEGA" localSheetId="35">'[4]32CCG94'!#REF!</definedName>
    <definedName name="VEGA" localSheetId="37">'[4]32CCG94'!#REF!</definedName>
    <definedName name="VEGA" localSheetId="3">'[4]32CCG94'!#REF!</definedName>
    <definedName name="VEGA" localSheetId="47">'[5]32CCG94'!#REF!</definedName>
    <definedName name="VEGA" localSheetId="4">'[4]32CCG94'!#REF!</definedName>
    <definedName name="VEGA" localSheetId="51">'[6]32CCG94'!#REF!</definedName>
    <definedName name="VEGA" localSheetId="53">'[6]32CCG94'!#REF!</definedName>
    <definedName name="VEGA" localSheetId="5">'[4]32CCG94'!#REF!</definedName>
    <definedName name="VEGA" localSheetId="63">'[4]32CCG94'!#REF!</definedName>
    <definedName name="VEGA" localSheetId="75">'[4]32CCG94'!#REF!</definedName>
    <definedName name="VEGA" localSheetId="7">'[4]32CCG94'!#REF!</definedName>
    <definedName name="VEGA" localSheetId="84">'[4]32CCG94'!#REF!</definedName>
    <definedName name="VEGA" localSheetId="87">'[4]32CCG94'!#REF!</definedName>
    <definedName name="VEGA" localSheetId="88">'[4]32CCG94'!#REF!</definedName>
    <definedName name="VEGA" localSheetId="8">'[4]32CCG94'!#REF!</definedName>
    <definedName name="VEGA" localSheetId="89">'[7]32CCG94'!#REF!</definedName>
    <definedName name="VEGA" localSheetId="91">'[4]32CCG94'!#REF!</definedName>
    <definedName name="VEGA" localSheetId="94">'[4]32CCG94'!#REF!</definedName>
    <definedName name="VEGA" localSheetId="98">'[4]32CCG94'!#REF!</definedName>
    <definedName name="VEGA">'[4]32CCG94'!#REF!</definedName>
    <definedName name="VRREW" localSheetId="101">'[4]32CCG94'!#REF!</definedName>
    <definedName name="VRREW" localSheetId="102">'[4]32CCG94'!#REF!</definedName>
    <definedName name="VRREW" localSheetId="104">'[4]32CCG94'!#REF!</definedName>
    <definedName name="VRREW" localSheetId="105">'[4]32CCG94'!#REF!</definedName>
    <definedName name="VRREW" localSheetId="106">'[4]32CCG94'!#REF!</definedName>
    <definedName name="VRREW" localSheetId="99">'[11]32CCG94'!#REF!</definedName>
    <definedName name="VRREW" localSheetId="107">'[4]32CCG94'!#REF!</definedName>
    <definedName name="VRREW" localSheetId="108">'[4]32CCG94'!#REF!</definedName>
    <definedName name="VRREW" localSheetId="111">'[11]32CCG94'!#REF!</definedName>
    <definedName name="VRREW" localSheetId="112">'[11]32CCG94'!#REF!</definedName>
    <definedName name="VRREW" localSheetId="113">'[4]32CCG94'!#REF!</definedName>
    <definedName name="VRREW" localSheetId="114">'[4]32CCG94'!#REF!</definedName>
    <definedName name="VRREW" localSheetId="115">'[4]32CCG94'!#REF!</definedName>
    <definedName name="VRREW" localSheetId="116">'[4]32CCG94'!#REF!</definedName>
    <definedName name="VRREW" localSheetId="11">'[4]32CCG94'!#REF!</definedName>
    <definedName name="VRREW" localSheetId="121">'[12]32CCG94'!#REF!</definedName>
    <definedName name="VRREW" localSheetId="122">'[11]32CCG94'!#REF!</definedName>
    <definedName name="VRREW" localSheetId="123">'[11]32CCG94'!#REF!</definedName>
    <definedName name="VRREW" localSheetId="12">'[4]32CCG94'!#REF!</definedName>
    <definedName name="VRREW" localSheetId="129">'[11]32CCG94'!#REF!</definedName>
    <definedName name="VRREW" localSheetId="131">'[12]32CCG94'!#REF!</definedName>
    <definedName name="VRREW" localSheetId="132">'[11]32CCG94'!#REF!</definedName>
    <definedName name="VRREW" localSheetId="135">'[12]32CCG94'!#REF!</definedName>
    <definedName name="VRREW" localSheetId="13">'[4]32CCG94'!#REF!</definedName>
    <definedName name="VRREW" localSheetId="145">'[4]32CCG94'!#REF!</definedName>
    <definedName name="VRREW" localSheetId="149">'[4]32CCG94'!#REF!</definedName>
    <definedName name="VRREW" localSheetId="151">'[4]32CCG94'!#REF!</definedName>
    <definedName name="VRREW" localSheetId="154">'[4]32CCG94'!#REF!</definedName>
    <definedName name="VRREW" localSheetId="157">'[11]32CCG94'!#REF!</definedName>
    <definedName name="VRREW" localSheetId="158">'[12]32CCG94'!#REF!</definedName>
    <definedName name="VRREW" localSheetId="15">'[4]32CCG94'!#REF!</definedName>
    <definedName name="VRREW" localSheetId="161">'[4]32CCG94'!#REF!</definedName>
    <definedName name="VRREW" localSheetId="162">'[4]32CCG94'!#REF!</definedName>
    <definedName name="VRREW" localSheetId="163">'[4]32CCG94'!#REF!</definedName>
    <definedName name="VRREW" localSheetId="164">'[4]32CCG94'!#REF!</definedName>
    <definedName name="VRREW" localSheetId="165">'[4]32CCG94'!#REF!</definedName>
    <definedName name="VRREW" localSheetId="166">'[4]32CCG94'!#REF!</definedName>
    <definedName name="VRREW" localSheetId="167">'[4]32CCG94'!#REF!</definedName>
    <definedName name="VRREW" localSheetId="168">'[4]32CCG94'!#REF!</definedName>
    <definedName name="VRREW" localSheetId="17">'[4]32CCG94'!#REF!</definedName>
    <definedName name="VRREW" localSheetId="18">'[4]32CCG94'!#REF!</definedName>
    <definedName name="VRREW" localSheetId="1">'[4]32CCG94'!#REF!</definedName>
    <definedName name="VRREW" localSheetId="19">'[4]32CCG94'!#REF!</definedName>
    <definedName name="VRREW" localSheetId="20">'[4]32CCG94'!#REF!</definedName>
    <definedName name="VRREW" localSheetId="21">'[4]32CCG94'!#REF!</definedName>
    <definedName name="VRREW" localSheetId="22">'[4]32CCG94'!#REF!</definedName>
    <definedName name="VRREW" localSheetId="23">'[4]32CCG94'!#REF!</definedName>
    <definedName name="VRREW" localSheetId="25">'[4]32CCG94'!#REF!</definedName>
    <definedName name="VRREW" localSheetId="26">'[4]32CCG94'!#REF!</definedName>
    <definedName name="VRREW" localSheetId="2">'[4]32CCG94'!#REF!</definedName>
    <definedName name="VRREW" localSheetId="29">'[4]32CCG94'!#REF!</definedName>
    <definedName name="VRREW" localSheetId="30">'[4]32CCG94'!#REF!</definedName>
    <definedName name="VRREW" localSheetId="31">'[4]32CCG94'!#REF!</definedName>
    <definedName name="VRREW" localSheetId="32">'[4]32CCG94'!#REF!</definedName>
    <definedName name="VRREW" localSheetId="34">'[4]32CCG94'!#REF!</definedName>
    <definedName name="VRREW" localSheetId="35">'[4]32CCG94'!#REF!</definedName>
    <definedName name="VRREW" localSheetId="37">'[4]32CCG94'!#REF!</definedName>
    <definedName name="VRREW" localSheetId="3">'[4]32CCG94'!#REF!</definedName>
    <definedName name="VRREW" localSheetId="47">'[5]32CCG94'!#REF!</definedName>
    <definedName name="VRREW" localSheetId="4">'[4]32CCG94'!#REF!</definedName>
    <definedName name="VRREW" localSheetId="51">'[6]32CCG94'!#REF!</definedName>
    <definedName name="VRREW" localSheetId="53">'[6]32CCG94'!#REF!</definedName>
    <definedName name="VRREW" localSheetId="5">'[4]32CCG94'!#REF!</definedName>
    <definedName name="VRREW" localSheetId="63">'[4]32CCG94'!#REF!</definedName>
    <definedName name="VRREW" localSheetId="75">'[4]32CCG94'!#REF!</definedName>
    <definedName name="VRREW" localSheetId="7">'[4]32CCG94'!#REF!</definedName>
    <definedName name="VRREW" localSheetId="84">'[4]32CCG94'!#REF!</definedName>
    <definedName name="VRREW" localSheetId="87">'[4]32CCG94'!#REF!</definedName>
    <definedName name="VRREW" localSheetId="88">'[4]32CCG94'!#REF!</definedName>
    <definedName name="VRREW" localSheetId="8">'[4]32CCG94'!#REF!</definedName>
    <definedName name="VRREW" localSheetId="89">'[11]32CCG94'!#REF!</definedName>
    <definedName name="VRREW" localSheetId="91">'[4]32CCG94'!#REF!</definedName>
    <definedName name="VRREW" localSheetId="94">'[4]32CCG94'!#REF!</definedName>
    <definedName name="VRREW" localSheetId="98">'[4]32CCG94'!#REF!</definedName>
    <definedName name="VRREW">'[4]32CCG94'!#REF!</definedName>
    <definedName name="VV" localSheetId="101">#REF!</definedName>
    <definedName name="VV" localSheetId="102">#REF!</definedName>
    <definedName name="VV" localSheetId="104">#REF!</definedName>
    <definedName name="VV" localSheetId="105">#REF!</definedName>
    <definedName name="VV" localSheetId="106">#REF!</definedName>
    <definedName name="VV" localSheetId="0">#REF!</definedName>
    <definedName name="VV" localSheetId="99">#REF!</definedName>
    <definedName name="VV" localSheetId="107">#REF!</definedName>
    <definedName name="VV" localSheetId="108">#REF!</definedName>
    <definedName name="VV" localSheetId="112">#REF!</definedName>
    <definedName name="VV" localSheetId="113">#REF!</definedName>
    <definedName name="VV" localSheetId="114">#REF!</definedName>
    <definedName name="VV" localSheetId="115">#REF!</definedName>
    <definedName name="VV" localSheetId="116">#REF!</definedName>
    <definedName name="VV" localSheetId="11">#REF!</definedName>
    <definedName name="VV" localSheetId="121">#REF!</definedName>
    <definedName name="VV" localSheetId="122">#REF!</definedName>
    <definedName name="VV" localSheetId="123">#REF!</definedName>
    <definedName name="VV" localSheetId="124">#REF!</definedName>
    <definedName name="VV" localSheetId="126">#REF!</definedName>
    <definedName name="VV" localSheetId="127">#REF!</definedName>
    <definedName name="VV" localSheetId="129">#REF!</definedName>
    <definedName name="VV" localSheetId="131">#REF!</definedName>
    <definedName name="VV" localSheetId="132">#REF!</definedName>
    <definedName name="VV" localSheetId="135">#REF!</definedName>
    <definedName name="VV" localSheetId="13">#REF!</definedName>
    <definedName name="VV" localSheetId="145">#REF!</definedName>
    <definedName name="VV" localSheetId="149">#REF!</definedName>
    <definedName name="VV" localSheetId="150">#REF!</definedName>
    <definedName name="VV" localSheetId="151">#REF!</definedName>
    <definedName name="VV" localSheetId="152">#REF!</definedName>
    <definedName name="VV" localSheetId="154">#REF!</definedName>
    <definedName name="VV" localSheetId="155">#REF!</definedName>
    <definedName name="VV" localSheetId="156">#REF!</definedName>
    <definedName name="VV" localSheetId="157">#REF!</definedName>
    <definedName name="VV" localSheetId="158">#REF!</definedName>
    <definedName name="VV" localSheetId="15">#REF!</definedName>
    <definedName name="VV" localSheetId="161">#REF!</definedName>
    <definedName name="VV" localSheetId="162">#REF!</definedName>
    <definedName name="VV" localSheetId="163">#REF!</definedName>
    <definedName name="VV" localSheetId="164">#REF!</definedName>
    <definedName name="VV" localSheetId="165">#REF!</definedName>
    <definedName name="VV" localSheetId="166">#REF!</definedName>
    <definedName name="VV" localSheetId="167">#REF!</definedName>
    <definedName name="VV" localSheetId="168">#REF!</definedName>
    <definedName name="VV" localSheetId="17">#REF!</definedName>
    <definedName name="VV" localSheetId="18">#REF!</definedName>
    <definedName name="VV" localSheetId="20">#REF!</definedName>
    <definedName name="VV" localSheetId="22">#REF!</definedName>
    <definedName name="VV" localSheetId="25">#REF!</definedName>
    <definedName name="VV" localSheetId="26">#REF!</definedName>
    <definedName name="VV" localSheetId="28">#REF!</definedName>
    <definedName name="VV" localSheetId="2">#REF!</definedName>
    <definedName name="VV" localSheetId="29">#REF!</definedName>
    <definedName name="VV" localSheetId="30">#REF!</definedName>
    <definedName name="VV" localSheetId="31">#REF!</definedName>
    <definedName name="VV" localSheetId="32">#REF!</definedName>
    <definedName name="VV" localSheetId="34">#REF!</definedName>
    <definedName name="VV" localSheetId="35">#REF!</definedName>
    <definedName name="VV" localSheetId="37">#REF!</definedName>
    <definedName name="VV" localSheetId="38">#REF!</definedName>
    <definedName name="VV" localSheetId="3">#REF!</definedName>
    <definedName name="VV" localSheetId="39">#REF!</definedName>
    <definedName name="VV" localSheetId="42">#REF!</definedName>
    <definedName name="VV" localSheetId="47">#REF!</definedName>
    <definedName name="VV" localSheetId="4">#REF!</definedName>
    <definedName name="VV" localSheetId="54">#REF!</definedName>
    <definedName name="VV" localSheetId="5">#REF!</definedName>
    <definedName name="VV" localSheetId="63">#REF!</definedName>
    <definedName name="VV" localSheetId="6">#REF!</definedName>
    <definedName name="VV" localSheetId="75">#REF!</definedName>
    <definedName name="VV" localSheetId="76">#REF!</definedName>
    <definedName name="VV" localSheetId="77">#REF!</definedName>
    <definedName name="VV" localSheetId="7">#REF!</definedName>
    <definedName name="VV" localSheetId="80">#REF!</definedName>
    <definedName name="VV" localSheetId="84">#REF!</definedName>
    <definedName name="VV" localSheetId="87">#REF!</definedName>
    <definedName name="VV" localSheetId="88">#REF!</definedName>
    <definedName name="VV" localSheetId="8">#REF!</definedName>
    <definedName name="VV" localSheetId="91">#REF!</definedName>
    <definedName name="VV" localSheetId="93">#REF!</definedName>
    <definedName name="VV" localSheetId="94">#REF!</definedName>
    <definedName name="VV" localSheetId="98">#REF!</definedName>
    <definedName name="VV">#REF!</definedName>
    <definedName name="VVVVVVVVVVVVVVVV" localSheetId="101">'[4]32CCG94'!#REF!</definedName>
    <definedName name="VVVVVVVVVVVVVVVV" localSheetId="102">'[4]32CCG94'!#REF!</definedName>
    <definedName name="VVVVVVVVVVVVVVVV" localSheetId="104">'[4]32CCG94'!#REF!</definedName>
    <definedName name="VVVVVVVVVVVVVVVV" localSheetId="105">'[4]32CCG94'!#REF!</definedName>
    <definedName name="VVVVVVVVVVVVVVVV" localSheetId="106">'[4]32CCG94'!#REF!</definedName>
    <definedName name="VVVVVVVVVVVVVVVV" localSheetId="0">'[4]32CCG94'!#REF!</definedName>
    <definedName name="VVVVVVVVVVVVVVVV" localSheetId="99">'[4]32CCG94'!#REF!</definedName>
    <definedName name="VVVVVVVVVVVVVVVV" localSheetId="107">'[4]32CCG94'!#REF!</definedName>
    <definedName name="VVVVVVVVVVVVVVVV" localSheetId="108">'[4]32CCG94'!#REF!</definedName>
    <definedName name="VVVVVVVVVVVVVVVV" localSheetId="112">'[4]32CCG94'!#REF!</definedName>
    <definedName name="VVVVVVVVVVVVVVVV" localSheetId="113">'[4]32CCG94'!#REF!</definedName>
    <definedName name="VVVVVVVVVVVVVVVV" localSheetId="114">'[4]32CCG94'!#REF!</definedName>
    <definedName name="VVVVVVVVVVVVVVVV" localSheetId="115">'[4]32CCG94'!#REF!</definedName>
    <definedName name="VVVVVVVVVVVVVVVV" localSheetId="116">'[4]32CCG94'!#REF!</definedName>
    <definedName name="VVVVVVVVVVVVVVVV" localSheetId="11">'[4]32CCG94'!#REF!</definedName>
    <definedName name="VVVVVVVVVVVVVVVV" localSheetId="121">'[4]32CCG94'!#REF!</definedName>
    <definedName name="VVVVVVVVVVVVVVVV" localSheetId="122">'[4]32CCG94'!#REF!</definedName>
    <definedName name="VVVVVVVVVVVVVVVV" localSheetId="123">'[4]32CCG94'!#REF!</definedName>
    <definedName name="VVVVVVVVVVVVVVVV" localSheetId="127">'[4]32CCG94'!#REF!</definedName>
    <definedName name="VVVVVVVVVVVVVVVV" localSheetId="12">'[4]32CCG94'!#REF!</definedName>
    <definedName name="VVVVVVVVVVVVVVVV" localSheetId="131">'[4]32CCG94'!#REF!</definedName>
    <definedName name="VVVVVVVVVVVVVVVV" localSheetId="132">'[4]32CCG94'!#REF!</definedName>
    <definedName name="VVVVVVVVVVVVVVVV" localSheetId="135">'[4]32CCG94'!#REF!</definedName>
    <definedName name="VVVVVVVVVVVVVVVV" localSheetId="13">'[4]32CCG94'!#REF!</definedName>
    <definedName name="VVVVVVVVVVVVVVVV" localSheetId="145">'[4]32CCG94'!#REF!</definedName>
    <definedName name="VVVVVVVVVVVVVVVV" localSheetId="149">'[4]32CCG94'!#REF!</definedName>
    <definedName name="VVVVVVVVVVVVVVVV" localSheetId="150">'[4]32CCG94'!#REF!</definedName>
    <definedName name="VVVVVVVVVVVVVVVV" localSheetId="151">'[4]32CCG94'!#REF!</definedName>
    <definedName name="VVVVVVVVVVVVVVVV" localSheetId="152">'[4]32CCG94'!#REF!</definedName>
    <definedName name="VVVVVVVVVVVVVVVV" localSheetId="154">'[4]32CCG94'!#REF!</definedName>
    <definedName name="VVVVVVVVVVVVVVVV" localSheetId="155">'[4]32CCG94'!#REF!</definedName>
    <definedName name="VVVVVVVVVVVVVVVV" localSheetId="156">'[4]32CCG94'!#REF!</definedName>
    <definedName name="VVVVVVVVVVVVVVVV" localSheetId="158">'[4]32CCG94'!#REF!</definedName>
    <definedName name="VVVVVVVVVVVVVVVV" localSheetId="15">'[4]32CCG94'!#REF!</definedName>
    <definedName name="VVVVVVVVVVVVVVVV" localSheetId="161">'[4]32CCG94'!#REF!</definedName>
    <definedName name="VVVVVVVVVVVVVVVV" localSheetId="162">'[4]32CCG94'!#REF!</definedName>
    <definedName name="VVVVVVVVVVVVVVVV" localSheetId="163">'[4]32CCG94'!#REF!</definedName>
    <definedName name="VVVVVVVVVVVVVVVV" localSheetId="164">'[4]32CCG94'!#REF!</definedName>
    <definedName name="VVVVVVVVVVVVVVVV" localSheetId="165">'[4]32CCG94'!#REF!</definedName>
    <definedName name="VVVVVVVVVVVVVVVV" localSheetId="166">'[4]32CCG94'!#REF!</definedName>
    <definedName name="VVVVVVVVVVVVVVVV" localSheetId="167">'[4]32CCG94'!#REF!</definedName>
    <definedName name="VVVVVVVVVVVVVVVV" localSheetId="168">'[4]32CCG94'!#REF!</definedName>
    <definedName name="VVVVVVVVVVVVVVVV" localSheetId="17">'[4]32CCG94'!#REF!</definedName>
    <definedName name="VVVVVVVVVVVVVVVV" localSheetId="18">'[4]32CCG94'!#REF!</definedName>
    <definedName name="VVVVVVVVVVVVVVVV" localSheetId="1">'[4]32CCG94'!#REF!</definedName>
    <definedName name="VVVVVVVVVVVVVVVV" localSheetId="19">'[4]32CCG94'!#REF!</definedName>
    <definedName name="VVVVVVVVVVVVVVVV" localSheetId="20">'[4]32CCG94'!#REF!</definedName>
    <definedName name="VVVVVVVVVVVVVVVV" localSheetId="21">'[4]32CCG94'!#REF!</definedName>
    <definedName name="VVVVVVVVVVVVVVVV" localSheetId="22">'[4]32CCG94'!#REF!</definedName>
    <definedName name="VVVVVVVVVVVVVVVV" localSheetId="23">'[4]32CCG94'!#REF!</definedName>
    <definedName name="VVVVVVVVVVVVVVVV" localSheetId="25">'[4]32CCG94'!#REF!</definedName>
    <definedName name="VVVVVVVVVVVVVVVV" localSheetId="26">'[4]32CCG94'!#REF!</definedName>
    <definedName name="VVVVVVVVVVVVVVVV" localSheetId="2">'[4]32CCG94'!#REF!</definedName>
    <definedName name="VVVVVVVVVVVVVVVV" localSheetId="29">'[4]32CCG94'!#REF!</definedName>
    <definedName name="VVVVVVVVVVVVVVVV" localSheetId="30">'[4]32CCG94'!#REF!</definedName>
    <definedName name="VVVVVVVVVVVVVVVV" localSheetId="31">'[4]32CCG94'!#REF!</definedName>
    <definedName name="VVVVVVVVVVVVVVVV" localSheetId="32">'[4]32CCG94'!#REF!</definedName>
    <definedName name="VVVVVVVVVVVVVVVV" localSheetId="34">'[4]32CCG94'!#REF!</definedName>
    <definedName name="VVVVVVVVVVVVVVVV" localSheetId="35">'[4]32CCG94'!#REF!</definedName>
    <definedName name="VVVVVVVVVVVVVVVV" localSheetId="37">'[4]32CCG94'!#REF!</definedName>
    <definedName name="VVVVVVVVVVVVVVVV" localSheetId="38">'[4]32CCG94'!#REF!</definedName>
    <definedName name="VVVVVVVVVVVVVVVV" localSheetId="3">'[4]32CCG94'!#REF!</definedName>
    <definedName name="VVVVVVVVVVVVVVVV" localSheetId="39">'[4]32CCG94'!#REF!</definedName>
    <definedName name="VVVVVVVVVVVVVVVV" localSheetId="42">'[4]32CCG94'!#REF!</definedName>
    <definedName name="VVVVVVVVVVVVVVVV" localSheetId="47">'[5]32CCG94'!#REF!</definedName>
    <definedName name="VVVVVVVVVVVVVVVV" localSheetId="4">'[4]32CCG94'!#REF!</definedName>
    <definedName name="VVVVVVVVVVVVVVVV" localSheetId="51">'[6]32CCG94'!#REF!</definedName>
    <definedName name="VVVVVVVVVVVVVVVV" localSheetId="53">'[6]32CCG94'!#REF!</definedName>
    <definedName name="VVVVVVVVVVVVVVVV" localSheetId="5">'[4]32CCG94'!#REF!</definedName>
    <definedName name="VVVVVVVVVVVVVVVV" localSheetId="63">'[4]32CCG94'!#REF!</definedName>
    <definedName name="VVVVVVVVVVVVVVVV" localSheetId="75">'[4]32CCG94'!#REF!</definedName>
    <definedName name="VVVVVVVVVVVVVVVV" localSheetId="7">'[4]32CCG94'!#REF!</definedName>
    <definedName name="VVVVVVVVVVVVVVVV" localSheetId="84">'[4]32CCG94'!#REF!</definedName>
    <definedName name="VVVVVVVVVVVVVVVV" localSheetId="87">'[4]32CCG94'!#REF!</definedName>
    <definedName name="VVVVVVVVVVVVVVVV" localSheetId="88">'[4]32CCG94'!#REF!</definedName>
    <definedName name="VVVVVVVVVVVVVVVV" localSheetId="8">'[4]32CCG94'!#REF!</definedName>
    <definedName name="VVVVVVVVVVVVVVVV" localSheetId="91">'[4]32CCG94'!#REF!</definedName>
    <definedName name="VVVVVVVVVVVVVVVV" localSheetId="94">'[4]32CCG94'!#REF!</definedName>
    <definedName name="VVVVVVVVVVVVVVVV" localSheetId="98">'[4]32CCG94'!#REF!</definedName>
    <definedName name="VVVVVVVVVVVVVVVV">'[4]32CCG94'!#REF!</definedName>
    <definedName name="w" localSheetId="0">#REF!</definedName>
    <definedName name="w" localSheetId="99">#REF!</definedName>
    <definedName name="w" localSheetId="109">#REF!</definedName>
    <definedName name="w" localSheetId="111">#REF!</definedName>
    <definedName name="w" localSheetId="112">#REF!</definedName>
    <definedName name="w" localSheetId="113">#REF!</definedName>
    <definedName name="w" localSheetId="114">#REF!</definedName>
    <definedName name="w" localSheetId="11">#REF!</definedName>
    <definedName name="w" localSheetId="120">#REF!</definedName>
    <definedName name="w" localSheetId="121">#REF!</definedName>
    <definedName name="w" localSheetId="122">#REF!</definedName>
    <definedName name="w" localSheetId="123">#REF!</definedName>
    <definedName name="w" localSheetId="127">#REF!</definedName>
    <definedName name="w" localSheetId="131">#REF!</definedName>
    <definedName name="w" localSheetId="132">#REF!</definedName>
    <definedName name="w" localSheetId="145">#REF!</definedName>
    <definedName name="w" localSheetId="151">#REF!</definedName>
    <definedName name="w" localSheetId="152">#REF!</definedName>
    <definedName name="w" localSheetId="154">#REF!</definedName>
    <definedName name="w" localSheetId="163">#REF!</definedName>
    <definedName name="w" localSheetId="164">#REF!</definedName>
    <definedName name="w" localSheetId="165">#REF!</definedName>
    <definedName name="w" localSheetId="166">#REF!</definedName>
    <definedName name="w" localSheetId="167">#REF!</definedName>
    <definedName name="w" localSheetId="168">#REF!</definedName>
    <definedName name="w" localSheetId="26">#REF!</definedName>
    <definedName name="w" localSheetId="28">#REF!</definedName>
    <definedName name="w" localSheetId="35">#REF!</definedName>
    <definedName name="w" localSheetId="47">#REF!</definedName>
    <definedName name="w" localSheetId="6">#REF!</definedName>
    <definedName name="w" localSheetId="74">#REF!</definedName>
    <definedName name="w" localSheetId="75">#REF!</definedName>
    <definedName name="w" localSheetId="76">#REF!</definedName>
    <definedName name="w" localSheetId="77">#REF!</definedName>
    <definedName name="w" localSheetId="80">#REF!</definedName>
    <definedName name="w" localSheetId="8">#REF!</definedName>
    <definedName name="w" localSheetId="90">#REF!</definedName>
    <definedName name="w" localSheetId="95">#REF!</definedName>
    <definedName name="w">#REF!</definedName>
    <definedName name="x" localSheetId="101">'[4]32CCG94'!#REF!</definedName>
    <definedName name="x" localSheetId="102">'[4]32CCG94'!#REF!</definedName>
    <definedName name="x" localSheetId="104">'[4]32CCG94'!#REF!</definedName>
    <definedName name="x" localSheetId="105">'[4]32CCG94'!#REF!</definedName>
    <definedName name="x" localSheetId="106">'[4]32CCG94'!#REF!</definedName>
    <definedName name="x" localSheetId="0">'[4]32CCG94'!#REF!</definedName>
    <definedName name="x" localSheetId="99">'[4]32CCG94'!#REF!</definedName>
    <definedName name="x" localSheetId="107">'[4]32CCG94'!#REF!</definedName>
    <definedName name="x" localSheetId="108">'[4]32CCG94'!#REF!</definedName>
    <definedName name="x" localSheetId="111">'[4]32CCG94'!#REF!</definedName>
    <definedName name="x" localSheetId="112">'[4]32CCG94'!#REF!</definedName>
    <definedName name="x" localSheetId="113">'[4]32CCG94'!#REF!</definedName>
    <definedName name="x" localSheetId="114">'[4]32CCG94'!#REF!</definedName>
    <definedName name="x" localSheetId="115">'[4]32CCG94'!#REF!</definedName>
    <definedName name="x" localSheetId="116">'[4]32CCG94'!#REF!</definedName>
    <definedName name="x" localSheetId="11">'[4]32CCG94'!#REF!</definedName>
    <definedName name="x" localSheetId="121">'[4]32CCG94'!#REF!</definedName>
    <definedName name="x" localSheetId="122">'[4]32CCG94'!#REF!</definedName>
    <definedName name="x" localSheetId="123">'[4]32CCG94'!#REF!</definedName>
    <definedName name="x" localSheetId="127">'[4]32CCG94'!#REF!</definedName>
    <definedName name="x" localSheetId="12">'[4]32CCG94'!#REF!</definedName>
    <definedName name="x" localSheetId="131">'[4]32CCG94'!#REF!</definedName>
    <definedName name="x" localSheetId="132">'[4]32CCG94'!#REF!</definedName>
    <definedName name="x" localSheetId="135">'[4]32CCG94'!#REF!</definedName>
    <definedName name="x" localSheetId="13">'[4]32CCG94'!#REF!</definedName>
    <definedName name="x" localSheetId="145">'[4]32CCG94'!#REF!</definedName>
    <definedName name="x" localSheetId="149">'[4]32CCG94'!#REF!</definedName>
    <definedName name="x" localSheetId="150">'[4]32CCG94'!#REF!</definedName>
    <definedName name="x" localSheetId="151">'[4]32CCG94'!#REF!</definedName>
    <definedName name="x" localSheetId="152">'[4]32CCG94'!#REF!</definedName>
    <definedName name="x" localSheetId="154">'[4]32CCG94'!#REF!</definedName>
    <definedName name="x" localSheetId="155">'[4]32CCG94'!#REF!</definedName>
    <definedName name="x" localSheetId="156">'[4]32CCG94'!#REF!</definedName>
    <definedName name="x" localSheetId="158">'[4]32CCG94'!#REF!</definedName>
    <definedName name="x" localSheetId="161">'[4]32CCG94'!#REF!</definedName>
    <definedName name="x" localSheetId="162">'[4]32CCG94'!#REF!</definedName>
    <definedName name="x" localSheetId="163">'[4]32CCG94'!#REF!</definedName>
    <definedName name="x" localSheetId="164">'[4]32CCG94'!#REF!</definedName>
    <definedName name="x" localSheetId="165">'[4]32CCG94'!#REF!</definedName>
    <definedName name="x" localSheetId="166">'[4]32CCG94'!#REF!</definedName>
    <definedName name="x" localSheetId="167">'[4]32CCG94'!#REF!</definedName>
    <definedName name="x" localSheetId="168">'[4]32CCG94'!#REF!</definedName>
    <definedName name="x" localSheetId="17">'[4]32CCG94'!#REF!</definedName>
    <definedName name="x" localSheetId="18">'[4]32CCG94'!#REF!</definedName>
    <definedName name="x" localSheetId="1">'[4]32CCG94'!#REF!</definedName>
    <definedName name="x" localSheetId="19">'[4]32CCG94'!#REF!</definedName>
    <definedName name="x" localSheetId="20">'[4]32CCG94'!#REF!</definedName>
    <definedName name="x" localSheetId="21">'[4]32CCG94'!#REF!</definedName>
    <definedName name="x" localSheetId="22">'[4]32CCG94'!#REF!</definedName>
    <definedName name="x" localSheetId="23">'[4]32CCG94'!#REF!</definedName>
    <definedName name="x" localSheetId="25">'[4]32CCG94'!#REF!</definedName>
    <definedName name="x" localSheetId="26">'[4]32CCG94'!#REF!</definedName>
    <definedName name="x" localSheetId="2">'[4]32CCG94'!#REF!</definedName>
    <definedName name="x" localSheetId="29">'[4]32CCG94'!#REF!</definedName>
    <definedName name="x" localSheetId="30">'[4]32CCG94'!#REF!</definedName>
    <definedName name="x" localSheetId="31">'[4]32CCG94'!#REF!</definedName>
    <definedName name="x" localSheetId="32">'[4]32CCG94'!#REF!</definedName>
    <definedName name="x" localSheetId="34">'[4]32CCG94'!#REF!</definedName>
    <definedName name="x" localSheetId="35">'[4]32CCG94'!#REF!</definedName>
    <definedName name="x" localSheetId="37">'[4]32CCG94'!#REF!</definedName>
    <definedName name="x" localSheetId="38">'[4]32CCG94'!#REF!</definedName>
    <definedName name="x" localSheetId="3">'[4]32CCG94'!#REF!</definedName>
    <definedName name="x" localSheetId="39">'[4]32CCG94'!#REF!</definedName>
    <definedName name="x" localSheetId="42">'[4]32CCG94'!#REF!</definedName>
    <definedName name="x" localSheetId="47">'[5]32CCG94'!#REF!</definedName>
    <definedName name="x" localSheetId="4">'[4]32CCG94'!#REF!</definedName>
    <definedName name="x" localSheetId="51">'[6]32CCG94'!#REF!</definedName>
    <definedName name="x" localSheetId="53">'[6]32CCG94'!#REF!</definedName>
    <definedName name="x" localSheetId="5">'[4]32CCG94'!#REF!</definedName>
    <definedName name="x" localSheetId="63">'[4]32CCG94'!#REF!</definedName>
    <definedName name="x" localSheetId="75">'[4]32CCG94'!#REF!</definedName>
    <definedName name="x" localSheetId="7">'[4]32CCG94'!#REF!</definedName>
    <definedName name="x" localSheetId="84">'[4]32CCG94'!#REF!</definedName>
    <definedName name="x" localSheetId="87">'[4]32CCG94'!#REF!</definedName>
    <definedName name="x" localSheetId="88">'[4]32CCG94'!#REF!</definedName>
    <definedName name="x" localSheetId="8">'[4]32CCG94'!#REF!</definedName>
    <definedName name="x" localSheetId="89">#REF!</definedName>
    <definedName name="x" localSheetId="91">'[4]32CCG94'!#REF!</definedName>
    <definedName name="x" localSheetId="94">'[4]32CCG94'!#REF!</definedName>
    <definedName name="x" localSheetId="98">'[4]32CCG94'!#REF!</definedName>
    <definedName name="x">'[4]32CCG94'!#REF!</definedName>
    <definedName name="XSE" localSheetId="101">'[4]32CCG94'!#REF!</definedName>
    <definedName name="XSE" localSheetId="102">'[4]32CCG94'!#REF!</definedName>
    <definedName name="XSE" localSheetId="104">'[4]32CCG94'!#REF!</definedName>
    <definedName name="XSE" localSheetId="105">'[4]32CCG94'!#REF!</definedName>
    <definedName name="XSE" localSheetId="106">'[4]32CCG94'!#REF!</definedName>
    <definedName name="XSE" localSheetId="0">'[4]32CCG94'!#REF!</definedName>
    <definedName name="XSE" localSheetId="99">'[7]32CCG94'!#REF!</definedName>
    <definedName name="XSE" localSheetId="107">'[4]32CCG94'!#REF!</definedName>
    <definedName name="XSE" localSheetId="108">'[4]32CCG94'!#REF!</definedName>
    <definedName name="XSE" localSheetId="111">'[7]32CCG94'!#REF!</definedName>
    <definedName name="XSE" localSheetId="112">'[7]32CCG94'!#REF!</definedName>
    <definedName name="XSE" localSheetId="113">'[4]32CCG94'!#REF!</definedName>
    <definedName name="XSE" localSheetId="114">'[4]32CCG94'!#REF!</definedName>
    <definedName name="XSE" localSheetId="115">'[4]32CCG94'!#REF!</definedName>
    <definedName name="XSE" localSheetId="116">'[4]32CCG94'!#REF!</definedName>
    <definedName name="XSE" localSheetId="11">'[4]32CCG94'!#REF!</definedName>
    <definedName name="XSE" localSheetId="121">'[8]32CCG94'!#REF!</definedName>
    <definedName name="XSE" localSheetId="122">'[7]32CCG94'!#REF!</definedName>
    <definedName name="XSE" localSheetId="123">'[7]32CCG94'!#REF!</definedName>
    <definedName name="XSE" localSheetId="12">'[4]32CCG94'!#REF!</definedName>
    <definedName name="XSE" localSheetId="129">'[7]32CCG94'!#REF!</definedName>
    <definedName name="XSE" localSheetId="131">'[8]32CCG94'!#REF!</definedName>
    <definedName name="XSE" localSheetId="132">'[7]32CCG94'!#REF!</definedName>
    <definedName name="XSE" localSheetId="135">'[8]32CCG94'!#REF!</definedName>
    <definedName name="XSE" localSheetId="13">'[4]32CCG94'!#REF!</definedName>
    <definedName name="XSE" localSheetId="145">'[4]32CCG94'!#REF!</definedName>
    <definedName name="XSE" localSheetId="149">'[4]32CCG94'!#REF!</definedName>
    <definedName name="XSE" localSheetId="151">'[4]32CCG94'!#REF!</definedName>
    <definedName name="XSE" localSheetId="154">'[4]32CCG94'!#REF!</definedName>
    <definedName name="XSE" localSheetId="157">'[7]32CCG94'!#REF!</definedName>
    <definedName name="XSE" localSheetId="158">'[8]32CCG94'!#REF!</definedName>
    <definedName name="XSE" localSheetId="15">'[4]32CCG94'!#REF!</definedName>
    <definedName name="XSE" localSheetId="161">'[4]32CCG94'!#REF!</definedName>
    <definedName name="XSE" localSheetId="162">'[4]32CCG94'!#REF!</definedName>
    <definedName name="XSE" localSheetId="163">'[4]32CCG94'!#REF!</definedName>
    <definedName name="XSE" localSheetId="164">'[4]32CCG94'!#REF!</definedName>
    <definedName name="XSE" localSheetId="165">'[4]32CCG94'!#REF!</definedName>
    <definedName name="XSE" localSheetId="166">'[4]32CCG94'!#REF!</definedName>
    <definedName name="XSE" localSheetId="167">'[4]32CCG94'!#REF!</definedName>
    <definedName name="XSE" localSheetId="168">'[4]32CCG94'!#REF!</definedName>
    <definedName name="XSE" localSheetId="17">'[4]32CCG94'!#REF!</definedName>
    <definedName name="XSE" localSheetId="18">'[4]32CCG94'!#REF!</definedName>
    <definedName name="XSE" localSheetId="1">'[4]32CCG94'!#REF!</definedName>
    <definedName name="XSE" localSheetId="19">'[4]32CCG94'!#REF!</definedName>
    <definedName name="XSE" localSheetId="20">'[4]32CCG94'!#REF!</definedName>
    <definedName name="XSE" localSheetId="21">'[4]32CCG94'!#REF!</definedName>
    <definedName name="XSE" localSheetId="22">'[4]32CCG94'!#REF!</definedName>
    <definedName name="XSE" localSheetId="23">'[4]32CCG94'!#REF!</definedName>
    <definedName name="XSE" localSheetId="25">'[4]32CCG94'!#REF!</definedName>
    <definedName name="XSE" localSheetId="26">'[4]32CCG94'!#REF!</definedName>
    <definedName name="XSE" localSheetId="2">'[4]32CCG94'!#REF!</definedName>
    <definedName name="XSE" localSheetId="29">'[4]32CCG94'!#REF!</definedName>
    <definedName name="XSE" localSheetId="30">'[4]32CCG94'!#REF!</definedName>
    <definedName name="XSE" localSheetId="31">'[4]32CCG94'!#REF!</definedName>
    <definedName name="XSE" localSheetId="32">'[4]32CCG94'!#REF!</definedName>
    <definedName name="XSE" localSheetId="34">'[4]32CCG94'!#REF!</definedName>
    <definedName name="XSE" localSheetId="35">'[4]32CCG94'!#REF!</definedName>
    <definedName name="XSE" localSheetId="37">'[4]32CCG94'!#REF!</definedName>
    <definedName name="XSE" localSheetId="3">'[4]32CCG94'!#REF!</definedName>
    <definedName name="XSE" localSheetId="47">'[5]32CCG94'!#REF!</definedName>
    <definedName name="XSE" localSheetId="4">'[4]32CCG94'!#REF!</definedName>
    <definedName name="XSE" localSheetId="51">'[6]32CCG94'!#REF!</definedName>
    <definedName name="XSE" localSheetId="53">'[6]32CCG94'!#REF!</definedName>
    <definedName name="XSE" localSheetId="5">'[4]32CCG94'!#REF!</definedName>
    <definedName name="XSE" localSheetId="63">'[4]32CCG94'!#REF!</definedName>
    <definedName name="XSE" localSheetId="75">'[4]32CCG94'!#REF!</definedName>
    <definedName name="XSE" localSheetId="7">'[4]32CCG94'!#REF!</definedName>
    <definedName name="XSE" localSheetId="84">'[4]32CCG94'!#REF!</definedName>
    <definedName name="XSE" localSheetId="87">'[4]32CCG94'!#REF!</definedName>
    <definedName name="XSE" localSheetId="88">'[4]32CCG94'!#REF!</definedName>
    <definedName name="XSE" localSheetId="8">'[4]32CCG94'!#REF!</definedName>
    <definedName name="XSE" localSheetId="89">'[7]32CCG94'!#REF!</definedName>
    <definedName name="XSE" localSheetId="91">'[4]32CCG94'!#REF!</definedName>
    <definedName name="XSE" localSheetId="94">'[4]32CCG94'!#REF!</definedName>
    <definedName name="XSE" localSheetId="98">'[4]32CCG94'!#REF!</definedName>
    <definedName name="XSE">'[4]32CCG94'!#REF!</definedName>
    <definedName name="XXXX" localSheetId="112">'[10]32CCG94'!#REF!</definedName>
    <definedName name="XXXX">'[10]32CCG94'!#REF!</definedName>
    <definedName name="XXXXXX" localSheetId="112" hidden="1">'[2]TAB DCENTE CETI 2002'!#REF!</definedName>
    <definedName name="XXXXXX" hidden="1">'[2]TAB DCENTE CETI 2002'!#REF!</definedName>
    <definedName name="XXXXXXXXXXXXXXXX" localSheetId="101">'[4]32CCG94'!#REF!</definedName>
    <definedName name="XXXXXXXXXXXXXXXX" localSheetId="102">'[4]32CCG94'!#REF!</definedName>
    <definedName name="XXXXXXXXXXXXXXXX" localSheetId="104">'[4]32CCG94'!#REF!</definedName>
    <definedName name="XXXXXXXXXXXXXXXX" localSheetId="105">'[4]32CCG94'!#REF!</definedName>
    <definedName name="XXXXXXXXXXXXXXXX" localSheetId="106">'[4]32CCG94'!#REF!</definedName>
    <definedName name="XXXXXXXXXXXXXXXX" localSheetId="0">'[4]32CCG94'!#REF!</definedName>
    <definedName name="XXXXXXXXXXXXXXXX" localSheetId="99">'[11]32CCG94'!#REF!</definedName>
    <definedName name="XXXXXXXXXXXXXXXX" localSheetId="107">'[4]32CCG94'!#REF!</definedName>
    <definedName name="XXXXXXXXXXXXXXXX" localSheetId="108">'[4]32CCG94'!#REF!</definedName>
    <definedName name="XXXXXXXXXXXXXXXX" localSheetId="111">'[11]32CCG94'!#REF!</definedName>
    <definedName name="XXXXXXXXXXXXXXXX" localSheetId="112">'[11]32CCG94'!#REF!</definedName>
    <definedName name="XXXXXXXXXXXXXXXX" localSheetId="113">'[4]32CCG94'!#REF!</definedName>
    <definedName name="XXXXXXXXXXXXXXXX" localSheetId="114">'[4]32CCG94'!#REF!</definedName>
    <definedName name="XXXXXXXXXXXXXXXX" localSheetId="115">'[4]32CCG94'!#REF!</definedName>
    <definedName name="XXXXXXXXXXXXXXXX" localSheetId="116">'[4]32CCG94'!#REF!</definedName>
    <definedName name="XXXXXXXXXXXXXXXX" localSheetId="11">'[4]32CCG94'!#REF!</definedName>
    <definedName name="XXXXXXXXXXXXXXXX" localSheetId="121">'[12]32CCG94'!#REF!</definedName>
    <definedName name="XXXXXXXXXXXXXXXX" localSheetId="122">'[11]32CCG94'!#REF!</definedName>
    <definedName name="XXXXXXXXXXXXXXXX" localSheetId="123">'[11]32CCG94'!#REF!</definedName>
    <definedName name="XXXXXXXXXXXXXXXX" localSheetId="12">'[4]32CCG94'!#REF!</definedName>
    <definedName name="XXXXXXXXXXXXXXXX" localSheetId="129">'[11]32CCG94'!#REF!</definedName>
    <definedName name="XXXXXXXXXXXXXXXX" localSheetId="131">'[12]32CCG94'!#REF!</definedName>
    <definedName name="XXXXXXXXXXXXXXXX" localSheetId="132">'[11]32CCG94'!#REF!</definedName>
    <definedName name="XXXXXXXXXXXXXXXX" localSheetId="135">'[12]32CCG94'!#REF!</definedName>
    <definedName name="XXXXXXXXXXXXXXXX" localSheetId="13">'[4]32CCG94'!#REF!</definedName>
    <definedName name="XXXXXXXXXXXXXXXX" localSheetId="145">'[4]32CCG94'!#REF!</definedName>
    <definedName name="XXXXXXXXXXXXXXXX" localSheetId="149">'[4]32CCG94'!#REF!</definedName>
    <definedName name="XXXXXXXXXXXXXXXX" localSheetId="151">'[4]32CCG94'!#REF!</definedName>
    <definedName name="XXXXXXXXXXXXXXXX" localSheetId="154">'[4]32CCG94'!#REF!</definedName>
    <definedName name="XXXXXXXXXXXXXXXX" localSheetId="157">'[11]32CCG94'!#REF!</definedName>
    <definedName name="XXXXXXXXXXXXXXXX" localSheetId="158">'[12]32CCG94'!#REF!</definedName>
    <definedName name="XXXXXXXXXXXXXXXX" localSheetId="15">'[4]32CCG94'!#REF!</definedName>
    <definedName name="XXXXXXXXXXXXXXXX" localSheetId="161">'[4]32CCG94'!#REF!</definedName>
    <definedName name="XXXXXXXXXXXXXXXX" localSheetId="162">'[4]32CCG94'!#REF!</definedName>
    <definedName name="XXXXXXXXXXXXXXXX" localSheetId="163">'[4]32CCG94'!#REF!</definedName>
    <definedName name="XXXXXXXXXXXXXXXX" localSheetId="164">'[4]32CCG94'!#REF!</definedName>
    <definedName name="XXXXXXXXXXXXXXXX" localSheetId="165">'[4]32CCG94'!#REF!</definedName>
    <definedName name="XXXXXXXXXXXXXXXX" localSheetId="166">'[4]32CCG94'!#REF!</definedName>
    <definedName name="XXXXXXXXXXXXXXXX" localSheetId="167">'[4]32CCG94'!#REF!</definedName>
    <definedName name="XXXXXXXXXXXXXXXX" localSheetId="168">'[4]32CCG94'!#REF!</definedName>
    <definedName name="XXXXXXXXXXXXXXXX" localSheetId="17">'[4]32CCG94'!#REF!</definedName>
    <definedName name="XXXXXXXXXXXXXXXX" localSheetId="18">'[4]32CCG94'!#REF!</definedName>
    <definedName name="XXXXXXXXXXXXXXXX" localSheetId="1">'[4]32CCG94'!#REF!</definedName>
    <definedName name="XXXXXXXXXXXXXXXX" localSheetId="19">'[4]32CCG94'!#REF!</definedName>
    <definedName name="XXXXXXXXXXXXXXXX" localSheetId="20">'[4]32CCG94'!#REF!</definedName>
    <definedName name="XXXXXXXXXXXXXXXX" localSheetId="21">'[4]32CCG94'!#REF!</definedName>
    <definedName name="XXXXXXXXXXXXXXXX" localSheetId="22">'[4]32CCG94'!#REF!</definedName>
    <definedName name="XXXXXXXXXXXXXXXX" localSheetId="23">'[4]32CCG94'!#REF!</definedName>
    <definedName name="XXXXXXXXXXXXXXXX" localSheetId="25">'[4]32CCG94'!#REF!</definedName>
    <definedName name="XXXXXXXXXXXXXXXX" localSheetId="26">'[4]32CCG94'!#REF!</definedName>
    <definedName name="XXXXXXXXXXXXXXXX" localSheetId="2">'[4]32CCG94'!#REF!</definedName>
    <definedName name="XXXXXXXXXXXXXXXX" localSheetId="29">'[4]32CCG94'!#REF!</definedName>
    <definedName name="XXXXXXXXXXXXXXXX" localSheetId="30">'[4]32CCG94'!#REF!</definedName>
    <definedName name="XXXXXXXXXXXXXXXX" localSheetId="31">'[4]32CCG94'!#REF!</definedName>
    <definedName name="XXXXXXXXXXXXXXXX" localSheetId="32">'[4]32CCG94'!#REF!</definedName>
    <definedName name="XXXXXXXXXXXXXXXX" localSheetId="34">'[4]32CCG94'!#REF!</definedName>
    <definedName name="XXXXXXXXXXXXXXXX" localSheetId="35">'[4]32CCG94'!#REF!</definedName>
    <definedName name="XXXXXXXXXXXXXXXX" localSheetId="37">'[4]32CCG94'!#REF!</definedName>
    <definedName name="XXXXXXXXXXXXXXXX" localSheetId="3">'[4]32CCG94'!#REF!</definedName>
    <definedName name="XXXXXXXXXXXXXXXX" localSheetId="47">'[5]32CCG94'!#REF!</definedName>
    <definedName name="XXXXXXXXXXXXXXXX" localSheetId="4">'[4]32CCG94'!#REF!</definedName>
    <definedName name="XXXXXXXXXXXXXXXX" localSheetId="51">'[6]32CCG94'!#REF!</definedName>
    <definedName name="XXXXXXXXXXXXXXXX" localSheetId="53">'[6]32CCG94'!#REF!</definedName>
    <definedName name="XXXXXXXXXXXXXXXX" localSheetId="5">'[4]32CCG94'!#REF!</definedName>
    <definedName name="XXXXXXXXXXXXXXXX" localSheetId="63">'[4]32CCG94'!#REF!</definedName>
    <definedName name="XXXXXXXXXXXXXXXX" localSheetId="75">'[4]32CCG94'!#REF!</definedName>
    <definedName name="XXXXXXXXXXXXXXXX" localSheetId="7">'[4]32CCG94'!#REF!</definedName>
    <definedName name="XXXXXXXXXXXXXXXX" localSheetId="84">'[4]32CCG94'!#REF!</definedName>
    <definedName name="XXXXXXXXXXXXXXXX" localSheetId="87">'[4]32CCG94'!#REF!</definedName>
    <definedName name="XXXXXXXXXXXXXXXX" localSheetId="88">'[4]32CCG94'!#REF!</definedName>
    <definedName name="XXXXXXXXXXXXXXXX" localSheetId="8">'[4]32CCG94'!#REF!</definedName>
    <definedName name="XXXXXXXXXXXXXXXX" localSheetId="89">'[11]32CCG94'!#REF!</definedName>
    <definedName name="XXXXXXXXXXXXXXXX" localSheetId="91">'[4]32CCG94'!#REF!</definedName>
    <definedName name="XXXXXXXXXXXXXXXX" localSheetId="94">'[4]32CCG94'!#REF!</definedName>
    <definedName name="XXXXXXXXXXXXXXXX" localSheetId="98">'[4]32CCG94'!#REF!</definedName>
    <definedName name="XXXXXXXXXXXXXXXX">'[4]32CCG94'!#REF!</definedName>
    <definedName name="yt" localSheetId="109">#REF!</definedName>
    <definedName name="yt" localSheetId="112">#REF!</definedName>
    <definedName name="yt" localSheetId="74">#REF!</definedName>
    <definedName name="yt" localSheetId="90">#REF!</definedName>
    <definedName name="yt" localSheetId="95">#REF!</definedName>
    <definedName name="yt">#REF!</definedName>
    <definedName name="ytr" localSheetId="101">#REF!</definedName>
    <definedName name="ytr" localSheetId="102">#REF!</definedName>
    <definedName name="ytr" localSheetId="104">#REF!</definedName>
    <definedName name="ytr" localSheetId="105">#REF!</definedName>
    <definedName name="ytr" localSheetId="106">#REF!</definedName>
    <definedName name="ytr" localSheetId="0">#REF!</definedName>
    <definedName name="ytr" localSheetId="99">#REF!</definedName>
    <definedName name="ytr" localSheetId="107">#REF!</definedName>
    <definedName name="ytr" localSheetId="108">#REF!</definedName>
    <definedName name="ytr" localSheetId="112">#REF!</definedName>
    <definedName name="ytr" localSheetId="113">#REF!</definedName>
    <definedName name="ytr" localSheetId="114">#REF!</definedName>
    <definedName name="ytr" localSheetId="115">#REF!</definedName>
    <definedName name="ytr" localSheetId="116">#REF!</definedName>
    <definedName name="ytr" localSheetId="11">#REF!</definedName>
    <definedName name="ytr" localSheetId="121">#REF!</definedName>
    <definedName name="ytr" localSheetId="122">#REF!</definedName>
    <definedName name="ytr" localSheetId="123">#REF!</definedName>
    <definedName name="ytr" localSheetId="124">#REF!</definedName>
    <definedName name="ytr" localSheetId="126">#REF!</definedName>
    <definedName name="ytr" localSheetId="127">#REF!</definedName>
    <definedName name="ytr" localSheetId="129">#REF!</definedName>
    <definedName name="ytr" localSheetId="131">#REF!</definedName>
    <definedName name="ytr" localSheetId="132">#REF!</definedName>
    <definedName name="ytr" localSheetId="135">#REF!</definedName>
    <definedName name="ytr" localSheetId="13">#REF!</definedName>
    <definedName name="ytr" localSheetId="145">#REF!</definedName>
    <definedName name="ytr" localSheetId="149">#REF!</definedName>
    <definedName name="ytr" localSheetId="150">#REF!</definedName>
    <definedName name="ytr" localSheetId="151">#REF!</definedName>
    <definedName name="ytr" localSheetId="152">#REF!</definedName>
    <definedName name="ytr" localSheetId="154">#REF!</definedName>
    <definedName name="ytr" localSheetId="155">#REF!</definedName>
    <definedName name="ytr" localSheetId="156">#REF!</definedName>
    <definedName name="ytr" localSheetId="157">#REF!</definedName>
    <definedName name="ytr" localSheetId="158">#REF!</definedName>
    <definedName name="ytr" localSheetId="15">#REF!</definedName>
    <definedName name="ytr" localSheetId="161">#REF!</definedName>
    <definedName name="ytr" localSheetId="162">#REF!</definedName>
    <definedName name="ytr" localSheetId="163">#REF!</definedName>
    <definedName name="ytr" localSheetId="164">#REF!</definedName>
    <definedName name="ytr" localSheetId="165">#REF!</definedName>
    <definedName name="ytr" localSheetId="166">#REF!</definedName>
    <definedName name="ytr" localSheetId="167">#REF!</definedName>
    <definedName name="ytr" localSheetId="168">#REF!</definedName>
    <definedName name="ytr" localSheetId="17">#REF!</definedName>
    <definedName name="ytr" localSheetId="18">#REF!</definedName>
    <definedName name="ytr" localSheetId="20">#REF!</definedName>
    <definedName name="ytr" localSheetId="22">#REF!</definedName>
    <definedName name="ytr" localSheetId="25">#REF!</definedName>
    <definedName name="ytr" localSheetId="26">#REF!</definedName>
    <definedName name="ytr" localSheetId="28">#REF!</definedName>
    <definedName name="ytr" localSheetId="2">#REF!</definedName>
    <definedName name="ytr" localSheetId="29">#REF!</definedName>
    <definedName name="ytr" localSheetId="30">#REF!</definedName>
    <definedName name="ytr" localSheetId="31">#REF!</definedName>
    <definedName name="ytr" localSheetId="32">#REF!</definedName>
    <definedName name="ytr" localSheetId="34">#REF!</definedName>
    <definedName name="ytr" localSheetId="35">#REF!</definedName>
    <definedName name="ytr" localSheetId="37">#REF!</definedName>
    <definedName name="ytr" localSheetId="38">#REF!</definedName>
    <definedName name="ytr" localSheetId="3">#REF!</definedName>
    <definedName name="ytr" localSheetId="39">#REF!</definedName>
    <definedName name="ytr" localSheetId="42">#REF!</definedName>
    <definedName name="ytr" localSheetId="47">#REF!</definedName>
    <definedName name="ytr" localSheetId="4">#REF!</definedName>
    <definedName name="ytr" localSheetId="54">#REF!</definedName>
    <definedName name="ytr" localSheetId="5">#REF!</definedName>
    <definedName name="ytr" localSheetId="63">#REF!</definedName>
    <definedName name="ytr" localSheetId="6">#REF!</definedName>
    <definedName name="ytr" localSheetId="75">#REF!</definedName>
    <definedName name="ytr" localSheetId="76">#REF!</definedName>
    <definedName name="ytr" localSheetId="77">#REF!</definedName>
    <definedName name="ytr" localSheetId="7">#REF!</definedName>
    <definedName name="ytr" localSheetId="80">#REF!</definedName>
    <definedName name="ytr" localSheetId="84">#REF!</definedName>
    <definedName name="ytr" localSheetId="87">#REF!</definedName>
    <definedName name="ytr" localSheetId="88">#REF!</definedName>
    <definedName name="ytr" localSheetId="8">#REF!</definedName>
    <definedName name="ytr" localSheetId="91">#REF!</definedName>
    <definedName name="ytr" localSheetId="93">#REF!</definedName>
    <definedName name="ytr" localSheetId="94">#REF!</definedName>
    <definedName name="ytr" localSheetId="98">#REF!</definedName>
    <definedName name="ytr">#REF!</definedName>
    <definedName name="yuc1" localSheetId="112">#REF!</definedName>
    <definedName name="yuc1">#REF!</definedName>
    <definedName name="yuc2" localSheetId="112">#REF!</definedName>
    <definedName name="yuc2">#REF!</definedName>
    <definedName name="yuh" localSheetId="101">'[4]32CCG94'!#REF!</definedName>
    <definedName name="yuh" localSheetId="102">'[4]32CCG94'!#REF!</definedName>
    <definedName name="yuh" localSheetId="104">'[4]32CCG94'!#REF!</definedName>
    <definedName name="yuh" localSheetId="105">'[4]32CCG94'!#REF!</definedName>
    <definedName name="yuh" localSheetId="106">'[4]32CCG94'!#REF!</definedName>
    <definedName name="yuh" localSheetId="0">'[4]32CCG94'!#REF!</definedName>
    <definedName name="yuh" localSheetId="99">'[11]32CCG94'!#REF!</definedName>
    <definedName name="yuh" localSheetId="107">'[4]32CCG94'!#REF!</definedName>
    <definedName name="yuh" localSheetId="108">'[4]32CCG94'!#REF!</definedName>
    <definedName name="yuh" localSheetId="111">'[11]32CCG94'!#REF!</definedName>
    <definedName name="yuh" localSheetId="112">'[11]32CCG94'!#REF!</definedName>
    <definedName name="yuh" localSheetId="113">'[4]32CCG94'!#REF!</definedName>
    <definedName name="yuh" localSheetId="114">'[4]32CCG94'!#REF!</definedName>
    <definedName name="yuh" localSheetId="115">'[4]32CCG94'!#REF!</definedName>
    <definedName name="yuh" localSheetId="116">'[4]32CCG94'!#REF!</definedName>
    <definedName name="yuh" localSheetId="11">'[4]32CCG94'!#REF!</definedName>
    <definedName name="yuh" localSheetId="121">'[12]32CCG94'!#REF!</definedName>
    <definedName name="yuh" localSheetId="122">'[11]32CCG94'!#REF!</definedName>
    <definedName name="yuh" localSheetId="123">'[11]32CCG94'!#REF!</definedName>
    <definedName name="yuh" localSheetId="127">'[4]32CCG94'!#REF!</definedName>
    <definedName name="yuh" localSheetId="12">'[4]32CCG94'!#REF!</definedName>
    <definedName name="yuh" localSheetId="129">'[11]32CCG94'!#REF!</definedName>
    <definedName name="yuh" localSheetId="131">'[12]32CCG94'!#REF!</definedName>
    <definedName name="yuh" localSheetId="132">'[11]32CCG94'!#REF!</definedName>
    <definedName name="yuh" localSheetId="135">'[12]32CCG94'!#REF!</definedName>
    <definedName name="yuh" localSheetId="13">'[4]32CCG94'!#REF!</definedName>
    <definedName name="yuh" localSheetId="145">'[4]32CCG94'!#REF!</definedName>
    <definedName name="yuh" localSheetId="149">'[4]32CCG94'!#REF!</definedName>
    <definedName name="yuh" localSheetId="151">'[4]32CCG94'!#REF!</definedName>
    <definedName name="yuh" localSheetId="154">'[4]32CCG94'!#REF!</definedName>
    <definedName name="yuh" localSheetId="155">'[4]32CCG94'!#REF!</definedName>
    <definedName name="yuh" localSheetId="156">'[4]32CCG94'!#REF!</definedName>
    <definedName name="yuh" localSheetId="157">'[11]32CCG94'!#REF!</definedName>
    <definedName name="yuh" localSheetId="158">'[12]32CCG94'!#REF!</definedName>
    <definedName name="yuh" localSheetId="15">'[4]32CCG94'!#REF!</definedName>
    <definedName name="yuh" localSheetId="161">'[4]32CCG94'!#REF!</definedName>
    <definedName name="yuh" localSheetId="162">'[4]32CCG94'!#REF!</definedName>
    <definedName name="yuh" localSheetId="163">'[4]32CCG94'!#REF!</definedName>
    <definedName name="yuh" localSheetId="164">'[4]32CCG94'!#REF!</definedName>
    <definedName name="yuh" localSheetId="165">'[4]32CCG94'!#REF!</definedName>
    <definedName name="yuh" localSheetId="166">'[4]32CCG94'!#REF!</definedName>
    <definedName name="yuh" localSheetId="167">'[4]32CCG94'!#REF!</definedName>
    <definedName name="yuh" localSheetId="168">'[4]32CCG94'!#REF!</definedName>
    <definedName name="yuh" localSheetId="17">'[4]32CCG94'!#REF!</definedName>
    <definedName name="yuh" localSheetId="18">'[4]32CCG94'!#REF!</definedName>
    <definedName name="yuh" localSheetId="1">'[4]32CCG94'!#REF!</definedName>
    <definedName name="yuh" localSheetId="19">'[4]32CCG94'!#REF!</definedName>
    <definedName name="yuh" localSheetId="20">'[4]32CCG94'!#REF!</definedName>
    <definedName name="yuh" localSheetId="21">'[4]32CCG94'!#REF!</definedName>
    <definedName name="yuh" localSheetId="22">'[4]32CCG94'!#REF!</definedName>
    <definedName name="yuh" localSheetId="23">'[4]32CCG94'!#REF!</definedName>
    <definedName name="yuh" localSheetId="25">'[4]32CCG94'!#REF!</definedName>
    <definedName name="yuh" localSheetId="26">'[4]32CCG94'!#REF!</definedName>
    <definedName name="yuh" localSheetId="2">'[4]32CCG94'!#REF!</definedName>
    <definedName name="yuh" localSheetId="29">'[4]32CCG94'!#REF!</definedName>
    <definedName name="yuh" localSheetId="30">'[4]32CCG94'!#REF!</definedName>
    <definedName name="yuh" localSheetId="31">'[4]32CCG94'!#REF!</definedName>
    <definedName name="yuh" localSheetId="32">'[4]32CCG94'!#REF!</definedName>
    <definedName name="yuh" localSheetId="34">'[4]32CCG94'!#REF!</definedName>
    <definedName name="yuh" localSheetId="35">'[4]32CCG94'!#REF!</definedName>
    <definedName name="yuh" localSheetId="37">'[4]32CCG94'!#REF!</definedName>
    <definedName name="yuh" localSheetId="38">'[4]32CCG94'!#REF!</definedName>
    <definedName name="yuh" localSheetId="3">'[4]32CCG94'!#REF!</definedName>
    <definedName name="yuh" localSheetId="39">'[4]32CCG94'!#REF!</definedName>
    <definedName name="yuh" localSheetId="42">'[4]32CCG94'!#REF!</definedName>
    <definedName name="yuh" localSheetId="46">'[5]32CCG94'!#REF!</definedName>
    <definedName name="yuh" localSheetId="47">'[5]32CCG94'!#REF!</definedName>
    <definedName name="yuh" localSheetId="4">'[4]32CCG94'!#REF!</definedName>
    <definedName name="yuh" localSheetId="51">'[6]32CCG94'!#REF!</definedName>
    <definedName name="yuh" localSheetId="53">'[6]32CCG94'!#REF!</definedName>
    <definedName name="yuh" localSheetId="5">'[4]32CCG94'!#REF!</definedName>
    <definedName name="yuh" localSheetId="63">'[4]32CCG94'!#REF!</definedName>
    <definedName name="yuh" localSheetId="64">'[4]32CCG94'!#REF!</definedName>
    <definedName name="yuh" localSheetId="75">'[4]32CCG94'!#REF!</definedName>
    <definedName name="yuh" localSheetId="76">'[4]32CCG94'!#REF!</definedName>
    <definedName name="yuh" localSheetId="77">'[4]32CCG94'!#REF!</definedName>
    <definedName name="yuh" localSheetId="7">'[4]32CCG94'!#REF!</definedName>
    <definedName name="yuh" localSheetId="80">'[4]32CCG94'!#REF!</definedName>
    <definedName name="yuh" localSheetId="84">'[4]32CCG94'!#REF!</definedName>
    <definedName name="yuh" localSheetId="87">'[4]32CCG94'!#REF!</definedName>
    <definedName name="yuh" localSheetId="88">'[4]32CCG94'!#REF!</definedName>
    <definedName name="yuh" localSheetId="8">'[4]32CCG94'!#REF!</definedName>
    <definedName name="yuh" localSheetId="89">'[11]32CCG94'!#REF!</definedName>
    <definedName name="yuh" localSheetId="91">'[4]32CCG94'!#REF!</definedName>
    <definedName name="yuh" localSheetId="94">'[4]32CCG94'!#REF!</definedName>
    <definedName name="yuh" localSheetId="98">'[4]32CCG94'!#REF!</definedName>
    <definedName name="yuh">'[4]32CCG94'!#REF!</definedName>
    <definedName name="YYYY" localSheetId="101">'[4]32CCG94'!#REF!</definedName>
    <definedName name="YYYY" localSheetId="102">'[4]32CCG94'!#REF!</definedName>
    <definedName name="YYYY" localSheetId="104">'[4]32CCG94'!#REF!</definedName>
    <definedName name="YYYY" localSheetId="105">'[4]32CCG94'!#REF!</definedName>
    <definedName name="YYYY" localSheetId="106">'[4]32CCG94'!#REF!</definedName>
    <definedName name="YYYY" localSheetId="0">'[4]32CCG94'!#REF!</definedName>
    <definedName name="YYYY" localSheetId="99">'[11]32CCG94'!#REF!</definedName>
    <definedName name="YYYY" localSheetId="107">'[4]32CCG94'!#REF!</definedName>
    <definedName name="YYYY" localSheetId="108">'[4]32CCG94'!#REF!</definedName>
    <definedName name="YYYY" localSheetId="111">'[11]32CCG94'!#REF!</definedName>
    <definedName name="YYYY" localSheetId="112">'[11]32CCG94'!#REF!</definedName>
    <definedName name="YYYY" localSheetId="113">'[4]32CCG94'!#REF!</definedName>
    <definedName name="YYYY" localSheetId="114">'[4]32CCG94'!#REF!</definedName>
    <definedName name="YYYY" localSheetId="115">'[4]32CCG94'!#REF!</definedName>
    <definedName name="YYYY" localSheetId="116">'[4]32CCG94'!#REF!</definedName>
    <definedName name="YYYY" localSheetId="11">'[4]32CCG94'!#REF!</definedName>
    <definedName name="YYYY" localSheetId="121">'[12]32CCG94'!#REF!</definedName>
    <definedName name="YYYY" localSheetId="122">'[11]32CCG94'!#REF!</definedName>
    <definedName name="YYYY" localSheetId="123">'[11]32CCG94'!#REF!</definedName>
    <definedName name="YYYY" localSheetId="127">'[4]32CCG94'!#REF!</definedName>
    <definedName name="YYYY" localSheetId="12">'[4]32CCG94'!#REF!</definedName>
    <definedName name="YYYY" localSheetId="129">'[11]32CCG94'!#REF!</definedName>
    <definedName name="YYYY" localSheetId="131">'[12]32CCG94'!#REF!</definedName>
    <definedName name="YYYY" localSheetId="132">'[11]32CCG94'!#REF!</definedName>
    <definedName name="YYYY" localSheetId="135">'[12]32CCG94'!#REF!</definedName>
    <definedName name="YYYY" localSheetId="13">'[4]32CCG94'!#REF!</definedName>
    <definedName name="YYYY" localSheetId="145">'[4]32CCG94'!#REF!</definedName>
    <definedName name="YYYY" localSheetId="149">'[4]32CCG94'!#REF!</definedName>
    <definedName name="YYYY" localSheetId="151">'[4]32CCG94'!#REF!</definedName>
    <definedName name="YYYY" localSheetId="154">'[4]32CCG94'!#REF!</definedName>
    <definedName name="YYYY" localSheetId="157">'[11]32CCG94'!#REF!</definedName>
    <definedName name="YYYY" localSheetId="158">'[12]32CCG94'!#REF!</definedName>
    <definedName name="YYYY" localSheetId="15">'[4]32CCG94'!#REF!</definedName>
    <definedName name="YYYY" localSheetId="161">'[4]32CCG94'!#REF!</definedName>
    <definedName name="YYYY" localSheetId="162">'[4]32CCG94'!#REF!</definedName>
    <definedName name="YYYY" localSheetId="163">'[4]32CCG94'!#REF!</definedName>
    <definedName name="YYYY" localSheetId="164">'[4]32CCG94'!#REF!</definedName>
    <definedName name="YYYY" localSheetId="165">'[4]32CCG94'!#REF!</definedName>
    <definedName name="YYYY" localSheetId="166">'[4]32CCG94'!#REF!</definedName>
    <definedName name="YYYY" localSheetId="167">'[4]32CCG94'!#REF!</definedName>
    <definedName name="YYYY" localSheetId="168">'[4]32CCG94'!#REF!</definedName>
    <definedName name="YYYY" localSheetId="17">'[4]32CCG94'!#REF!</definedName>
    <definedName name="YYYY" localSheetId="18">'[4]32CCG94'!#REF!</definedName>
    <definedName name="YYYY" localSheetId="1">'[4]32CCG94'!#REF!</definedName>
    <definedName name="YYYY" localSheetId="19">'[4]32CCG94'!#REF!</definedName>
    <definedName name="YYYY" localSheetId="20">'[4]32CCG94'!#REF!</definedName>
    <definedName name="YYYY" localSheetId="21">'[4]32CCG94'!#REF!</definedName>
    <definedName name="YYYY" localSheetId="22">'[4]32CCG94'!#REF!</definedName>
    <definedName name="YYYY" localSheetId="23">'[4]32CCG94'!#REF!</definedName>
    <definedName name="YYYY" localSheetId="25">'[4]32CCG94'!#REF!</definedName>
    <definedName name="YYYY" localSheetId="26">'[4]32CCG94'!#REF!</definedName>
    <definedName name="YYYY" localSheetId="2">'[4]32CCG94'!#REF!</definedName>
    <definedName name="YYYY" localSheetId="29">'[4]32CCG94'!#REF!</definedName>
    <definedName name="YYYY" localSheetId="30">'[4]32CCG94'!#REF!</definedName>
    <definedName name="YYYY" localSheetId="31">'[4]32CCG94'!#REF!</definedName>
    <definedName name="YYYY" localSheetId="32">'[4]32CCG94'!#REF!</definedName>
    <definedName name="YYYY" localSheetId="34">'[4]32CCG94'!#REF!</definedName>
    <definedName name="YYYY" localSheetId="35">'[4]32CCG94'!#REF!</definedName>
    <definedName name="YYYY" localSheetId="37">'[4]32CCG94'!#REF!</definedName>
    <definedName name="YYYY" localSheetId="38">'[4]32CCG94'!#REF!</definedName>
    <definedName name="YYYY" localSheetId="3">'[4]32CCG94'!#REF!</definedName>
    <definedName name="YYYY" localSheetId="39">'[4]32CCG94'!#REF!</definedName>
    <definedName name="YYYY" localSheetId="42">'[4]32CCG94'!#REF!</definedName>
    <definedName name="YYYY" localSheetId="46">'[5]32CCG94'!#REF!</definedName>
    <definedName name="YYYY" localSheetId="47">'[5]32CCG94'!#REF!</definedName>
    <definedName name="YYYY" localSheetId="4">'[4]32CCG94'!#REF!</definedName>
    <definedName name="YYYY" localSheetId="51">'[6]32CCG94'!#REF!</definedName>
    <definedName name="YYYY" localSheetId="53">'[6]32CCG94'!#REF!</definedName>
    <definedName name="YYYY" localSheetId="5">'[4]32CCG94'!#REF!</definedName>
    <definedName name="YYYY" localSheetId="63">'[4]32CCG94'!#REF!</definedName>
    <definedName name="YYYY" localSheetId="64">'[4]32CCG94'!#REF!</definedName>
    <definedName name="YYYY" localSheetId="75">'[4]32CCG94'!#REF!</definedName>
    <definedName name="YYYY" localSheetId="76">'[4]32CCG94'!#REF!</definedName>
    <definedName name="YYYY" localSheetId="77">'[4]32CCG94'!#REF!</definedName>
    <definedName name="YYYY" localSheetId="7">'[4]32CCG94'!#REF!</definedName>
    <definedName name="YYYY" localSheetId="80">'[4]32CCG94'!#REF!</definedName>
    <definedName name="YYYY" localSheetId="84">'[4]32CCG94'!#REF!</definedName>
    <definedName name="YYYY" localSheetId="87">'[4]32CCG94'!#REF!</definedName>
    <definedName name="YYYY" localSheetId="88">'[4]32CCG94'!#REF!</definedName>
    <definedName name="YYYY" localSheetId="8">'[4]32CCG94'!#REF!</definedName>
    <definedName name="YYYY" localSheetId="89">'[11]32CCG94'!#REF!</definedName>
    <definedName name="YYYY" localSheetId="91">'[4]32CCG94'!#REF!</definedName>
    <definedName name="YYYY" localSheetId="94">'[4]32CCG94'!#REF!</definedName>
    <definedName name="YYYY" localSheetId="98">'[4]32CCG94'!#REF!</definedName>
    <definedName name="YYYY">'[4]32CCG94'!#REF!</definedName>
    <definedName name="YYYYY" localSheetId="101">'[4]32CCG94'!#REF!</definedName>
    <definedName name="YYYYY" localSheetId="102">'[4]32CCG94'!#REF!</definedName>
    <definedName name="YYYYY" localSheetId="104">'[4]32CCG94'!#REF!</definedName>
    <definedName name="YYYYY" localSheetId="105">'[4]32CCG94'!#REF!</definedName>
    <definedName name="YYYYY" localSheetId="106">'[4]32CCG94'!#REF!</definedName>
    <definedName name="YYYYY" localSheetId="0">'[4]32CCG94'!#REF!</definedName>
    <definedName name="YYYYY" localSheetId="107">'[4]32CCG94'!#REF!</definedName>
    <definedName name="YYYYY" localSheetId="108">'[4]32CCG94'!#REF!</definedName>
    <definedName name="YYYYY" localSheetId="112">'[4]32CCG94'!#REF!</definedName>
    <definedName name="YYYYY" localSheetId="113">'[4]32CCG94'!#REF!</definedName>
    <definedName name="YYYYY" localSheetId="114">'[4]32CCG94'!#REF!</definedName>
    <definedName name="YYYYY" localSheetId="115">'[4]32CCG94'!#REF!</definedName>
    <definedName name="YYYYY" localSheetId="116">'[4]32CCG94'!#REF!</definedName>
    <definedName name="YYYYY" localSheetId="11">'[4]32CCG94'!#REF!</definedName>
    <definedName name="YYYYY" localSheetId="122">'[4]32CCG94'!#REF!</definedName>
    <definedName name="YYYYY" localSheetId="123">'[4]32CCG94'!#REF!</definedName>
    <definedName name="YYYYY" localSheetId="127">'[4]32CCG94'!#REF!</definedName>
    <definedName name="YYYYY" localSheetId="12">'[4]32CCG94'!#REF!</definedName>
    <definedName name="YYYYY" localSheetId="131">'[4]32CCG94'!#REF!</definedName>
    <definedName name="YYYYY" localSheetId="135">'[4]32CCG94'!#REF!</definedName>
    <definedName name="YYYYY" localSheetId="13">'[4]32CCG94'!#REF!</definedName>
    <definedName name="YYYYY" localSheetId="145">'[4]32CCG94'!#REF!</definedName>
    <definedName name="YYYYY" localSheetId="149">'[4]32CCG94'!#REF!</definedName>
    <definedName name="YYYYY" localSheetId="150">'[4]32CCG94'!#REF!</definedName>
    <definedName name="YYYYY" localSheetId="151">'[4]32CCG94'!#REF!</definedName>
    <definedName name="YYYYY" localSheetId="152">'[4]32CCG94'!#REF!</definedName>
    <definedName name="YYYYY" localSheetId="154">'[4]32CCG94'!#REF!</definedName>
    <definedName name="YYYYY" localSheetId="15">'[4]32CCG94'!#REF!</definedName>
    <definedName name="YYYYY" localSheetId="161">'[4]32CCG94'!#REF!</definedName>
    <definedName name="YYYYY" localSheetId="162">'[4]32CCG94'!#REF!</definedName>
    <definedName name="YYYYY" localSheetId="163">'[4]32CCG94'!#REF!</definedName>
    <definedName name="YYYYY" localSheetId="164">'[4]32CCG94'!#REF!</definedName>
    <definedName name="YYYYY" localSheetId="165">'[4]32CCG94'!#REF!</definedName>
    <definedName name="YYYYY" localSheetId="166">'[4]32CCG94'!#REF!</definedName>
    <definedName name="YYYYY" localSheetId="167">'[4]32CCG94'!#REF!</definedName>
    <definedName name="YYYYY" localSheetId="168">'[4]32CCG94'!#REF!</definedName>
    <definedName name="YYYYY" localSheetId="17">'[4]32CCG94'!#REF!</definedName>
    <definedName name="YYYYY" localSheetId="18">'[4]32CCG94'!#REF!</definedName>
    <definedName name="YYYYY" localSheetId="1">'[4]32CCG94'!#REF!</definedName>
    <definedName name="YYYYY" localSheetId="19">'[4]32CCG94'!#REF!</definedName>
    <definedName name="YYYYY" localSheetId="20">'[4]32CCG94'!#REF!</definedName>
    <definedName name="YYYYY" localSheetId="21">'[4]32CCG94'!#REF!</definedName>
    <definedName name="YYYYY" localSheetId="22">'[4]32CCG94'!#REF!</definedName>
    <definedName name="YYYYY" localSheetId="23">'[4]32CCG94'!#REF!</definedName>
    <definedName name="YYYYY" localSheetId="25">'[4]32CCG94'!#REF!</definedName>
    <definedName name="YYYYY" localSheetId="26">'[4]32CCG94'!#REF!</definedName>
    <definedName name="YYYYY" localSheetId="2">'[4]32CCG94'!#REF!</definedName>
    <definedName name="YYYYY" localSheetId="29">'[4]32CCG94'!#REF!</definedName>
    <definedName name="YYYYY" localSheetId="30">'[4]32CCG94'!#REF!</definedName>
    <definedName name="YYYYY" localSheetId="31">'[4]32CCG94'!#REF!</definedName>
    <definedName name="YYYYY" localSheetId="32">'[4]32CCG94'!#REF!</definedName>
    <definedName name="YYYYY" localSheetId="34">'[4]32CCG94'!#REF!</definedName>
    <definedName name="YYYYY" localSheetId="35">'[4]32CCG94'!#REF!</definedName>
    <definedName name="YYYYY" localSheetId="37">'[4]32CCG94'!#REF!</definedName>
    <definedName name="YYYYY" localSheetId="3">'[4]32CCG94'!#REF!</definedName>
    <definedName name="YYYYY" localSheetId="46">'[5]32CCG94'!#REF!</definedName>
    <definedName name="YYYYY" localSheetId="47">'[5]32CCG94'!#REF!</definedName>
    <definedName name="YYYYY" localSheetId="4">'[4]32CCG94'!#REF!</definedName>
    <definedName name="YYYYY" localSheetId="51">'[6]32CCG94'!#REF!</definedName>
    <definedName name="YYYYY" localSheetId="53">'[6]32CCG94'!#REF!</definedName>
    <definedName name="YYYYY" localSheetId="5">'[4]32CCG94'!#REF!</definedName>
    <definedName name="YYYYY" localSheetId="63">'[4]32CCG94'!#REF!</definedName>
    <definedName name="YYYYY" localSheetId="64">'[4]32CCG94'!#REF!</definedName>
    <definedName name="YYYYY" localSheetId="75">'[4]32CCG94'!#REF!</definedName>
    <definedName name="YYYYY" localSheetId="76">'[4]32CCG94'!#REF!</definedName>
    <definedName name="YYYYY" localSheetId="77">'[4]32CCG94'!#REF!</definedName>
    <definedName name="YYYYY" localSheetId="7">'[4]32CCG94'!#REF!</definedName>
    <definedName name="YYYYY" localSheetId="80">'[4]32CCG94'!#REF!</definedName>
    <definedName name="YYYYY" localSheetId="84">'[4]32CCG94'!#REF!</definedName>
    <definedName name="YYYYY" localSheetId="87">'[4]32CCG94'!#REF!</definedName>
    <definedName name="YYYYY" localSheetId="88">'[4]32CCG94'!#REF!</definedName>
    <definedName name="YYYYY" localSheetId="8">'[4]32CCG94'!#REF!</definedName>
    <definedName name="YYYYY" localSheetId="91">'[4]32CCG94'!#REF!</definedName>
    <definedName name="YYYYY" localSheetId="94">'[4]32CCG94'!#REF!</definedName>
    <definedName name="YYYYY" localSheetId="98">'[4]32CCG94'!#REF!</definedName>
    <definedName name="YYYYY">'[4]32CCG94'!#REF!</definedName>
    <definedName name="z" localSheetId="112">[1]PMI!#REF!</definedName>
    <definedName name="z">[1]PMI!#REF!</definedName>
    <definedName name="zac1" localSheetId="109">#REF!</definedName>
    <definedName name="zac1" localSheetId="112">#REF!</definedName>
    <definedName name="zac1" localSheetId="74">#REF!</definedName>
    <definedName name="zac1" localSheetId="90">#REF!</definedName>
    <definedName name="zac1" localSheetId="95">#REF!</definedName>
    <definedName name="zac1">#REF!</definedName>
    <definedName name="zac2" localSheetId="109">#REF!</definedName>
    <definedName name="zac2" localSheetId="112">#REF!</definedName>
    <definedName name="zac2" localSheetId="74">#REF!</definedName>
    <definedName name="zac2" localSheetId="90">#REF!</definedName>
    <definedName name="zac2" localSheetId="95">#REF!</definedName>
    <definedName name="zac2">#REF!</definedName>
    <definedName name="ZSQWA" localSheetId="101">#REF!</definedName>
    <definedName name="ZSQWA" localSheetId="102">#REF!</definedName>
    <definedName name="ZSQWA" localSheetId="104">#REF!</definedName>
    <definedName name="ZSQWA" localSheetId="105">#REF!</definedName>
    <definedName name="ZSQWA" localSheetId="106">#REF!</definedName>
    <definedName name="ZSQWA" localSheetId="0">#REF!</definedName>
    <definedName name="ZSQWA" localSheetId="99">#REF!</definedName>
    <definedName name="ZSQWA" localSheetId="107">#REF!</definedName>
    <definedName name="ZSQWA" localSheetId="108">#REF!</definedName>
    <definedName name="ZSQWA" localSheetId="112">#REF!</definedName>
    <definedName name="ZSQWA" localSheetId="113">#REF!</definedName>
    <definedName name="ZSQWA" localSheetId="114">#REF!</definedName>
    <definedName name="ZSQWA" localSheetId="115">#REF!</definedName>
    <definedName name="ZSQWA" localSheetId="116">#REF!</definedName>
    <definedName name="ZSQWA" localSheetId="11">#REF!</definedName>
    <definedName name="ZSQWA" localSheetId="121">#REF!</definedName>
    <definedName name="ZSQWA" localSheetId="122">#REF!</definedName>
    <definedName name="ZSQWA" localSheetId="123">#REF!</definedName>
    <definedName name="ZSQWA" localSheetId="124">#REF!</definedName>
    <definedName name="ZSQWA" localSheetId="126">#REF!</definedName>
    <definedName name="ZSQWA" localSheetId="127">#REF!</definedName>
    <definedName name="ZSQWA" localSheetId="129">#REF!</definedName>
    <definedName name="ZSQWA" localSheetId="131">#REF!</definedName>
    <definedName name="ZSQWA" localSheetId="132">#REF!</definedName>
    <definedName name="ZSQWA" localSheetId="135">#REF!</definedName>
    <definedName name="ZSQWA" localSheetId="13">#REF!</definedName>
    <definedName name="ZSQWA" localSheetId="145">#REF!</definedName>
    <definedName name="ZSQWA" localSheetId="149">#REF!</definedName>
    <definedName name="ZSQWA" localSheetId="150">#REF!</definedName>
    <definedName name="ZSQWA" localSheetId="151">#REF!</definedName>
    <definedName name="ZSQWA" localSheetId="152">#REF!</definedName>
    <definedName name="ZSQWA" localSheetId="154">#REF!</definedName>
    <definedName name="ZSQWA" localSheetId="155">#REF!</definedName>
    <definedName name="ZSQWA" localSheetId="156">#REF!</definedName>
    <definedName name="ZSQWA" localSheetId="157">#REF!</definedName>
    <definedName name="ZSQWA" localSheetId="158">#REF!</definedName>
    <definedName name="ZSQWA" localSheetId="15">#REF!</definedName>
    <definedName name="ZSQWA" localSheetId="161">#REF!</definedName>
    <definedName name="ZSQWA" localSheetId="162">#REF!</definedName>
    <definedName name="ZSQWA" localSheetId="163">#REF!</definedName>
    <definedName name="ZSQWA" localSheetId="164">#REF!</definedName>
    <definedName name="ZSQWA" localSheetId="165">#REF!</definedName>
    <definedName name="ZSQWA" localSheetId="166">#REF!</definedName>
    <definedName name="ZSQWA" localSheetId="167">#REF!</definedName>
    <definedName name="ZSQWA" localSheetId="168">#REF!</definedName>
    <definedName name="ZSQWA" localSheetId="17">#REF!</definedName>
    <definedName name="ZSQWA" localSheetId="18">#REF!</definedName>
    <definedName name="ZSQWA" localSheetId="20">#REF!</definedName>
    <definedName name="ZSQWA" localSheetId="22">#REF!</definedName>
    <definedName name="ZSQWA" localSheetId="25">#REF!</definedName>
    <definedName name="ZSQWA" localSheetId="26">#REF!</definedName>
    <definedName name="ZSQWA" localSheetId="28">#REF!</definedName>
    <definedName name="ZSQWA" localSheetId="2">#REF!</definedName>
    <definedName name="ZSQWA" localSheetId="29">#REF!</definedName>
    <definedName name="ZSQWA" localSheetId="30">#REF!</definedName>
    <definedName name="ZSQWA" localSheetId="31">#REF!</definedName>
    <definedName name="ZSQWA" localSheetId="32">#REF!</definedName>
    <definedName name="ZSQWA" localSheetId="34">#REF!</definedName>
    <definedName name="ZSQWA" localSheetId="35">#REF!</definedName>
    <definedName name="ZSQWA" localSheetId="37">#REF!</definedName>
    <definedName name="ZSQWA" localSheetId="38">#REF!</definedName>
    <definedName name="ZSQWA" localSheetId="3">#REF!</definedName>
    <definedName name="ZSQWA" localSheetId="39">#REF!</definedName>
    <definedName name="ZSQWA" localSheetId="42">#REF!</definedName>
    <definedName name="ZSQWA" localSheetId="47">#REF!</definedName>
    <definedName name="ZSQWA" localSheetId="4">#REF!</definedName>
    <definedName name="ZSQWA" localSheetId="54">#REF!</definedName>
    <definedName name="ZSQWA" localSheetId="5">#REF!</definedName>
    <definedName name="ZSQWA" localSheetId="63">#REF!</definedName>
    <definedName name="ZSQWA" localSheetId="6">#REF!</definedName>
    <definedName name="ZSQWA" localSheetId="75">#REF!</definedName>
    <definedName name="ZSQWA" localSheetId="76">#REF!</definedName>
    <definedName name="ZSQWA" localSheetId="77">#REF!</definedName>
    <definedName name="ZSQWA" localSheetId="7">#REF!</definedName>
    <definedName name="ZSQWA" localSheetId="80">#REF!</definedName>
    <definedName name="ZSQWA" localSheetId="84">#REF!</definedName>
    <definedName name="ZSQWA" localSheetId="87">#REF!</definedName>
    <definedName name="ZSQWA" localSheetId="88">#REF!</definedName>
    <definedName name="ZSQWA" localSheetId="8">#REF!</definedName>
    <definedName name="ZSQWA" localSheetId="91">#REF!</definedName>
    <definedName name="ZSQWA" localSheetId="93">#REF!</definedName>
    <definedName name="ZSQWA" localSheetId="94">#REF!</definedName>
    <definedName name="ZSQWA" localSheetId="98">#REF!</definedName>
    <definedName name="ZSQWA">#REF!</definedName>
    <definedName name="ZZZZZZZZZZZZZZZZZZZZ" localSheetId="101">#REF!</definedName>
    <definedName name="ZZZZZZZZZZZZZZZZZZZZ" localSheetId="102">#REF!</definedName>
    <definedName name="ZZZZZZZZZZZZZZZZZZZZ" localSheetId="104">#REF!</definedName>
    <definedName name="ZZZZZZZZZZZZZZZZZZZZ" localSheetId="105">#REF!</definedName>
    <definedName name="ZZZZZZZZZZZZZZZZZZZZ" localSheetId="106">#REF!</definedName>
    <definedName name="ZZZZZZZZZZZZZZZZZZZZ" localSheetId="0">#REF!</definedName>
    <definedName name="ZZZZZZZZZZZZZZZZZZZZ" localSheetId="99">#REF!</definedName>
    <definedName name="ZZZZZZZZZZZZZZZZZZZZ" localSheetId="107">#REF!</definedName>
    <definedName name="ZZZZZZZZZZZZZZZZZZZZ" localSheetId="108">#REF!</definedName>
    <definedName name="ZZZZZZZZZZZZZZZZZZZZ" localSheetId="112">#REF!</definedName>
    <definedName name="ZZZZZZZZZZZZZZZZZZZZ" localSheetId="113">#REF!</definedName>
    <definedName name="ZZZZZZZZZZZZZZZZZZZZ" localSheetId="114">#REF!</definedName>
    <definedName name="ZZZZZZZZZZZZZZZZZZZZ" localSheetId="11">#REF!</definedName>
    <definedName name="ZZZZZZZZZZZZZZZZZZZZ" localSheetId="121">#REF!</definedName>
    <definedName name="ZZZZZZZZZZZZZZZZZZZZ" localSheetId="122">#REF!</definedName>
    <definedName name="ZZZZZZZZZZZZZZZZZZZZ" localSheetId="123">#REF!</definedName>
    <definedName name="ZZZZZZZZZZZZZZZZZZZZ" localSheetId="124">#REF!</definedName>
    <definedName name="ZZZZZZZZZZZZZZZZZZZZ" localSheetId="126">#REF!</definedName>
    <definedName name="ZZZZZZZZZZZZZZZZZZZZ" localSheetId="127">#REF!</definedName>
    <definedName name="ZZZZZZZZZZZZZZZZZZZZ" localSheetId="129">#REF!</definedName>
    <definedName name="ZZZZZZZZZZZZZZZZZZZZ" localSheetId="131">#REF!</definedName>
    <definedName name="ZZZZZZZZZZZZZZZZZZZZ" localSheetId="135">#REF!</definedName>
    <definedName name="ZZZZZZZZZZZZZZZZZZZZ" localSheetId="13">#REF!</definedName>
    <definedName name="ZZZZZZZZZZZZZZZZZZZZ" localSheetId="145">#REF!</definedName>
    <definedName name="ZZZZZZZZZZZZZZZZZZZZ" localSheetId="149">#REF!</definedName>
    <definedName name="ZZZZZZZZZZZZZZZZZZZZ" localSheetId="150">#REF!</definedName>
    <definedName name="ZZZZZZZZZZZZZZZZZZZZ" localSheetId="151">#REF!</definedName>
    <definedName name="ZZZZZZZZZZZZZZZZZZZZ" localSheetId="152">#REF!</definedName>
    <definedName name="ZZZZZZZZZZZZZZZZZZZZ" localSheetId="154">#REF!</definedName>
    <definedName name="ZZZZZZZZZZZZZZZZZZZZ" localSheetId="157">#REF!</definedName>
    <definedName name="ZZZZZZZZZZZZZZZZZZZZ" localSheetId="158">#REF!</definedName>
    <definedName name="ZZZZZZZZZZZZZZZZZZZZ" localSheetId="15">#REF!</definedName>
    <definedName name="ZZZZZZZZZZZZZZZZZZZZ" localSheetId="161">#REF!</definedName>
    <definedName name="ZZZZZZZZZZZZZZZZZZZZ" localSheetId="163">#REF!</definedName>
    <definedName name="ZZZZZZZZZZZZZZZZZZZZ" localSheetId="164">#REF!</definedName>
    <definedName name="ZZZZZZZZZZZZZZZZZZZZ" localSheetId="165">#REF!</definedName>
    <definedName name="ZZZZZZZZZZZZZZZZZZZZ" localSheetId="166">#REF!</definedName>
    <definedName name="ZZZZZZZZZZZZZZZZZZZZ" localSheetId="167">#REF!</definedName>
    <definedName name="ZZZZZZZZZZZZZZZZZZZZ" localSheetId="168">#REF!</definedName>
    <definedName name="ZZZZZZZZZZZZZZZZZZZZ" localSheetId="17">#REF!</definedName>
    <definedName name="ZZZZZZZZZZZZZZZZZZZZ" localSheetId="18">#REF!</definedName>
    <definedName name="ZZZZZZZZZZZZZZZZZZZZ" localSheetId="20">#REF!</definedName>
    <definedName name="ZZZZZZZZZZZZZZZZZZZZ" localSheetId="22">#REF!</definedName>
    <definedName name="ZZZZZZZZZZZZZZZZZZZZ" localSheetId="25">#REF!</definedName>
    <definedName name="ZZZZZZZZZZZZZZZZZZZZ" localSheetId="26">#REF!</definedName>
    <definedName name="ZZZZZZZZZZZZZZZZZZZZ" localSheetId="28">#REF!</definedName>
    <definedName name="ZZZZZZZZZZZZZZZZZZZZ" localSheetId="2">#REF!</definedName>
    <definedName name="ZZZZZZZZZZZZZZZZZZZZ" localSheetId="29">#REF!</definedName>
    <definedName name="ZZZZZZZZZZZZZZZZZZZZ" localSheetId="30">#REF!</definedName>
    <definedName name="ZZZZZZZZZZZZZZZZZZZZ" localSheetId="31">#REF!</definedName>
    <definedName name="ZZZZZZZZZZZZZZZZZZZZ" localSheetId="32">#REF!</definedName>
    <definedName name="ZZZZZZZZZZZZZZZZZZZZ" localSheetId="34">#REF!</definedName>
    <definedName name="ZZZZZZZZZZZZZZZZZZZZ" localSheetId="35">#REF!</definedName>
    <definedName name="ZZZZZZZZZZZZZZZZZZZZ" localSheetId="37">#REF!</definedName>
    <definedName name="ZZZZZZZZZZZZZZZZZZZZ" localSheetId="3">#REF!</definedName>
    <definedName name="ZZZZZZZZZZZZZZZZZZZZ" localSheetId="47">#REF!</definedName>
    <definedName name="ZZZZZZZZZZZZZZZZZZZZ" localSheetId="4">#REF!</definedName>
    <definedName name="ZZZZZZZZZZZZZZZZZZZZ" localSheetId="54">#REF!</definedName>
    <definedName name="ZZZZZZZZZZZZZZZZZZZZ" localSheetId="5">#REF!</definedName>
    <definedName name="ZZZZZZZZZZZZZZZZZZZZ" localSheetId="63">#REF!</definedName>
    <definedName name="ZZZZZZZZZZZZZZZZZZZZ" localSheetId="6">#REF!</definedName>
    <definedName name="ZZZZZZZZZZZZZZZZZZZZ" localSheetId="75">#REF!</definedName>
    <definedName name="ZZZZZZZZZZZZZZZZZZZZ" localSheetId="76">#REF!</definedName>
    <definedName name="ZZZZZZZZZZZZZZZZZZZZ" localSheetId="77">#REF!</definedName>
    <definedName name="ZZZZZZZZZZZZZZZZZZZZ" localSheetId="7">#REF!</definedName>
    <definedName name="ZZZZZZZZZZZZZZZZZZZZ" localSheetId="80">#REF!</definedName>
    <definedName name="ZZZZZZZZZZZZZZZZZZZZ" localSheetId="84">#REF!</definedName>
    <definedName name="ZZZZZZZZZZZZZZZZZZZZ" localSheetId="87">#REF!</definedName>
    <definedName name="ZZZZZZZZZZZZZZZZZZZZ" localSheetId="8">#REF!</definedName>
    <definedName name="ZZZZZZZZZZZZZZZZZZZZ" localSheetId="91">#REF!</definedName>
    <definedName name="ZZZZZZZZZZZZZZZZZZZZ" localSheetId="93">#REF!</definedName>
    <definedName name="ZZZZZZZZZZZZZZZZZZZZ" localSheetId="94">#REF!</definedName>
    <definedName name="ZZZZZZZZZZZZZZZZZZZZ" localSheetId="98">#REF!</definedName>
    <definedName name="ZZZZZZZZZZZZZZZZZZZZ">#REF!</definedName>
    <definedName name="ZZZZZZZZZZZZZZZZZZZZZZZ" localSheetId="101">'[4]32CCG94'!#REF!</definedName>
    <definedName name="ZZZZZZZZZZZZZZZZZZZZZZZ" localSheetId="102">'[4]32CCG94'!#REF!</definedName>
    <definedName name="ZZZZZZZZZZZZZZZZZZZZZZZ" localSheetId="104">'[4]32CCG94'!#REF!</definedName>
    <definedName name="ZZZZZZZZZZZZZZZZZZZZZZZ" localSheetId="105">'[4]32CCG94'!#REF!</definedName>
    <definedName name="ZZZZZZZZZZZZZZZZZZZZZZZ" localSheetId="106">'[4]32CCG94'!#REF!</definedName>
    <definedName name="ZZZZZZZZZZZZZZZZZZZZZZZ" localSheetId="0">'[4]32CCG94'!#REF!</definedName>
    <definedName name="ZZZZZZZZZZZZZZZZZZZZZZZ" localSheetId="99">'[11]32CCG94'!#REF!</definedName>
    <definedName name="ZZZZZZZZZZZZZZZZZZZZZZZ" localSheetId="107">'[4]32CCG94'!#REF!</definedName>
    <definedName name="ZZZZZZZZZZZZZZZZZZZZZZZ" localSheetId="108">'[4]32CCG94'!#REF!</definedName>
    <definedName name="ZZZZZZZZZZZZZZZZZZZZZZZ" localSheetId="111">'[11]32CCG94'!#REF!</definedName>
    <definedName name="ZZZZZZZZZZZZZZZZZZZZZZZ" localSheetId="112">'[11]32CCG94'!#REF!</definedName>
    <definedName name="ZZZZZZZZZZZZZZZZZZZZZZZ" localSheetId="113">'[4]32CCG94'!#REF!</definedName>
    <definedName name="ZZZZZZZZZZZZZZZZZZZZZZZ" localSheetId="114">'[4]32CCG94'!#REF!</definedName>
    <definedName name="ZZZZZZZZZZZZZZZZZZZZZZZ" localSheetId="115">'[4]32CCG94'!#REF!</definedName>
    <definedName name="ZZZZZZZZZZZZZZZZZZZZZZZ" localSheetId="116">'[4]32CCG94'!#REF!</definedName>
    <definedName name="ZZZZZZZZZZZZZZZZZZZZZZZ" localSheetId="11">'[4]32CCG94'!#REF!</definedName>
    <definedName name="ZZZZZZZZZZZZZZZZZZZZZZZ" localSheetId="121">'[12]32CCG94'!#REF!</definedName>
    <definedName name="ZZZZZZZZZZZZZZZZZZZZZZZ" localSheetId="122">'[11]32CCG94'!#REF!</definedName>
    <definedName name="ZZZZZZZZZZZZZZZZZZZZZZZ" localSheetId="123">'[11]32CCG94'!#REF!</definedName>
    <definedName name="ZZZZZZZZZZZZZZZZZZZZZZZ" localSheetId="124">'[4]32CCG94'!#REF!</definedName>
    <definedName name="ZZZZZZZZZZZZZZZZZZZZZZZ" localSheetId="126">'[4]32CCG94'!#REF!</definedName>
    <definedName name="ZZZZZZZZZZZZZZZZZZZZZZZ" localSheetId="12">'[4]32CCG94'!#REF!</definedName>
    <definedName name="ZZZZZZZZZZZZZZZZZZZZZZZ" localSheetId="129">'[11]32CCG94'!#REF!</definedName>
    <definedName name="ZZZZZZZZZZZZZZZZZZZZZZZ" localSheetId="131">'[12]32CCG94'!#REF!</definedName>
    <definedName name="ZZZZZZZZZZZZZZZZZZZZZZZ" localSheetId="132">'[11]32CCG94'!#REF!</definedName>
    <definedName name="ZZZZZZZZZZZZZZZZZZZZZZZ" localSheetId="135">'[12]32CCG94'!#REF!</definedName>
    <definedName name="ZZZZZZZZZZZZZZZZZZZZZZZ" localSheetId="13">'[4]32CCG94'!#REF!</definedName>
    <definedName name="ZZZZZZZZZZZZZZZZZZZZZZZ" localSheetId="145">'[4]32CCG94'!#REF!</definedName>
    <definedName name="ZZZZZZZZZZZZZZZZZZZZZZZ" localSheetId="149">'[4]32CCG94'!#REF!</definedName>
    <definedName name="ZZZZZZZZZZZZZZZZZZZZZZZ" localSheetId="151">'[4]32CCG94'!#REF!</definedName>
    <definedName name="ZZZZZZZZZZZZZZZZZZZZZZZ" localSheetId="154">'[4]32CCG94'!#REF!</definedName>
    <definedName name="ZZZZZZZZZZZZZZZZZZZZZZZ" localSheetId="157">'[11]32CCG94'!#REF!</definedName>
    <definedName name="ZZZZZZZZZZZZZZZZZZZZZZZ" localSheetId="158">'[12]32CCG94'!#REF!</definedName>
    <definedName name="ZZZZZZZZZZZZZZZZZZZZZZZ" localSheetId="15">'[4]32CCG94'!#REF!</definedName>
    <definedName name="ZZZZZZZZZZZZZZZZZZZZZZZ" localSheetId="161">'[4]32CCG94'!#REF!</definedName>
    <definedName name="ZZZZZZZZZZZZZZZZZZZZZZZ" localSheetId="162">'[4]32CCG94'!#REF!</definedName>
    <definedName name="ZZZZZZZZZZZZZZZZZZZZZZZ" localSheetId="163">'[4]32CCG94'!#REF!</definedName>
    <definedName name="ZZZZZZZZZZZZZZZZZZZZZZZ" localSheetId="164">'[4]32CCG94'!#REF!</definedName>
    <definedName name="ZZZZZZZZZZZZZZZZZZZZZZZ" localSheetId="165">'[4]32CCG94'!#REF!</definedName>
    <definedName name="ZZZZZZZZZZZZZZZZZZZZZZZ" localSheetId="166">'[4]32CCG94'!#REF!</definedName>
    <definedName name="ZZZZZZZZZZZZZZZZZZZZZZZ" localSheetId="167">'[4]32CCG94'!#REF!</definedName>
    <definedName name="ZZZZZZZZZZZZZZZZZZZZZZZ" localSheetId="168">'[4]32CCG94'!#REF!</definedName>
    <definedName name="ZZZZZZZZZZZZZZZZZZZZZZZ" localSheetId="17">'[4]32CCG94'!#REF!</definedName>
    <definedName name="ZZZZZZZZZZZZZZZZZZZZZZZ" localSheetId="18">'[4]32CCG94'!#REF!</definedName>
    <definedName name="ZZZZZZZZZZZZZZZZZZZZZZZ" localSheetId="1">'[4]32CCG94'!#REF!</definedName>
    <definedName name="ZZZZZZZZZZZZZZZZZZZZZZZ" localSheetId="19">'[4]32CCG94'!#REF!</definedName>
    <definedName name="ZZZZZZZZZZZZZZZZZZZZZZZ" localSheetId="20">'[4]32CCG94'!#REF!</definedName>
    <definedName name="ZZZZZZZZZZZZZZZZZZZZZZZ" localSheetId="21">'[4]32CCG94'!#REF!</definedName>
    <definedName name="ZZZZZZZZZZZZZZZZZZZZZZZ" localSheetId="22">'[4]32CCG94'!#REF!</definedName>
    <definedName name="ZZZZZZZZZZZZZZZZZZZZZZZ" localSheetId="23">'[4]32CCG94'!#REF!</definedName>
    <definedName name="ZZZZZZZZZZZZZZZZZZZZZZZ" localSheetId="25">'[4]32CCG94'!#REF!</definedName>
    <definedName name="ZZZZZZZZZZZZZZZZZZZZZZZ" localSheetId="26">'[4]32CCG94'!#REF!</definedName>
    <definedName name="ZZZZZZZZZZZZZZZZZZZZZZZ" localSheetId="28">'[4]32CCG94'!#REF!</definedName>
    <definedName name="ZZZZZZZZZZZZZZZZZZZZZZZ" localSheetId="2">'[4]32CCG94'!#REF!</definedName>
    <definedName name="ZZZZZZZZZZZZZZZZZZZZZZZ" localSheetId="29">'[4]32CCG94'!#REF!</definedName>
    <definedName name="ZZZZZZZZZZZZZZZZZZZZZZZ" localSheetId="30">'[4]32CCG94'!#REF!</definedName>
    <definedName name="ZZZZZZZZZZZZZZZZZZZZZZZ" localSheetId="31">'[4]32CCG94'!#REF!</definedName>
    <definedName name="ZZZZZZZZZZZZZZZZZZZZZZZ" localSheetId="32">'[4]32CCG94'!#REF!</definedName>
    <definedName name="ZZZZZZZZZZZZZZZZZZZZZZZ" localSheetId="34">'[4]32CCG94'!#REF!</definedName>
    <definedName name="ZZZZZZZZZZZZZZZZZZZZZZZ" localSheetId="35">'[4]32CCG94'!#REF!</definedName>
    <definedName name="ZZZZZZZZZZZZZZZZZZZZZZZ" localSheetId="37">'[4]32CCG94'!#REF!</definedName>
    <definedName name="ZZZZZZZZZZZZZZZZZZZZZZZ" localSheetId="3">'[4]32CCG94'!#REF!</definedName>
    <definedName name="ZZZZZZZZZZZZZZZZZZZZZZZ" localSheetId="46">'[5]32CCG94'!#REF!</definedName>
    <definedName name="ZZZZZZZZZZZZZZZZZZZZZZZ" localSheetId="47">'[5]32CCG94'!#REF!</definedName>
    <definedName name="ZZZZZZZZZZZZZZZZZZZZZZZ" localSheetId="4">'[4]32CCG94'!#REF!</definedName>
    <definedName name="ZZZZZZZZZZZZZZZZZZZZZZZ" localSheetId="51">'[6]32CCG94'!#REF!</definedName>
    <definedName name="ZZZZZZZZZZZZZZZZZZZZZZZ" localSheetId="53">'[6]32CCG94'!#REF!</definedName>
    <definedName name="ZZZZZZZZZZZZZZZZZZZZZZZ" localSheetId="54">'[4]32CCG94'!#REF!</definedName>
    <definedName name="ZZZZZZZZZZZZZZZZZZZZZZZ" localSheetId="5">'[4]32CCG94'!#REF!</definedName>
    <definedName name="ZZZZZZZZZZZZZZZZZZZZZZZ" localSheetId="63">'[4]32CCG94'!#REF!</definedName>
    <definedName name="ZZZZZZZZZZZZZZZZZZZZZZZ" localSheetId="64">'[4]32CCG94'!#REF!</definedName>
    <definedName name="ZZZZZZZZZZZZZZZZZZZZZZZ" localSheetId="75">'[4]32CCG94'!#REF!</definedName>
    <definedName name="ZZZZZZZZZZZZZZZZZZZZZZZ" localSheetId="76">'[4]32CCG94'!#REF!</definedName>
    <definedName name="ZZZZZZZZZZZZZZZZZZZZZZZ" localSheetId="77">'[4]32CCG94'!#REF!</definedName>
    <definedName name="ZZZZZZZZZZZZZZZZZZZZZZZ" localSheetId="7">'[4]32CCG94'!#REF!</definedName>
    <definedName name="ZZZZZZZZZZZZZZZZZZZZZZZ" localSheetId="80">'[4]32CCG94'!#REF!</definedName>
    <definedName name="ZZZZZZZZZZZZZZZZZZZZZZZ" localSheetId="84">'[4]32CCG94'!#REF!</definedName>
    <definedName name="ZZZZZZZZZZZZZZZZZZZZZZZ" localSheetId="87">'[4]32CCG94'!#REF!</definedName>
    <definedName name="ZZZZZZZZZZZZZZZZZZZZZZZ" localSheetId="88">'[4]32CCG94'!#REF!</definedName>
    <definedName name="ZZZZZZZZZZZZZZZZZZZZZZZ" localSheetId="8">'[4]32CCG94'!#REF!</definedName>
    <definedName name="ZZZZZZZZZZZZZZZZZZZZZZZ" localSheetId="89">'[11]32CCG94'!#REF!</definedName>
    <definedName name="ZZZZZZZZZZZZZZZZZZZZZZZ" localSheetId="91">'[4]32CCG94'!#REF!</definedName>
    <definedName name="ZZZZZZZZZZZZZZZZZZZZZZZ" localSheetId="93">'[4]32CCG94'!#REF!</definedName>
    <definedName name="ZZZZZZZZZZZZZZZZZZZZZZZ" localSheetId="94">'[4]32CCG94'!#REF!</definedName>
    <definedName name="ZZZZZZZZZZZZZZZZZZZZZZZ" localSheetId="98">'[4]32CCG94'!#REF!</definedName>
    <definedName name="ZZZZZZZZZZZZZZZZZZZZZZZ">'[4]32CCG94'!#REF!</definedName>
  </definedNames>
  <calcPr calcId="162913"/>
</workbook>
</file>

<file path=xl/calcChain.xml><?xml version="1.0" encoding="utf-8"?>
<calcChain xmlns="http://schemas.openxmlformats.org/spreadsheetml/2006/main">
  <c r="B17" i="237" l="1"/>
  <c r="B12" i="192" l="1"/>
  <c r="C52" i="241" l="1"/>
  <c r="O10" i="200" l="1"/>
  <c r="P10" i="200"/>
  <c r="O11" i="200"/>
  <c r="P11" i="200"/>
  <c r="O12" i="200"/>
  <c r="P12" i="200"/>
  <c r="O26" i="200"/>
  <c r="P26" i="200"/>
  <c r="F39" i="323" l="1"/>
  <c r="D32" i="249" l="1"/>
  <c r="C32" i="249"/>
  <c r="B32" i="249"/>
  <c r="C157" i="338" l="1"/>
  <c r="B157" i="338"/>
  <c r="C123" i="338"/>
  <c r="B123" i="338"/>
  <c r="B9" i="270" l="1"/>
  <c r="C9" i="270"/>
  <c r="D9" i="270"/>
  <c r="G8" i="232" l="1"/>
  <c r="G11" i="232"/>
  <c r="G10" i="232"/>
  <c r="G18" i="232"/>
  <c r="G22" i="232"/>
  <c r="G9" i="232"/>
  <c r="G7" i="232"/>
  <c r="G15" i="232"/>
  <c r="G19" i="232"/>
  <c r="G13" i="232"/>
  <c r="G14" i="232"/>
  <c r="G6" i="232"/>
  <c r="G12" i="232"/>
  <c r="G16" i="232"/>
  <c r="G17" i="232"/>
  <c r="G21" i="232"/>
  <c r="G20" i="232"/>
  <c r="G5" i="232"/>
  <c r="D8" i="232"/>
  <c r="D11" i="232"/>
  <c r="D10" i="232"/>
  <c r="D18" i="232"/>
  <c r="D22" i="232"/>
  <c r="D9" i="232"/>
  <c r="D7" i="232"/>
  <c r="D15" i="232"/>
  <c r="D19" i="232"/>
  <c r="D13" i="232"/>
  <c r="D14" i="232"/>
  <c r="D6" i="232"/>
  <c r="D12" i="232"/>
  <c r="D16" i="232"/>
  <c r="D17" i="232"/>
  <c r="D5" i="232"/>
  <c r="B11" i="91" l="1"/>
  <c r="R6" i="137"/>
  <c r="R11" i="137"/>
  <c r="R12" i="137"/>
  <c r="G11" i="341" l="1"/>
  <c r="F11" i="341"/>
  <c r="E11" i="341"/>
  <c r="D11" i="341"/>
  <c r="C11" i="341"/>
  <c r="B11" i="341"/>
  <c r="H10" i="341"/>
  <c r="H9" i="341"/>
  <c r="H8" i="341"/>
  <c r="H7" i="341"/>
  <c r="H6" i="341"/>
  <c r="H11" i="341" l="1"/>
  <c r="H12" i="341" s="1"/>
  <c r="D25" i="236" l="1"/>
  <c r="C25" i="236"/>
  <c r="B25" i="236"/>
  <c r="C199" i="339" l="1"/>
  <c r="C198" i="339"/>
  <c r="C197" i="339"/>
  <c r="C196" i="339"/>
  <c r="C192" i="339"/>
  <c r="C191" i="339"/>
  <c r="C187" i="339"/>
  <c r="C186" i="339"/>
  <c r="C185" i="339"/>
  <c r="C184" i="339"/>
  <c r="C180" i="339"/>
  <c r="C179" i="339"/>
  <c r="C178" i="339"/>
  <c r="C177" i="339"/>
  <c r="C173" i="339"/>
  <c r="C172" i="339"/>
  <c r="C171" i="339"/>
  <c r="C170" i="339"/>
  <c r="C166" i="339"/>
  <c r="C165" i="339"/>
  <c r="C164" i="339"/>
  <c r="C163" i="339"/>
  <c r="C159" i="339"/>
  <c r="C158" i="339"/>
  <c r="C157" i="339"/>
  <c r="C156" i="339"/>
  <c r="C152" i="339"/>
  <c r="C151" i="339"/>
  <c r="C150" i="339"/>
  <c r="C149" i="339"/>
  <c r="C145" i="339"/>
  <c r="C144" i="339"/>
  <c r="C143" i="339"/>
  <c r="C142" i="339"/>
  <c r="C138" i="339"/>
  <c r="C137" i="339"/>
  <c r="C136" i="339"/>
  <c r="C135" i="339"/>
  <c r="C131" i="339"/>
  <c r="C130" i="339"/>
  <c r="C129" i="339"/>
  <c r="C128" i="339"/>
  <c r="C124" i="339"/>
  <c r="C123" i="339"/>
  <c r="C122" i="339"/>
  <c r="C121" i="339"/>
  <c r="C117" i="339"/>
  <c r="C116" i="339"/>
  <c r="C115" i="339"/>
  <c r="C114" i="339"/>
  <c r="C110" i="339"/>
  <c r="C109" i="339"/>
  <c r="C108" i="339"/>
  <c r="C107" i="339"/>
  <c r="C103" i="339"/>
  <c r="C102" i="339"/>
  <c r="C101" i="339"/>
  <c r="C100" i="339"/>
  <c r="C96" i="339"/>
  <c r="C95" i="339"/>
  <c r="C94" i="339"/>
  <c r="C93" i="339"/>
  <c r="D90" i="339"/>
  <c r="E90" i="339" s="1"/>
  <c r="D89" i="339"/>
  <c r="E89" i="339" s="1"/>
  <c r="D88" i="339"/>
  <c r="E88" i="339" s="1"/>
  <c r="C84" i="339"/>
  <c r="C83" i="339"/>
  <c r="C82" i="339"/>
  <c r="C81" i="339"/>
  <c r="C77" i="339"/>
  <c r="C76" i="339"/>
  <c r="C75" i="339"/>
  <c r="C74" i="339"/>
  <c r="C73" i="339"/>
  <c r="C69" i="339"/>
  <c r="C68" i="339"/>
  <c r="C67" i="339"/>
  <c r="C66" i="339"/>
  <c r="C65" i="339"/>
  <c r="C64" i="339"/>
  <c r="C60" i="339"/>
  <c r="C59" i="339"/>
  <c r="C58" i="339"/>
  <c r="C57" i="339"/>
  <c r="C56" i="339"/>
  <c r="C52" i="339"/>
  <c r="C51" i="339"/>
  <c r="C50" i="339"/>
  <c r="C49" i="339"/>
  <c r="C48" i="339"/>
  <c r="C44" i="339"/>
  <c r="C43" i="339"/>
  <c r="C42" i="339"/>
  <c r="C41" i="339"/>
  <c r="C40" i="339"/>
  <c r="C36" i="339"/>
  <c r="C35" i="339"/>
  <c r="C31" i="339"/>
  <c r="C30" i="339"/>
  <c r="C29" i="339"/>
  <c r="C28" i="339"/>
  <c r="C27" i="339"/>
  <c r="C26" i="339"/>
  <c r="C25" i="339"/>
  <c r="C24" i="339"/>
  <c r="C23" i="339"/>
  <c r="C22" i="339"/>
  <c r="C21" i="339"/>
  <c r="C17" i="339"/>
  <c r="C16" i="339"/>
  <c r="C15" i="339"/>
  <c r="C14" i="339"/>
  <c r="C13" i="339"/>
  <c r="C12" i="339"/>
  <c r="C11" i="339"/>
  <c r="C10" i="339"/>
  <c r="C6" i="339"/>
  <c r="C5" i="339"/>
  <c r="C7" i="339" l="1"/>
  <c r="C37" i="339"/>
  <c r="C193" i="339"/>
  <c r="C78" i="339"/>
  <c r="C18" i="339"/>
  <c r="C53" i="339"/>
  <c r="C85" i="339"/>
  <c r="C97" i="339"/>
  <c r="C111" i="339"/>
  <c r="C125" i="339"/>
  <c r="C139" i="339"/>
  <c r="C146" i="339"/>
  <c r="C160" i="339"/>
  <c r="C174" i="339"/>
  <c r="C181" i="339"/>
  <c r="C32" i="339"/>
  <c r="C45" i="339"/>
  <c r="C70" i="339"/>
  <c r="C200" i="339"/>
  <c r="C61" i="339"/>
  <c r="C104" i="339"/>
  <c r="C118" i="339"/>
  <c r="C132" i="339"/>
  <c r="C153" i="339"/>
  <c r="C167" i="339"/>
  <c r="C188" i="339"/>
  <c r="G95" i="338" l="1"/>
  <c r="G94" i="338"/>
  <c r="G93" i="338"/>
  <c r="G92" i="338"/>
  <c r="G91" i="338"/>
  <c r="G90" i="338"/>
  <c r="F87" i="338"/>
  <c r="F86" i="338"/>
  <c r="F85" i="338"/>
  <c r="F84" i="338"/>
  <c r="F83" i="338"/>
  <c r="F82" i="338"/>
  <c r="F81" i="338"/>
  <c r="F80" i="338"/>
  <c r="H77" i="338"/>
  <c r="H76" i="338"/>
  <c r="H75" i="338"/>
  <c r="H74" i="338"/>
  <c r="H73" i="338"/>
  <c r="H72" i="338"/>
  <c r="H71" i="338"/>
  <c r="H70" i="338"/>
  <c r="H69" i="338"/>
  <c r="H68" i="338"/>
  <c r="H67" i="338"/>
  <c r="H66" i="338"/>
  <c r="H65" i="338"/>
  <c r="H64" i="338"/>
  <c r="H63" i="338"/>
  <c r="H62" i="338"/>
  <c r="H61" i="338"/>
  <c r="H60" i="338"/>
  <c r="H59" i="338"/>
  <c r="H58" i="338"/>
  <c r="H57" i="338"/>
  <c r="H56" i="338"/>
  <c r="H55" i="338"/>
  <c r="H54" i="338"/>
  <c r="H53" i="338"/>
  <c r="H52" i="338"/>
  <c r="H51" i="338"/>
  <c r="H50" i="338"/>
  <c r="H49" i="338"/>
  <c r="H48" i="338"/>
  <c r="H47" i="338"/>
  <c r="H46" i="338"/>
  <c r="G43" i="338"/>
  <c r="G42" i="338"/>
  <c r="G41" i="338"/>
  <c r="G40" i="338"/>
  <c r="G39" i="338"/>
  <c r="G38" i="338"/>
  <c r="G37" i="338"/>
  <c r="G36" i="338"/>
  <c r="E60" i="337" l="1"/>
  <c r="E58" i="337"/>
  <c r="E39" i="337"/>
  <c r="E38" i="337"/>
  <c r="E37" i="337"/>
  <c r="E36" i="337"/>
  <c r="E34" i="337"/>
  <c r="E33" i="337"/>
  <c r="E32" i="337"/>
  <c r="E31" i="337"/>
  <c r="E29" i="337"/>
  <c r="E28" i="337"/>
  <c r="E26" i="337"/>
  <c r="E25" i="337"/>
  <c r="E21" i="337"/>
  <c r="E20" i="337"/>
  <c r="E19" i="337"/>
  <c r="E18" i="337"/>
  <c r="E17" i="337"/>
  <c r="E13" i="337"/>
  <c r="E12" i="337"/>
  <c r="E11" i="337"/>
  <c r="E10" i="337"/>
  <c r="E9" i="337"/>
  <c r="E8" i="337"/>
  <c r="E7" i="337"/>
  <c r="E6" i="337"/>
  <c r="E5" i="337"/>
  <c r="B11" i="263" l="1"/>
  <c r="E75" i="336" l="1"/>
  <c r="D75" i="336"/>
  <c r="C65" i="335"/>
  <c r="C32" i="335"/>
  <c r="D15" i="320" l="1"/>
  <c r="D18" i="318" l="1"/>
  <c r="C18" i="318"/>
  <c r="B18" i="318"/>
  <c r="D10" i="318"/>
  <c r="C10" i="318"/>
  <c r="B10" i="318"/>
  <c r="E17" i="318"/>
  <c r="E9" i="318"/>
  <c r="E16" i="318"/>
  <c r="E8" i="318"/>
  <c r="E15" i="318"/>
  <c r="E7" i="318"/>
  <c r="E10" i="318" l="1"/>
  <c r="E18" i="318"/>
  <c r="H9" i="316" l="1"/>
  <c r="H7" i="316"/>
  <c r="G7" i="316"/>
  <c r="F12" i="316"/>
  <c r="E12" i="316"/>
  <c r="D12" i="316"/>
  <c r="C12" i="316"/>
  <c r="I9" i="316" l="1"/>
  <c r="I7" i="316"/>
  <c r="H12" i="316"/>
  <c r="G12" i="316" l="1"/>
  <c r="I12" i="316"/>
  <c r="K8" i="313" l="1"/>
  <c r="K8" i="312"/>
  <c r="L8" i="313"/>
  <c r="J8" i="313"/>
  <c r="I8" i="313"/>
  <c r="H8" i="313"/>
  <c r="G8" i="313"/>
  <c r="F8" i="313"/>
  <c r="E8" i="313"/>
  <c r="D8" i="313"/>
  <c r="C8" i="313"/>
  <c r="B8" i="313"/>
  <c r="L8" i="312"/>
  <c r="J8" i="312"/>
  <c r="I8" i="312"/>
  <c r="H8" i="312"/>
  <c r="G8" i="312"/>
  <c r="F8" i="312"/>
  <c r="E8" i="312"/>
  <c r="D8" i="312"/>
  <c r="C8" i="312"/>
  <c r="B8" i="312"/>
  <c r="H16" i="311"/>
  <c r="E16" i="311"/>
  <c r="D16" i="311"/>
  <c r="C16" i="311"/>
  <c r="B16" i="311"/>
  <c r="F15" i="311"/>
  <c r="F14" i="311"/>
  <c r="F13" i="311"/>
  <c r="H12" i="311"/>
  <c r="E12" i="311"/>
  <c r="D12" i="311"/>
  <c r="C12" i="311"/>
  <c r="B12" i="311"/>
  <c r="F11" i="311"/>
  <c r="F10" i="311"/>
  <c r="F9" i="311"/>
  <c r="H8" i="311"/>
  <c r="E8" i="311"/>
  <c r="E17" i="311" s="1"/>
  <c r="D8" i="311"/>
  <c r="D17" i="311" s="1"/>
  <c r="C8" i="311"/>
  <c r="C17" i="311" s="1"/>
  <c r="B8" i="311"/>
  <c r="B17" i="311" s="1"/>
  <c r="F7" i="311"/>
  <c r="F6" i="311"/>
  <c r="F5" i="311"/>
  <c r="H17" i="311" l="1"/>
  <c r="F8" i="311"/>
  <c r="F12" i="311"/>
  <c r="F16" i="311"/>
  <c r="C19" i="310"/>
  <c r="C14" i="310"/>
  <c r="C9" i="310"/>
  <c r="B19" i="310"/>
  <c r="B14" i="310"/>
  <c r="B9" i="310"/>
  <c r="F11" i="310"/>
  <c r="D16" i="310"/>
  <c r="H12" i="310"/>
  <c r="F12" i="310"/>
  <c r="D12" i="310"/>
  <c r="C15" i="309"/>
  <c r="G19" i="310"/>
  <c r="E19" i="310"/>
  <c r="D18" i="310"/>
  <c r="D17" i="310"/>
  <c r="H15" i="310"/>
  <c r="G14" i="310"/>
  <c r="E14" i="310"/>
  <c r="F13" i="310"/>
  <c r="F10" i="310"/>
  <c r="G9" i="310"/>
  <c r="E9" i="310"/>
  <c r="H8" i="310"/>
  <c r="F8" i="310"/>
  <c r="D8" i="310"/>
  <c r="H7" i="310"/>
  <c r="F7" i="310"/>
  <c r="D7" i="310"/>
  <c r="H6" i="310"/>
  <c r="F6" i="310"/>
  <c r="D6" i="310"/>
  <c r="H5" i="310"/>
  <c r="F5" i="310"/>
  <c r="D5" i="310"/>
  <c r="F20" i="309"/>
  <c r="E20" i="309"/>
  <c r="C20" i="309"/>
  <c r="B20" i="309"/>
  <c r="F15" i="309"/>
  <c r="E15" i="309"/>
  <c r="B15" i="309"/>
  <c r="F10" i="309"/>
  <c r="E10" i="309"/>
  <c r="C10" i="309"/>
  <c r="B10" i="309"/>
  <c r="E19" i="308"/>
  <c r="D19" i="308"/>
  <c r="C19" i="308"/>
  <c r="B19" i="308"/>
  <c r="F18" i="308"/>
  <c r="F17" i="308"/>
  <c r="F16" i="308"/>
  <c r="F15" i="308"/>
  <c r="E14" i="308"/>
  <c r="D14" i="308"/>
  <c r="C14" i="308"/>
  <c r="B14" i="308"/>
  <c r="F13" i="308"/>
  <c r="F12" i="308"/>
  <c r="F11" i="308"/>
  <c r="F10" i="308"/>
  <c r="E9" i="308"/>
  <c r="D9" i="308"/>
  <c r="D20" i="308" s="1"/>
  <c r="C9" i="308"/>
  <c r="C20" i="308" s="1"/>
  <c r="B9" i="308"/>
  <c r="F8" i="308"/>
  <c r="F7" i="308"/>
  <c r="F6" i="308"/>
  <c r="F5" i="308"/>
  <c r="F9" i="307"/>
  <c r="F14" i="307"/>
  <c r="F17" i="311" l="1"/>
  <c r="G20" i="310"/>
  <c r="E20" i="310"/>
  <c r="B20" i="310"/>
  <c r="D19" i="310"/>
  <c r="F19" i="310"/>
  <c r="C20" i="310"/>
  <c r="H19" i="310"/>
  <c r="H11" i="310"/>
  <c r="H10" i="310"/>
  <c r="H13" i="310"/>
  <c r="F21" i="309"/>
  <c r="E21" i="309"/>
  <c r="B21" i="309"/>
  <c r="C21" i="309"/>
  <c r="D14" i="310"/>
  <c r="D10" i="310"/>
  <c r="D11" i="310"/>
  <c r="D13" i="310"/>
  <c r="F15" i="310"/>
  <c r="F16" i="310"/>
  <c r="F17" i="310"/>
  <c r="F18" i="310"/>
  <c r="D15" i="310"/>
  <c r="H16" i="310"/>
  <c r="H17" i="310"/>
  <c r="H18" i="310"/>
  <c r="F9" i="308"/>
  <c r="F14" i="308"/>
  <c r="E20" i="308"/>
  <c r="F19" i="308"/>
  <c r="B20" i="308"/>
  <c r="F19" i="307"/>
  <c r="F20" i="307" s="1"/>
  <c r="D19" i="307"/>
  <c r="H18" i="307"/>
  <c r="E18" i="307" s="1"/>
  <c r="H17" i="307"/>
  <c r="E17" i="307" s="1"/>
  <c r="H16" i="307"/>
  <c r="G16" i="307" s="1"/>
  <c r="H15" i="307"/>
  <c r="G15" i="307" s="1"/>
  <c r="D14" i="307"/>
  <c r="H13" i="307"/>
  <c r="G13" i="307" s="1"/>
  <c r="H12" i="307"/>
  <c r="E12" i="307" s="1"/>
  <c r="H11" i="307"/>
  <c r="G11" i="307" s="1"/>
  <c r="H10" i="307"/>
  <c r="G10" i="307" s="1"/>
  <c r="D9" i="307"/>
  <c r="H8" i="307"/>
  <c r="G8" i="307" s="1"/>
  <c r="H7" i="307"/>
  <c r="G7" i="307" s="1"/>
  <c r="H6" i="307"/>
  <c r="E6" i="307" s="1"/>
  <c r="H5" i="307"/>
  <c r="E5" i="307" s="1"/>
  <c r="K8" i="306"/>
  <c r="L8" i="306"/>
  <c r="L9" i="306" s="1"/>
  <c r="J8" i="306"/>
  <c r="I8" i="306"/>
  <c r="H8" i="306"/>
  <c r="G8" i="306"/>
  <c r="F8" i="306"/>
  <c r="E8" i="306"/>
  <c r="D8" i="306"/>
  <c r="C8" i="306"/>
  <c r="B8" i="306"/>
  <c r="Q59" i="305"/>
  <c r="R59" i="305" s="1"/>
  <c r="K59" i="305"/>
  <c r="L59" i="305" s="1"/>
  <c r="Q143" i="305"/>
  <c r="R143" i="305" s="1"/>
  <c r="K143" i="305"/>
  <c r="L143" i="305" s="1"/>
  <c r="Q247" i="305"/>
  <c r="R247" i="305" s="1"/>
  <c r="K247" i="305"/>
  <c r="L247" i="305" s="1"/>
  <c r="Q58" i="305"/>
  <c r="R58" i="305" s="1"/>
  <c r="K58" i="305"/>
  <c r="L58" i="305" s="1"/>
  <c r="Q168" i="305"/>
  <c r="R168" i="305" s="1"/>
  <c r="K168" i="305"/>
  <c r="L168" i="305" s="1"/>
  <c r="Q34" i="305"/>
  <c r="R34" i="305" s="1"/>
  <c r="K34" i="305"/>
  <c r="L34" i="305" s="1"/>
  <c r="Q218" i="305"/>
  <c r="R218" i="305" s="1"/>
  <c r="K218" i="305"/>
  <c r="L218" i="305" s="1"/>
  <c r="Q191" i="305"/>
  <c r="R191" i="305" s="1"/>
  <c r="K191" i="305"/>
  <c r="L191" i="305" s="1"/>
  <c r="Q89" i="305"/>
  <c r="R89" i="305" s="1"/>
  <c r="K89" i="305"/>
  <c r="L89" i="305" s="1"/>
  <c r="Q113" i="305"/>
  <c r="R113" i="305" s="1"/>
  <c r="K113" i="305"/>
  <c r="L113" i="305" s="1"/>
  <c r="Q246" i="305"/>
  <c r="R246" i="305" s="1"/>
  <c r="K246" i="305"/>
  <c r="L246" i="305" s="1"/>
  <c r="Q167" i="305"/>
  <c r="R167" i="305" s="1"/>
  <c r="K167" i="305"/>
  <c r="L167" i="305" s="1"/>
  <c r="Q245" i="305"/>
  <c r="R245" i="305" s="1"/>
  <c r="K245" i="305"/>
  <c r="L245" i="305" s="1"/>
  <c r="Q166" i="305"/>
  <c r="R166" i="305" s="1"/>
  <c r="K166" i="305"/>
  <c r="L166" i="305" s="1"/>
  <c r="Q88" i="305"/>
  <c r="R88" i="305" s="1"/>
  <c r="K88" i="305"/>
  <c r="L88" i="305" s="1"/>
  <c r="Q112" i="305"/>
  <c r="R112" i="305" s="1"/>
  <c r="K112" i="305"/>
  <c r="L112" i="305" s="1"/>
  <c r="Q217" i="305"/>
  <c r="R217" i="305" s="1"/>
  <c r="K217" i="305"/>
  <c r="L217" i="305" s="1"/>
  <c r="Q87" i="305"/>
  <c r="R87" i="305" s="1"/>
  <c r="K87" i="305"/>
  <c r="L87" i="305" s="1"/>
  <c r="Q216" i="305"/>
  <c r="R216" i="305" s="1"/>
  <c r="K216" i="305"/>
  <c r="L216" i="305" s="1"/>
  <c r="Q244" i="305"/>
  <c r="R244" i="305" s="1"/>
  <c r="K244" i="305"/>
  <c r="L244" i="305" s="1"/>
  <c r="Q33" i="305"/>
  <c r="R33" i="305" s="1"/>
  <c r="K33" i="305"/>
  <c r="L33" i="305" s="1"/>
  <c r="Q190" i="305"/>
  <c r="R190" i="305" s="1"/>
  <c r="K190" i="305"/>
  <c r="L190" i="305" s="1"/>
  <c r="Q243" i="305"/>
  <c r="R243" i="305" s="1"/>
  <c r="K243" i="305"/>
  <c r="L243" i="305" s="1"/>
  <c r="Q165" i="305"/>
  <c r="R165" i="305" s="1"/>
  <c r="K165" i="305"/>
  <c r="L165" i="305" s="1"/>
  <c r="Q215" i="305"/>
  <c r="R215" i="305" s="1"/>
  <c r="K215" i="305"/>
  <c r="L215" i="305" s="1"/>
  <c r="Q242" i="305"/>
  <c r="R242" i="305" s="1"/>
  <c r="K242" i="305"/>
  <c r="L242" i="305" s="1"/>
  <c r="Q214" i="305"/>
  <c r="R214" i="305" s="1"/>
  <c r="K214" i="305"/>
  <c r="L214" i="305" s="1"/>
  <c r="Q142" i="305"/>
  <c r="R142" i="305" s="1"/>
  <c r="K142" i="305"/>
  <c r="L142" i="305" s="1"/>
  <c r="Q213" i="305"/>
  <c r="R213" i="305" s="1"/>
  <c r="K213" i="305"/>
  <c r="L213" i="305" s="1"/>
  <c r="Q57" i="305"/>
  <c r="R57" i="305" s="1"/>
  <c r="K57" i="305"/>
  <c r="L57" i="305" s="1"/>
  <c r="Q141" i="305"/>
  <c r="R141" i="305" s="1"/>
  <c r="K141" i="305"/>
  <c r="L141" i="305" s="1"/>
  <c r="Q212" i="305"/>
  <c r="R212" i="305" s="1"/>
  <c r="K212" i="305"/>
  <c r="L212" i="305" s="1"/>
  <c r="Q111" i="305"/>
  <c r="R111" i="305" s="1"/>
  <c r="K111" i="305"/>
  <c r="L111" i="305" s="1"/>
  <c r="Q32" i="305"/>
  <c r="R32" i="305" s="1"/>
  <c r="K32" i="305"/>
  <c r="L32" i="305" s="1"/>
  <c r="Q164" i="305"/>
  <c r="R164" i="305" s="1"/>
  <c r="K164" i="305"/>
  <c r="L164" i="305" s="1"/>
  <c r="Q31" i="305"/>
  <c r="R31" i="305" s="1"/>
  <c r="K31" i="305"/>
  <c r="L31" i="305" s="1"/>
  <c r="Q86" i="305"/>
  <c r="R86" i="305" s="1"/>
  <c r="K86" i="305"/>
  <c r="L86" i="305" s="1"/>
  <c r="Q140" i="305"/>
  <c r="R140" i="305" s="1"/>
  <c r="K140" i="305"/>
  <c r="L140" i="305" s="1"/>
  <c r="Q241" i="305"/>
  <c r="R241" i="305" s="1"/>
  <c r="K241" i="305"/>
  <c r="L241" i="305" s="1"/>
  <c r="Q139" i="305"/>
  <c r="R139" i="305" s="1"/>
  <c r="K139" i="305"/>
  <c r="L139" i="305" s="1"/>
  <c r="Q138" i="305"/>
  <c r="R138" i="305" s="1"/>
  <c r="K138" i="305"/>
  <c r="L138" i="305" s="1"/>
  <c r="Q110" i="305"/>
  <c r="R110" i="305" s="1"/>
  <c r="K110" i="305"/>
  <c r="L110" i="305" s="1"/>
  <c r="Q30" i="305"/>
  <c r="R30" i="305" s="1"/>
  <c r="K30" i="305"/>
  <c r="L30" i="305" s="1"/>
  <c r="Q85" i="305"/>
  <c r="R85" i="305" s="1"/>
  <c r="K85" i="305"/>
  <c r="L85" i="305" s="1"/>
  <c r="Q109" i="305"/>
  <c r="R109" i="305" s="1"/>
  <c r="K109" i="305"/>
  <c r="L109" i="305" s="1"/>
  <c r="Q84" i="305"/>
  <c r="R84" i="305" s="1"/>
  <c r="K84" i="305"/>
  <c r="L84" i="305" s="1"/>
  <c r="Q56" i="305"/>
  <c r="R56" i="305" s="1"/>
  <c r="K56" i="305"/>
  <c r="L56" i="305" s="1"/>
  <c r="Q29" i="305"/>
  <c r="R29" i="305" s="1"/>
  <c r="K29" i="305"/>
  <c r="L29" i="305" s="1"/>
  <c r="Q55" i="305"/>
  <c r="R55" i="305" s="1"/>
  <c r="K55" i="305"/>
  <c r="L55" i="305" s="1"/>
  <c r="Q83" i="305"/>
  <c r="R83" i="305" s="1"/>
  <c r="K83" i="305"/>
  <c r="L83" i="305" s="1"/>
  <c r="Q82" i="305"/>
  <c r="R82" i="305" s="1"/>
  <c r="K82" i="305"/>
  <c r="L82" i="305" s="1"/>
  <c r="Q54" i="305"/>
  <c r="R54" i="305" s="1"/>
  <c r="K54" i="305"/>
  <c r="L54" i="305" s="1"/>
  <c r="Q81" i="305"/>
  <c r="R81" i="305" s="1"/>
  <c r="K81" i="305"/>
  <c r="L81" i="305" s="1"/>
  <c r="Q108" i="305"/>
  <c r="R108" i="305" s="1"/>
  <c r="K108" i="305"/>
  <c r="L108" i="305" s="1"/>
  <c r="Q240" i="305"/>
  <c r="R240" i="305" s="1"/>
  <c r="K240" i="305"/>
  <c r="L240" i="305" s="1"/>
  <c r="Q163" i="305"/>
  <c r="R163" i="305" s="1"/>
  <c r="K163" i="305"/>
  <c r="L163" i="305" s="1"/>
  <c r="Q36" i="305"/>
  <c r="R36" i="305" s="1"/>
  <c r="K36" i="305"/>
  <c r="L36" i="305" s="1"/>
  <c r="Q162" i="305"/>
  <c r="R162" i="305" s="1"/>
  <c r="K162" i="305"/>
  <c r="L162" i="305" s="1"/>
  <c r="Q53" i="305"/>
  <c r="R53" i="305" s="1"/>
  <c r="K53" i="305"/>
  <c r="L53" i="305" s="1"/>
  <c r="Q52" i="305"/>
  <c r="R52" i="305" s="1"/>
  <c r="K52" i="305"/>
  <c r="L52" i="305" s="1"/>
  <c r="Q239" i="305"/>
  <c r="R239" i="305" s="1"/>
  <c r="K239" i="305"/>
  <c r="L239" i="305" s="1"/>
  <c r="Q189" i="305"/>
  <c r="R189" i="305" s="1"/>
  <c r="K189" i="305"/>
  <c r="L189" i="305" s="1"/>
  <c r="Q211" i="305"/>
  <c r="R211" i="305" s="1"/>
  <c r="K211" i="305"/>
  <c r="L211" i="305" s="1"/>
  <c r="Q161" i="305"/>
  <c r="R161" i="305" s="1"/>
  <c r="K161" i="305"/>
  <c r="L161" i="305" s="1"/>
  <c r="Q160" i="305"/>
  <c r="R160" i="305" s="1"/>
  <c r="K160" i="305"/>
  <c r="L160" i="305" s="1"/>
  <c r="Q51" i="305"/>
  <c r="R51" i="305" s="1"/>
  <c r="K51" i="305"/>
  <c r="L51" i="305" s="1"/>
  <c r="Q188" i="305"/>
  <c r="R188" i="305" s="1"/>
  <c r="K188" i="305"/>
  <c r="L188" i="305" s="1"/>
  <c r="Q115" i="305"/>
  <c r="R115" i="305" s="1"/>
  <c r="K115" i="305"/>
  <c r="L115" i="305" s="1"/>
  <c r="Q107" i="305"/>
  <c r="R107" i="305" s="1"/>
  <c r="K107" i="305"/>
  <c r="L107" i="305" s="1"/>
  <c r="Q28" i="305"/>
  <c r="R28" i="305" s="1"/>
  <c r="K28" i="305"/>
  <c r="L28" i="305" s="1"/>
  <c r="Q27" i="305"/>
  <c r="R27" i="305" s="1"/>
  <c r="K27" i="305"/>
  <c r="L27" i="305" s="1"/>
  <c r="Q238" i="305"/>
  <c r="R238" i="305" s="1"/>
  <c r="K238" i="305"/>
  <c r="L238" i="305" s="1"/>
  <c r="Q106" i="305"/>
  <c r="R106" i="305" s="1"/>
  <c r="K106" i="305"/>
  <c r="L106" i="305" s="1"/>
  <c r="Q187" i="305"/>
  <c r="R187" i="305" s="1"/>
  <c r="K187" i="305"/>
  <c r="L187" i="305" s="1"/>
  <c r="Q105" i="305"/>
  <c r="R105" i="305" s="1"/>
  <c r="K105" i="305"/>
  <c r="L105" i="305" s="1"/>
  <c r="Q104" i="305"/>
  <c r="R104" i="305" s="1"/>
  <c r="K104" i="305"/>
  <c r="L104" i="305" s="1"/>
  <c r="Q26" i="305"/>
  <c r="R26" i="305" s="1"/>
  <c r="K26" i="305"/>
  <c r="L26" i="305" s="1"/>
  <c r="Q25" i="305"/>
  <c r="R25" i="305" s="1"/>
  <c r="K25" i="305"/>
  <c r="L25" i="305" s="1"/>
  <c r="Q50" i="305"/>
  <c r="R50" i="305" s="1"/>
  <c r="K50" i="305"/>
  <c r="L50" i="305" s="1"/>
  <c r="Q159" i="305"/>
  <c r="R159" i="305" s="1"/>
  <c r="K159" i="305"/>
  <c r="L159" i="305" s="1"/>
  <c r="Q80" i="305"/>
  <c r="R80" i="305" s="1"/>
  <c r="K80" i="305"/>
  <c r="L80" i="305" s="1"/>
  <c r="Q210" i="305"/>
  <c r="R210" i="305" s="1"/>
  <c r="K210" i="305"/>
  <c r="L210" i="305" s="1"/>
  <c r="Q137" i="305"/>
  <c r="R137" i="305" s="1"/>
  <c r="K137" i="305"/>
  <c r="L137" i="305" s="1"/>
  <c r="Q79" i="305"/>
  <c r="R79" i="305" s="1"/>
  <c r="K79" i="305"/>
  <c r="L79" i="305" s="1"/>
  <c r="Q158" i="305"/>
  <c r="R158" i="305" s="1"/>
  <c r="K158" i="305"/>
  <c r="L158" i="305" s="1"/>
  <c r="Q136" i="305"/>
  <c r="R136" i="305" s="1"/>
  <c r="K136" i="305"/>
  <c r="L136" i="305" s="1"/>
  <c r="Q49" i="305"/>
  <c r="R49" i="305" s="1"/>
  <c r="K49" i="305"/>
  <c r="L49" i="305" s="1"/>
  <c r="Q103" i="305"/>
  <c r="R103" i="305" s="1"/>
  <c r="K103" i="305"/>
  <c r="L103" i="305" s="1"/>
  <c r="Q48" i="305"/>
  <c r="R48" i="305" s="1"/>
  <c r="K48" i="305"/>
  <c r="L48" i="305" s="1"/>
  <c r="Q186" i="305"/>
  <c r="R186" i="305" s="1"/>
  <c r="K186" i="305"/>
  <c r="L186" i="305" s="1"/>
  <c r="Q209" i="305"/>
  <c r="R209" i="305" s="1"/>
  <c r="K209" i="305"/>
  <c r="L209" i="305" s="1"/>
  <c r="Q78" i="305"/>
  <c r="R78" i="305" s="1"/>
  <c r="K78" i="305"/>
  <c r="L78" i="305" s="1"/>
  <c r="Q157" i="305"/>
  <c r="R157" i="305" s="1"/>
  <c r="K157" i="305"/>
  <c r="L157" i="305" s="1"/>
  <c r="Q208" i="305"/>
  <c r="R208" i="305" s="1"/>
  <c r="K208" i="305"/>
  <c r="L208" i="305" s="1"/>
  <c r="Q77" i="305"/>
  <c r="R77" i="305" s="1"/>
  <c r="K77" i="305"/>
  <c r="L77" i="305" s="1"/>
  <c r="Q135" i="305"/>
  <c r="R135" i="305" s="1"/>
  <c r="K135" i="305"/>
  <c r="L135" i="305" s="1"/>
  <c r="Q24" i="305"/>
  <c r="R24" i="305" s="1"/>
  <c r="K24" i="305"/>
  <c r="L24" i="305" s="1"/>
  <c r="Q237" i="305"/>
  <c r="R237" i="305" s="1"/>
  <c r="K237" i="305"/>
  <c r="L237" i="305" s="1"/>
  <c r="Q76" i="305"/>
  <c r="R76" i="305" s="1"/>
  <c r="K76" i="305"/>
  <c r="L76" i="305" s="1"/>
  <c r="Q75" i="305"/>
  <c r="R75" i="305" s="1"/>
  <c r="K75" i="305"/>
  <c r="L75" i="305" s="1"/>
  <c r="Q185" i="305"/>
  <c r="R185" i="305" s="1"/>
  <c r="K185" i="305"/>
  <c r="L185" i="305" s="1"/>
  <c r="Q134" i="305"/>
  <c r="R134" i="305" s="1"/>
  <c r="K134" i="305"/>
  <c r="L134" i="305" s="1"/>
  <c r="Q23" i="305"/>
  <c r="R23" i="305" s="1"/>
  <c r="K23" i="305"/>
  <c r="L23" i="305" s="1"/>
  <c r="Q47" i="305"/>
  <c r="R47" i="305" s="1"/>
  <c r="K47" i="305"/>
  <c r="L47" i="305" s="1"/>
  <c r="Q22" i="305"/>
  <c r="R22" i="305" s="1"/>
  <c r="K22" i="305"/>
  <c r="L22" i="305" s="1"/>
  <c r="Q207" i="305"/>
  <c r="R207" i="305" s="1"/>
  <c r="K207" i="305"/>
  <c r="L207" i="305" s="1"/>
  <c r="Q133" i="305"/>
  <c r="R133" i="305" s="1"/>
  <c r="K133" i="305"/>
  <c r="L133" i="305" s="1"/>
  <c r="Q102" i="305"/>
  <c r="R102" i="305" s="1"/>
  <c r="K102" i="305"/>
  <c r="L102" i="305" s="1"/>
  <c r="Q74" i="305"/>
  <c r="R74" i="305" s="1"/>
  <c r="K74" i="305"/>
  <c r="L74" i="305" s="1"/>
  <c r="Q236" i="305"/>
  <c r="R236" i="305" s="1"/>
  <c r="K236" i="305"/>
  <c r="L236" i="305" s="1"/>
  <c r="Q184" i="305"/>
  <c r="R184" i="305" s="1"/>
  <c r="K184" i="305"/>
  <c r="L184" i="305" s="1"/>
  <c r="Q21" i="305"/>
  <c r="R21" i="305" s="1"/>
  <c r="K21" i="305"/>
  <c r="L21" i="305" s="1"/>
  <c r="Q46" i="305"/>
  <c r="R46" i="305" s="1"/>
  <c r="K46" i="305"/>
  <c r="L46" i="305" s="1"/>
  <c r="Q183" i="305"/>
  <c r="R183" i="305" s="1"/>
  <c r="K183" i="305"/>
  <c r="L183" i="305" s="1"/>
  <c r="Q101" i="305"/>
  <c r="R101" i="305" s="1"/>
  <c r="K101" i="305"/>
  <c r="L101" i="305" s="1"/>
  <c r="Q206" i="305"/>
  <c r="R206" i="305" s="1"/>
  <c r="K206" i="305"/>
  <c r="L206" i="305" s="1"/>
  <c r="Q100" i="305"/>
  <c r="R100" i="305" s="1"/>
  <c r="K100" i="305"/>
  <c r="L100" i="305" s="1"/>
  <c r="Q114" i="305"/>
  <c r="R114" i="305" s="1"/>
  <c r="K114" i="305"/>
  <c r="L114" i="305" s="1"/>
  <c r="Q45" i="305"/>
  <c r="R45" i="305" s="1"/>
  <c r="K45" i="305"/>
  <c r="L45" i="305" s="1"/>
  <c r="Q132" i="305"/>
  <c r="R132" i="305" s="1"/>
  <c r="K132" i="305"/>
  <c r="L132" i="305" s="1"/>
  <c r="Q44" i="305"/>
  <c r="R44" i="305" s="1"/>
  <c r="K44" i="305"/>
  <c r="L44" i="305" s="1"/>
  <c r="Q99" i="305"/>
  <c r="R99" i="305" s="1"/>
  <c r="K99" i="305"/>
  <c r="L99" i="305" s="1"/>
  <c r="Q156" i="305"/>
  <c r="R156" i="305" s="1"/>
  <c r="K156" i="305"/>
  <c r="L156" i="305" s="1"/>
  <c r="Q235" i="305"/>
  <c r="R235" i="305" s="1"/>
  <c r="K235" i="305"/>
  <c r="L235" i="305" s="1"/>
  <c r="Q43" i="305"/>
  <c r="R43" i="305" s="1"/>
  <c r="K43" i="305"/>
  <c r="L43" i="305" s="1"/>
  <c r="Q73" i="305"/>
  <c r="R73" i="305" s="1"/>
  <c r="K73" i="305"/>
  <c r="L73" i="305" s="1"/>
  <c r="Q20" i="305"/>
  <c r="R20" i="305" s="1"/>
  <c r="K20" i="305"/>
  <c r="L20" i="305" s="1"/>
  <c r="Q42" i="305"/>
  <c r="R42" i="305" s="1"/>
  <c r="K42" i="305"/>
  <c r="L42" i="305" s="1"/>
  <c r="Q72" i="305"/>
  <c r="R72" i="305" s="1"/>
  <c r="K72" i="305"/>
  <c r="L72" i="305" s="1"/>
  <c r="Q234" i="305"/>
  <c r="R234" i="305" s="1"/>
  <c r="K234" i="305"/>
  <c r="L234" i="305" s="1"/>
  <c r="Q155" i="305"/>
  <c r="R155" i="305" s="1"/>
  <c r="K155" i="305"/>
  <c r="L155" i="305" s="1"/>
  <c r="Q154" i="305"/>
  <c r="R154" i="305" s="1"/>
  <c r="K154" i="305"/>
  <c r="L154" i="305" s="1"/>
  <c r="Q41" i="305"/>
  <c r="R41" i="305" s="1"/>
  <c r="K41" i="305"/>
  <c r="L41" i="305" s="1"/>
  <c r="Q205" i="305"/>
  <c r="R205" i="305" s="1"/>
  <c r="K205" i="305"/>
  <c r="L205" i="305" s="1"/>
  <c r="Q40" i="305"/>
  <c r="R40" i="305" s="1"/>
  <c r="K40" i="305"/>
  <c r="L40" i="305" s="1"/>
  <c r="Q204" i="305"/>
  <c r="R204" i="305" s="1"/>
  <c r="K204" i="305"/>
  <c r="L204" i="305" s="1"/>
  <c r="Q203" i="305"/>
  <c r="R203" i="305" s="1"/>
  <c r="K203" i="305"/>
  <c r="L203" i="305" s="1"/>
  <c r="Q71" i="305"/>
  <c r="R71" i="305" s="1"/>
  <c r="K71" i="305"/>
  <c r="L71" i="305" s="1"/>
  <c r="Q131" i="305"/>
  <c r="R131" i="305" s="1"/>
  <c r="K131" i="305"/>
  <c r="L131" i="305" s="1"/>
  <c r="Q153" i="305"/>
  <c r="R153" i="305" s="1"/>
  <c r="K153" i="305"/>
  <c r="L153" i="305" s="1"/>
  <c r="Q152" i="305"/>
  <c r="R152" i="305" s="1"/>
  <c r="K152" i="305"/>
  <c r="L152" i="305" s="1"/>
  <c r="Q182" i="305"/>
  <c r="R182" i="305" s="1"/>
  <c r="K182" i="305"/>
  <c r="L182" i="305" s="1"/>
  <c r="Q70" i="305"/>
  <c r="R70" i="305" s="1"/>
  <c r="K70" i="305"/>
  <c r="L70" i="305" s="1"/>
  <c r="Q69" i="305"/>
  <c r="R69" i="305" s="1"/>
  <c r="K69" i="305"/>
  <c r="L69" i="305" s="1"/>
  <c r="Q68" i="305"/>
  <c r="R68" i="305" s="1"/>
  <c r="K68" i="305"/>
  <c r="L68" i="305" s="1"/>
  <c r="Q98" i="305"/>
  <c r="R98" i="305" s="1"/>
  <c r="K98" i="305"/>
  <c r="L98" i="305" s="1"/>
  <c r="Q97" i="305"/>
  <c r="R97" i="305" s="1"/>
  <c r="K97" i="305"/>
  <c r="L97" i="305" s="1"/>
  <c r="Q39" i="305"/>
  <c r="R39" i="305" s="1"/>
  <c r="K39" i="305"/>
  <c r="L39" i="305" s="1"/>
  <c r="Q67" i="305"/>
  <c r="R67" i="305" s="1"/>
  <c r="K67" i="305"/>
  <c r="L67" i="305" s="1"/>
  <c r="Q181" i="305"/>
  <c r="R181" i="305" s="1"/>
  <c r="K181" i="305"/>
  <c r="L181" i="305" s="1"/>
  <c r="Q233" i="305"/>
  <c r="R233" i="305" s="1"/>
  <c r="K233" i="305"/>
  <c r="L233" i="305" s="1"/>
  <c r="Q194" i="305"/>
  <c r="R194" i="305" s="1"/>
  <c r="K194" i="305"/>
  <c r="L194" i="305" s="1"/>
  <c r="Q130" i="305"/>
  <c r="R130" i="305" s="1"/>
  <c r="K130" i="305"/>
  <c r="L130" i="305" s="1"/>
  <c r="Q129" i="305"/>
  <c r="R129" i="305" s="1"/>
  <c r="K129" i="305"/>
  <c r="L129" i="305" s="1"/>
  <c r="Q128" i="305"/>
  <c r="R128" i="305" s="1"/>
  <c r="K128" i="305"/>
  <c r="L128" i="305" s="1"/>
  <c r="Q96" i="305"/>
  <c r="R96" i="305" s="1"/>
  <c r="K96" i="305"/>
  <c r="L96" i="305" s="1"/>
  <c r="Q66" i="305"/>
  <c r="R66" i="305" s="1"/>
  <c r="K66" i="305"/>
  <c r="L66" i="305" s="1"/>
  <c r="Q180" i="305"/>
  <c r="R180" i="305" s="1"/>
  <c r="K180" i="305"/>
  <c r="L180" i="305" s="1"/>
  <c r="Q179" i="305"/>
  <c r="R179" i="305" s="1"/>
  <c r="K179" i="305"/>
  <c r="L179" i="305" s="1"/>
  <c r="Q19" i="305"/>
  <c r="R19" i="305" s="1"/>
  <c r="K19" i="305"/>
  <c r="L19" i="305" s="1"/>
  <c r="Q202" i="305"/>
  <c r="R202" i="305" s="1"/>
  <c r="K202" i="305"/>
  <c r="L202" i="305" s="1"/>
  <c r="Q127" i="305"/>
  <c r="R127" i="305" s="1"/>
  <c r="K127" i="305"/>
  <c r="L127" i="305" s="1"/>
  <c r="Q232" i="305"/>
  <c r="R232" i="305" s="1"/>
  <c r="K232" i="305"/>
  <c r="L232" i="305" s="1"/>
  <c r="Q126" i="305"/>
  <c r="R126" i="305" s="1"/>
  <c r="K126" i="305"/>
  <c r="L126" i="305" s="1"/>
  <c r="Q65" i="305"/>
  <c r="R65" i="305" s="1"/>
  <c r="K65" i="305"/>
  <c r="L65" i="305" s="1"/>
  <c r="Q125" i="305"/>
  <c r="R125" i="305" s="1"/>
  <c r="K125" i="305"/>
  <c r="L125" i="305" s="1"/>
  <c r="Q64" i="305"/>
  <c r="R64" i="305" s="1"/>
  <c r="K64" i="305"/>
  <c r="L64" i="305" s="1"/>
  <c r="Q18" i="305"/>
  <c r="R18" i="305" s="1"/>
  <c r="K18" i="305"/>
  <c r="L18" i="305" s="1"/>
  <c r="Q151" i="305"/>
  <c r="R151" i="305" s="1"/>
  <c r="K151" i="305"/>
  <c r="L151" i="305" s="1"/>
  <c r="Q150" i="305"/>
  <c r="R150" i="305" s="1"/>
  <c r="K150" i="305"/>
  <c r="L150" i="305" s="1"/>
  <c r="Q17" i="305"/>
  <c r="R17" i="305" s="1"/>
  <c r="K17" i="305"/>
  <c r="L17" i="305" s="1"/>
  <c r="Q201" i="305"/>
  <c r="R201" i="305" s="1"/>
  <c r="K201" i="305"/>
  <c r="L201" i="305" s="1"/>
  <c r="Q178" i="305"/>
  <c r="R178" i="305" s="1"/>
  <c r="K178" i="305"/>
  <c r="L178" i="305" s="1"/>
  <c r="Q200" i="305"/>
  <c r="R200" i="305" s="1"/>
  <c r="K200" i="305"/>
  <c r="L200" i="305" s="1"/>
  <c r="Q177" i="305"/>
  <c r="R177" i="305" s="1"/>
  <c r="K177" i="305"/>
  <c r="L177" i="305" s="1"/>
  <c r="Q176" i="305"/>
  <c r="R176" i="305" s="1"/>
  <c r="K176" i="305"/>
  <c r="L176" i="305" s="1"/>
  <c r="Q124" i="305"/>
  <c r="R124" i="305" s="1"/>
  <c r="K124" i="305"/>
  <c r="L124" i="305" s="1"/>
  <c r="Q123" i="305"/>
  <c r="R123" i="305" s="1"/>
  <c r="K123" i="305"/>
  <c r="L123" i="305" s="1"/>
  <c r="Q231" i="305"/>
  <c r="R231" i="305" s="1"/>
  <c r="K231" i="305"/>
  <c r="L231" i="305" s="1"/>
  <c r="Q175" i="305"/>
  <c r="R175" i="305" s="1"/>
  <c r="K175" i="305"/>
  <c r="L175" i="305" s="1"/>
  <c r="Q149" i="305"/>
  <c r="R149" i="305" s="1"/>
  <c r="K149" i="305"/>
  <c r="L149" i="305" s="1"/>
  <c r="Q16" i="305"/>
  <c r="R16" i="305" s="1"/>
  <c r="K16" i="305"/>
  <c r="L16" i="305" s="1"/>
  <c r="Q35" i="305"/>
  <c r="R35" i="305" s="1"/>
  <c r="K35" i="305"/>
  <c r="L35" i="305" s="1"/>
  <c r="Q230" i="305"/>
  <c r="R230" i="305" s="1"/>
  <c r="K230" i="305"/>
  <c r="L230" i="305" s="1"/>
  <c r="Q15" i="305"/>
  <c r="R15" i="305" s="1"/>
  <c r="K15" i="305"/>
  <c r="L15" i="305" s="1"/>
  <c r="Q63" i="305"/>
  <c r="R63" i="305" s="1"/>
  <c r="K63" i="305"/>
  <c r="Q122" i="305"/>
  <c r="R122" i="305" s="1"/>
  <c r="K122" i="305"/>
  <c r="L122" i="305" s="1"/>
  <c r="Q14" i="305"/>
  <c r="R14" i="305" s="1"/>
  <c r="K14" i="305"/>
  <c r="L14" i="305" s="1"/>
  <c r="Q13" i="305"/>
  <c r="R13" i="305" s="1"/>
  <c r="K13" i="305"/>
  <c r="L13" i="305" s="1"/>
  <c r="Q12" i="305"/>
  <c r="R12" i="305" s="1"/>
  <c r="K12" i="305"/>
  <c r="L12" i="305" s="1"/>
  <c r="Q229" i="305"/>
  <c r="R229" i="305" s="1"/>
  <c r="K229" i="305"/>
  <c r="L229" i="305" s="1"/>
  <c r="Q199" i="305"/>
  <c r="R199" i="305" s="1"/>
  <c r="K199" i="305"/>
  <c r="L199" i="305" s="1"/>
  <c r="Q174" i="305"/>
  <c r="R174" i="305" s="1"/>
  <c r="K174" i="305"/>
  <c r="L174" i="305" s="1"/>
  <c r="Q38" i="305"/>
  <c r="R38" i="305" s="1"/>
  <c r="K38" i="305"/>
  <c r="L38" i="305" s="1"/>
  <c r="Q228" i="305"/>
  <c r="R228" i="305" s="1"/>
  <c r="K228" i="305"/>
  <c r="L228" i="305" s="1"/>
  <c r="Q198" i="305"/>
  <c r="R198" i="305" s="1"/>
  <c r="K198" i="305"/>
  <c r="L198" i="305" s="1"/>
  <c r="Q173" i="305"/>
  <c r="R173" i="305" s="1"/>
  <c r="K173" i="305"/>
  <c r="L173" i="305" s="1"/>
  <c r="Q11" i="305"/>
  <c r="R11" i="305" s="1"/>
  <c r="K11" i="305"/>
  <c r="L11" i="305" s="1"/>
  <c r="Q10" i="305"/>
  <c r="R10" i="305" s="1"/>
  <c r="K10" i="305"/>
  <c r="L10" i="305" s="1"/>
  <c r="Q121" i="305"/>
  <c r="R121" i="305" s="1"/>
  <c r="K121" i="305"/>
  <c r="L121" i="305" s="1"/>
  <c r="Q148" i="305"/>
  <c r="R148" i="305" s="1"/>
  <c r="K148" i="305"/>
  <c r="L148" i="305" s="1"/>
  <c r="Q120" i="305"/>
  <c r="R120" i="305" s="1"/>
  <c r="K120" i="305"/>
  <c r="L120" i="305" s="1"/>
  <c r="Q172" i="305"/>
  <c r="R172" i="305" s="1"/>
  <c r="K172" i="305"/>
  <c r="L172" i="305" s="1"/>
  <c r="Q9" i="305"/>
  <c r="R9" i="305" s="1"/>
  <c r="K9" i="305"/>
  <c r="L9" i="305" s="1"/>
  <c r="Q227" i="305"/>
  <c r="R227" i="305" s="1"/>
  <c r="K227" i="305"/>
  <c r="L227" i="305" s="1"/>
  <c r="Q8" i="305"/>
  <c r="R8" i="305" s="1"/>
  <c r="K8" i="305"/>
  <c r="L8" i="305" s="1"/>
  <c r="Q171" i="305"/>
  <c r="R171" i="305" s="1"/>
  <c r="K171" i="305"/>
  <c r="L171" i="305" s="1"/>
  <c r="Q147" i="305"/>
  <c r="R147" i="305" s="1"/>
  <c r="K147" i="305"/>
  <c r="L147" i="305" s="1"/>
  <c r="Q197" i="305"/>
  <c r="R197" i="305" s="1"/>
  <c r="K197" i="305"/>
  <c r="L197" i="305" s="1"/>
  <c r="Q62" i="305"/>
  <c r="R62" i="305" s="1"/>
  <c r="K62" i="305"/>
  <c r="L62" i="305" s="1"/>
  <c r="Q119" i="305"/>
  <c r="R119" i="305" s="1"/>
  <c r="K119" i="305"/>
  <c r="L119" i="305" s="1"/>
  <c r="Q196" i="305"/>
  <c r="R196" i="305" s="1"/>
  <c r="K196" i="305"/>
  <c r="L196" i="305" s="1"/>
  <c r="Q146" i="305"/>
  <c r="R146" i="305" s="1"/>
  <c r="K146" i="305"/>
  <c r="L146" i="305" s="1"/>
  <c r="Q226" i="305"/>
  <c r="R226" i="305" s="1"/>
  <c r="K226" i="305"/>
  <c r="L226" i="305" s="1"/>
  <c r="Q118" i="305"/>
  <c r="R118" i="305" s="1"/>
  <c r="K118" i="305"/>
  <c r="L118" i="305" s="1"/>
  <c r="Q193" i="305"/>
  <c r="R193" i="305" s="1"/>
  <c r="K193" i="305"/>
  <c r="L193" i="305" s="1"/>
  <c r="Q145" i="305"/>
  <c r="R145" i="305" s="1"/>
  <c r="K145" i="305"/>
  <c r="L145" i="305" s="1"/>
  <c r="Q95" i="305"/>
  <c r="R95" i="305" s="1"/>
  <c r="K95" i="305"/>
  <c r="L95" i="305" s="1"/>
  <c r="Q61" i="305"/>
  <c r="R61" i="305" s="1"/>
  <c r="K61" i="305"/>
  <c r="L61" i="305" s="1"/>
  <c r="Q225" i="305"/>
  <c r="R225" i="305" s="1"/>
  <c r="K225" i="305"/>
  <c r="L225" i="305" s="1"/>
  <c r="Q7" i="305"/>
  <c r="R7" i="305" s="1"/>
  <c r="K7" i="305"/>
  <c r="L7" i="305" s="1"/>
  <c r="Q224" i="305"/>
  <c r="R224" i="305" s="1"/>
  <c r="K224" i="305"/>
  <c r="L224" i="305" s="1"/>
  <c r="Q117" i="305"/>
  <c r="R117" i="305" s="1"/>
  <c r="K117" i="305"/>
  <c r="L117" i="305" s="1"/>
  <c r="Q6" i="305"/>
  <c r="R6" i="305" s="1"/>
  <c r="K6" i="305"/>
  <c r="L6" i="305" s="1"/>
  <c r="Q223" i="305"/>
  <c r="R223" i="305" s="1"/>
  <c r="K223" i="305"/>
  <c r="L223" i="305" s="1"/>
  <c r="Q144" i="305"/>
  <c r="R144" i="305" s="1"/>
  <c r="K144" i="305"/>
  <c r="L144" i="305" s="1"/>
  <c r="Q94" i="305"/>
  <c r="R94" i="305" s="1"/>
  <c r="K94" i="305"/>
  <c r="L94" i="305" s="1"/>
  <c r="Q222" i="305"/>
  <c r="R222" i="305" s="1"/>
  <c r="K222" i="305"/>
  <c r="L222" i="305" s="1"/>
  <c r="Q221" i="305"/>
  <c r="R221" i="305" s="1"/>
  <c r="K221" i="305"/>
  <c r="L221" i="305" s="1"/>
  <c r="Q93" i="305"/>
  <c r="R93" i="305" s="1"/>
  <c r="K93" i="305"/>
  <c r="L93" i="305" s="1"/>
  <c r="Q220" i="305"/>
  <c r="R220" i="305" s="1"/>
  <c r="K220" i="305"/>
  <c r="L220" i="305" s="1"/>
  <c r="Q92" i="305"/>
  <c r="R92" i="305" s="1"/>
  <c r="K92" i="305"/>
  <c r="L92" i="305" s="1"/>
  <c r="Q5" i="305"/>
  <c r="R5" i="305" s="1"/>
  <c r="K5" i="305"/>
  <c r="L5" i="305" s="1"/>
  <c r="Q195" i="305"/>
  <c r="R195" i="305" s="1"/>
  <c r="K195" i="305"/>
  <c r="L195" i="305" s="1"/>
  <c r="Q192" i="305"/>
  <c r="R192" i="305" s="1"/>
  <c r="K192" i="305"/>
  <c r="L192" i="305" s="1"/>
  <c r="Q170" i="305"/>
  <c r="R170" i="305" s="1"/>
  <c r="K170" i="305"/>
  <c r="L170" i="305" s="1"/>
  <c r="Q91" i="305"/>
  <c r="R91" i="305" s="1"/>
  <c r="K91" i="305"/>
  <c r="L91" i="305" s="1"/>
  <c r="Q116" i="305"/>
  <c r="R116" i="305" s="1"/>
  <c r="K116" i="305"/>
  <c r="L116" i="305" s="1"/>
  <c r="Q60" i="305"/>
  <c r="R60" i="305" s="1"/>
  <c r="K60" i="305"/>
  <c r="L60" i="305" s="1"/>
  <c r="Q169" i="305"/>
  <c r="R169" i="305" s="1"/>
  <c r="K169" i="305"/>
  <c r="L169" i="305" s="1"/>
  <c r="Q219" i="305"/>
  <c r="R219" i="305" s="1"/>
  <c r="K219" i="305"/>
  <c r="L219" i="305" s="1"/>
  <c r="Q90" i="305"/>
  <c r="R90" i="305" s="1"/>
  <c r="K90" i="305"/>
  <c r="L90" i="305" s="1"/>
  <c r="Q37" i="305"/>
  <c r="R37" i="305" s="1"/>
  <c r="K37" i="305"/>
  <c r="L37" i="305" s="1"/>
  <c r="D20" i="310" l="1"/>
  <c r="H20" i="310"/>
  <c r="F14" i="310"/>
  <c r="H9" i="310"/>
  <c r="D9" i="310"/>
  <c r="F20" i="310"/>
  <c r="H14" i="310"/>
  <c r="F9" i="310"/>
  <c r="F20" i="308"/>
  <c r="G17" i="307"/>
  <c r="G5" i="307"/>
  <c r="H19" i="307"/>
  <c r="E19" i="307" s="1"/>
  <c r="E10" i="307"/>
  <c r="E8" i="307"/>
  <c r="E16" i="307"/>
  <c r="D20" i="307"/>
  <c r="H20" i="307" s="1"/>
  <c r="E20" i="307" s="1"/>
  <c r="E11" i="307"/>
  <c r="G6" i="307"/>
  <c r="H9" i="307"/>
  <c r="G12" i="307"/>
  <c r="G18" i="307"/>
  <c r="H14" i="307"/>
  <c r="G14" i="307" s="1"/>
  <c r="E7" i="307"/>
  <c r="E13" i="307"/>
  <c r="E15" i="307"/>
  <c r="G19" i="307" l="1"/>
  <c r="E14" i="307"/>
  <c r="G20" i="307"/>
  <c r="G9" i="307"/>
  <c r="E9" i="307"/>
  <c r="D15" i="100" l="1"/>
  <c r="C15" i="100"/>
  <c r="D22" i="249"/>
  <c r="C22" i="249"/>
  <c r="B22" i="249"/>
  <c r="C21" i="258"/>
  <c r="H9" i="219"/>
  <c r="D22" i="216"/>
  <c r="J15" i="94"/>
  <c r="J16" i="94"/>
  <c r="G6" i="304"/>
  <c r="F6" i="304"/>
  <c r="G20" i="304"/>
  <c r="F20" i="304"/>
  <c r="G19" i="304"/>
  <c r="F19" i="304"/>
  <c r="G18" i="304"/>
  <c r="F18" i="304"/>
  <c r="G17" i="304"/>
  <c r="F17" i="304"/>
  <c r="G16" i="304"/>
  <c r="F16" i="304"/>
  <c r="G15" i="304"/>
  <c r="F15" i="304"/>
  <c r="G14" i="304"/>
  <c r="F14" i="304"/>
  <c r="G13" i="304"/>
  <c r="F13" i="304"/>
  <c r="G12" i="304"/>
  <c r="F12" i="304"/>
  <c r="G11" i="304"/>
  <c r="F11" i="304"/>
  <c r="G10" i="304"/>
  <c r="F10" i="304"/>
  <c r="G9" i="304"/>
  <c r="F9" i="304"/>
  <c r="G8" i="304"/>
  <c r="F8" i="304"/>
  <c r="G7" i="304"/>
  <c r="F7" i="304"/>
  <c r="G5" i="304"/>
  <c r="F5" i="304"/>
  <c r="D14" i="281"/>
  <c r="D9" i="281"/>
  <c r="E14" i="281"/>
  <c r="E9" i="281"/>
  <c r="C14" i="281"/>
  <c r="C9" i="281"/>
  <c r="B44" i="303"/>
  <c r="B26" i="303"/>
  <c r="AA17" i="268"/>
  <c r="Z17" i="268"/>
  <c r="Y17" i="268"/>
  <c r="X17" i="268"/>
  <c r="W17" i="268"/>
  <c r="V17" i="268"/>
  <c r="Q17" i="268"/>
  <c r="P17" i="268"/>
  <c r="K17" i="268"/>
  <c r="J17" i="268"/>
  <c r="E17" i="268"/>
  <c r="AA16" i="268"/>
  <c r="Z16" i="268"/>
  <c r="Y16" i="268"/>
  <c r="X16" i="268"/>
  <c r="W16" i="268"/>
  <c r="V16" i="268"/>
  <c r="Q16" i="268"/>
  <c r="P16" i="268"/>
  <c r="K16" i="268"/>
  <c r="J16" i="268"/>
  <c r="E16" i="268"/>
  <c r="E18" i="268"/>
  <c r="J18" i="268"/>
  <c r="K18" i="268"/>
  <c r="P18" i="268"/>
  <c r="Q18" i="268"/>
  <c r="V18" i="268"/>
  <c r="W18" i="268"/>
  <c r="X18" i="268"/>
  <c r="Y18" i="268"/>
  <c r="Z18" i="268"/>
  <c r="AA18" i="268"/>
  <c r="AA11" i="268"/>
  <c r="Z11" i="268"/>
  <c r="Y11" i="268"/>
  <c r="X11" i="268"/>
  <c r="W11" i="268"/>
  <c r="V11" i="268"/>
  <c r="Q11" i="268"/>
  <c r="P11" i="268"/>
  <c r="K11" i="268"/>
  <c r="J11" i="268"/>
  <c r="E11" i="268"/>
  <c r="AA10" i="268"/>
  <c r="Z10" i="268"/>
  <c r="Y10" i="268"/>
  <c r="X10" i="268"/>
  <c r="W10" i="268"/>
  <c r="V10" i="268"/>
  <c r="Q10" i="268"/>
  <c r="P10" i="268"/>
  <c r="K10" i="268"/>
  <c r="J10" i="268"/>
  <c r="E10" i="268"/>
  <c r="AA12" i="268"/>
  <c r="Z12" i="268"/>
  <c r="Y12" i="268"/>
  <c r="X12" i="268"/>
  <c r="W12" i="268"/>
  <c r="V12" i="268"/>
  <c r="Q12" i="268"/>
  <c r="P12" i="268"/>
  <c r="K12" i="268"/>
  <c r="J12" i="268"/>
  <c r="E12" i="268"/>
  <c r="AA13" i="268"/>
  <c r="Z13" i="268"/>
  <c r="Y13" i="268"/>
  <c r="X13" i="268"/>
  <c r="W13" i="268"/>
  <c r="V13" i="268"/>
  <c r="Q13" i="268"/>
  <c r="P13" i="268"/>
  <c r="K13" i="268"/>
  <c r="J13" i="268"/>
  <c r="E13" i="268"/>
  <c r="AA6" i="268"/>
  <c r="Z6" i="268"/>
  <c r="Y6" i="268"/>
  <c r="X6" i="268"/>
  <c r="W6" i="268"/>
  <c r="V6" i="268"/>
  <c r="Q6" i="268"/>
  <c r="P6" i="268"/>
  <c r="K6" i="268"/>
  <c r="J6" i="268"/>
  <c r="E6" i="268"/>
  <c r="AA7" i="268"/>
  <c r="Z7" i="268"/>
  <c r="Y7" i="268"/>
  <c r="X7" i="268"/>
  <c r="W7" i="268"/>
  <c r="V7" i="268"/>
  <c r="Q7" i="268"/>
  <c r="P7" i="268"/>
  <c r="K7" i="268"/>
  <c r="J7" i="268"/>
  <c r="E7" i="268"/>
  <c r="G20" i="302"/>
  <c r="D20" i="302"/>
  <c r="G19" i="302"/>
  <c r="D19" i="302"/>
  <c r="G18" i="302"/>
  <c r="D18" i="302"/>
  <c r="M8" i="302"/>
  <c r="M11" i="302"/>
  <c r="J11" i="302"/>
  <c r="G11" i="302"/>
  <c r="D11" i="302"/>
  <c r="M10" i="302"/>
  <c r="J10" i="302"/>
  <c r="G10" i="302"/>
  <c r="D10" i="302"/>
  <c r="M5" i="302"/>
  <c r="J5" i="302"/>
  <c r="G5" i="302"/>
  <c r="D5" i="302"/>
  <c r="M14" i="302"/>
  <c r="J14" i="302"/>
  <c r="G14" i="302"/>
  <c r="D14" i="302"/>
  <c r="M13" i="302"/>
  <c r="J13" i="302"/>
  <c r="G13" i="302"/>
  <c r="D13" i="302"/>
  <c r="M12" i="302"/>
  <c r="J12" i="302"/>
  <c r="G12" i="302"/>
  <c r="D12" i="302"/>
  <c r="M6" i="302"/>
  <c r="J6" i="302"/>
  <c r="G6" i="302"/>
  <c r="D6" i="302"/>
  <c r="M15" i="302"/>
  <c r="J15" i="302"/>
  <c r="G15" i="302"/>
  <c r="D15" i="302"/>
  <c r="M9" i="302"/>
  <c r="J9" i="302"/>
  <c r="G9" i="302"/>
  <c r="D9" i="302"/>
  <c r="M7" i="302"/>
  <c r="J7" i="302"/>
  <c r="G7" i="302"/>
  <c r="D7" i="302"/>
  <c r="AG6" i="135"/>
  <c r="AF6" i="135"/>
  <c r="AA7" i="298"/>
  <c r="AA8" i="298"/>
  <c r="AA10" i="298"/>
  <c r="AA12" i="298"/>
  <c r="AA13" i="298"/>
  <c r="AA14" i="298"/>
  <c r="AA15" i="298"/>
  <c r="AA16" i="298"/>
  <c r="AA17" i="298"/>
  <c r="AA18" i="298"/>
  <c r="AA19" i="298"/>
  <c r="AA21" i="298"/>
  <c r="AA22" i="298"/>
  <c r="AA23" i="298"/>
  <c r="AA24" i="298"/>
  <c r="AA25" i="298"/>
  <c r="AA26" i="298"/>
  <c r="AA28" i="298"/>
  <c r="AA29" i="298"/>
  <c r="AA30" i="298"/>
  <c r="AA31" i="298"/>
  <c r="AA32" i="298"/>
  <c r="AA33" i="298"/>
  <c r="AA34" i="298"/>
  <c r="AA35" i="298"/>
  <c r="AA36" i="298"/>
  <c r="AA37" i="298"/>
  <c r="AA39" i="298"/>
  <c r="AA40" i="298"/>
  <c r="AA41" i="298"/>
  <c r="AA42" i="298"/>
  <c r="AA6" i="298"/>
  <c r="H17" i="299"/>
  <c r="G17" i="299"/>
  <c r="Y43" i="298"/>
  <c r="W43" i="298"/>
  <c r="U43" i="298"/>
  <c r="S43" i="298"/>
  <c r="Q43" i="298"/>
  <c r="O43" i="298"/>
  <c r="M43" i="298"/>
  <c r="K43" i="298"/>
  <c r="I43" i="298"/>
  <c r="G43" i="298"/>
  <c r="E43" i="298"/>
  <c r="C43" i="298"/>
  <c r="Y38" i="298"/>
  <c r="W38" i="298"/>
  <c r="U38" i="298"/>
  <c r="S38" i="298"/>
  <c r="Q38" i="298"/>
  <c r="O38" i="298"/>
  <c r="M38" i="298"/>
  <c r="K38" i="298"/>
  <c r="I38" i="298"/>
  <c r="G38" i="298"/>
  <c r="E38" i="298"/>
  <c r="C38" i="298"/>
  <c r="Y27" i="298"/>
  <c r="W27" i="298"/>
  <c r="U27" i="298"/>
  <c r="S27" i="298"/>
  <c r="Q27" i="298"/>
  <c r="O27" i="298"/>
  <c r="M27" i="298"/>
  <c r="K27" i="298"/>
  <c r="I27" i="298"/>
  <c r="G27" i="298"/>
  <c r="E27" i="298"/>
  <c r="C27" i="298"/>
  <c r="Y20" i="298"/>
  <c r="W20" i="298"/>
  <c r="U20" i="298"/>
  <c r="S20" i="298"/>
  <c r="Q20" i="298"/>
  <c r="O20" i="298"/>
  <c r="M20" i="298"/>
  <c r="K20" i="298"/>
  <c r="I20" i="298"/>
  <c r="G20" i="298"/>
  <c r="E20" i="298"/>
  <c r="C20" i="298"/>
  <c r="Y11" i="298"/>
  <c r="W11" i="298"/>
  <c r="U11" i="298"/>
  <c r="S11" i="298"/>
  <c r="Q11" i="298"/>
  <c r="O11" i="298"/>
  <c r="M11" i="298"/>
  <c r="K11" i="298"/>
  <c r="I11" i="298"/>
  <c r="G11" i="298"/>
  <c r="E11" i="298"/>
  <c r="C11" i="298"/>
  <c r="Y9" i="298"/>
  <c r="W9" i="298"/>
  <c r="U9" i="298"/>
  <c r="U44" i="298" s="1"/>
  <c r="V37" i="298" s="1"/>
  <c r="S9" i="298"/>
  <c r="Q9" i="298"/>
  <c r="O9" i="298"/>
  <c r="M9" i="298"/>
  <c r="K9" i="298"/>
  <c r="K44" i="298" s="1"/>
  <c r="I9" i="298"/>
  <c r="G9" i="298"/>
  <c r="E9" i="298"/>
  <c r="C9" i="298"/>
  <c r="E6" i="111"/>
  <c r="E7" i="111"/>
  <c r="E8" i="111"/>
  <c r="E9" i="111"/>
  <c r="E10" i="111"/>
  <c r="E11" i="111"/>
  <c r="E12" i="111"/>
  <c r="E13" i="111"/>
  <c r="E14" i="111"/>
  <c r="E15" i="111"/>
  <c r="E16" i="111"/>
  <c r="E5" i="111"/>
  <c r="J10" i="295"/>
  <c r="I10" i="295"/>
  <c r="H10" i="295"/>
  <c r="G10" i="295"/>
  <c r="B15" i="293"/>
  <c r="D34" i="292"/>
  <c r="D35" i="292" s="1"/>
  <c r="C34" i="292"/>
  <c r="B34" i="292"/>
  <c r="C24" i="292"/>
  <c r="B24" i="292"/>
  <c r="C14" i="292"/>
  <c r="B14" i="292"/>
  <c r="E6" i="291"/>
  <c r="D9" i="290"/>
  <c r="C9" i="290"/>
  <c r="B9" i="290"/>
  <c r="E8" i="290"/>
  <c r="E7" i="290"/>
  <c r="E6" i="290"/>
  <c r="E5" i="290"/>
  <c r="F40" i="289"/>
  <c r="E40" i="289"/>
  <c r="F30" i="289"/>
  <c r="E30" i="289"/>
  <c r="L8" i="287"/>
  <c r="K8" i="287"/>
  <c r="J8" i="287"/>
  <c r="I8" i="287"/>
  <c r="G8" i="287"/>
  <c r="F8" i="287"/>
  <c r="E8" i="287"/>
  <c r="D8" i="287"/>
  <c r="C8" i="287"/>
  <c r="B8" i="287"/>
  <c r="D16" i="286"/>
  <c r="C16" i="286"/>
  <c r="B16" i="286"/>
  <c r="D12" i="286"/>
  <c r="C12" i="286"/>
  <c r="B12" i="286"/>
  <c r="D8" i="286"/>
  <c r="C8" i="286"/>
  <c r="B8" i="286"/>
  <c r="H54" i="284"/>
  <c r="G54" i="284"/>
  <c r="F54" i="284"/>
  <c r="E54" i="284"/>
  <c r="D54" i="284"/>
  <c r="I52" i="284"/>
  <c r="I50" i="284"/>
  <c r="I46" i="284"/>
  <c r="I45" i="284"/>
  <c r="I44" i="284"/>
  <c r="I43" i="284"/>
  <c r="I42" i="284"/>
  <c r="I39" i="284"/>
  <c r="I35" i="284"/>
  <c r="I32" i="284"/>
  <c r="I28" i="284"/>
  <c r="I27" i="284"/>
  <c r="I16" i="284"/>
  <c r="I12" i="284"/>
  <c r="I8" i="284"/>
  <c r="B10" i="277"/>
  <c r="S14" i="271"/>
  <c r="Q14" i="271"/>
  <c r="R14" i="271"/>
  <c r="P14" i="271"/>
  <c r="O14" i="271"/>
  <c r="N14" i="271"/>
  <c r="M14" i="271"/>
  <c r="L14" i="271"/>
  <c r="K14" i="271"/>
  <c r="J14" i="271"/>
  <c r="I14" i="271"/>
  <c r="H14" i="271"/>
  <c r="G14" i="271"/>
  <c r="E14" i="271"/>
  <c r="F14" i="271"/>
  <c r="D14" i="271"/>
  <c r="C14" i="271"/>
  <c r="B14" i="271"/>
  <c r="O8" i="271"/>
  <c r="N8" i="271"/>
  <c r="M8" i="271"/>
  <c r="L8" i="271"/>
  <c r="K8" i="271"/>
  <c r="J8" i="271"/>
  <c r="I8" i="271"/>
  <c r="G8" i="271"/>
  <c r="H8" i="271"/>
  <c r="F8" i="271"/>
  <c r="E8" i="271"/>
  <c r="D8" i="271"/>
  <c r="C8" i="271"/>
  <c r="B8" i="271"/>
  <c r="B19" i="271" s="1"/>
  <c r="D19" i="270"/>
  <c r="C19" i="270"/>
  <c r="B19" i="270"/>
  <c r="E18" i="270"/>
  <c r="E15" i="270"/>
  <c r="E16" i="270"/>
  <c r="E17" i="270"/>
  <c r="D14" i="270"/>
  <c r="C14" i="270"/>
  <c r="B14" i="270"/>
  <c r="E13" i="270"/>
  <c r="E10" i="270"/>
  <c r="E11" i="270"/>
  <c r="E12" i="270"/>
  <c r="E8" i="270"/>
  <c r="E7" i="270"/>
  <c r="E6" i="270"/>
  <c r="BD19" i="269"/>
  <c r="BB19" i="269"/>
  <c r="BA19" i="269"/>
  <c r="AZ19" i="269"/>
  <c r="AY19" i="269"/>
  <c r="AW19" i="269"/>
  <c r="AU19" i="269"/>
  <c r="AS19" i="269"/>
  <c r="AR19" i="269"/>
  <c r="AP19" i="269"/>
  <c r="AN19" i="269"/>
  <c r="AM19" i="269"/>
  <c r="AL19" i="269"/>
  <c r="AK19" i="269"/>
  <c r="AI19" i="269"/>
  <c r="AG19" i="269"/>
  <c r="AF19" i="269"/>
  <c r="AE19" i="269"/>
  <c r="AD19" i="269"/>
  <c r="AB19" i="269"/>
  <c r="Y19" i="269"/>
  <c r="X19" i="269"/>
  <c r="W19" i="269"/>
  <c r="U19" i="269"/>
  <c r="S19" i="269"/>
  <c r="R19" i="269"/>
  <c r="Q19" i="269"/>
  <c r="P19" i="269"/>
  <c r="N19" i="269"/>
  <c r="L19" i="269"/>
  <c r="K19" i="269"/>
  <c r="J19" i="269"/>
  <c r="I19" i="269"/>
  <c r="G19" i="269"/>
  <c r="E19" i="269"/>
  <c r="D19" i="269"/>
  <c r="C19" i="269"/>
  <c r="B19" i="269"/>
  <c r="BK18" i="269"/>
  <c r="BG18" i="269"/>
  <c r="BF18" i="269"/>
  <c r="BE18" i="269"/>
  <c r="BC18" i="269"/>
  <c r="AX18" i="269"/>
  <c r="AV18" i="269"/>
  <c r="AT18" i="269"/>
  <c r="AT19" i="269" s="1"/>
  <c r="AQ18" i="269"/>
  <c r="AO18" i="269"/>
  <c r="AJ18" i="269"/>
  <c r="AH18" i="269"/>
  <c r="AC18" i="269"/>
  <c r="AA18" i="269"/>
  <c r="V18" i="269"/>
  <c r="T18" i="269"/>
  <c r="BK17" i="269"/>
  <c r="BH17" i="269"/>
  <c r="BG17" i="269"/>
  <c r="BF17" i="269"/>
  <c r="BE17" i="269"/>
  <c r="BC17" i="269"/>
  <c r="AX17" i="269"/>
  <c r="AV17" i="269"/>
  <c r="AQ17" i="269"/>
  <c r="AO17" i="269"/>
  <c r="AJ17" i="269"/>
  <c r="AH17" i="269"/>
  <c r="AC17" i="269"/>
  <c r="AA17" i="269"/>
  <c r="V17" i="269"/>
  <c r="T17" i="269"/>
  <c r="BK16" i="269"/>
  <c r="BH16" i="269"/>
  <c r="BG16" i="269"/>
  <c r="BF16" i="269"/>
  <c r="H16" i="269"/>
  <c r="F16" i="269"/>
  <c r="BK15" i="269"/>
  <c r="BH15" i="269"/>
  <c r="BG15" i="269"/>
  <c r="BF15" i="269"/>
  <c r="BE15" i="269"/>
  <c r="BC15" i="269"/>
  <c r="AX15" i="269"/>
  <c r="AV15" i="269"/>
  <c r="AQ15" i="269"/>
  <c r="AO15" i="269"/>
  <c r="AJ15" i="269"/>
  <c r="AH15" i="269"/>
  <c r="Z15" i="269"/>
  <c r="Z19" i="269" s="1"/>
  <c r="V15" i="269"/>
  <c r="T15" i="269"/>
  <c r="O15" i="269"/>
  <c r="M15" i="269"/>
  <c r="H15" i="269"/>
  <c r="F15" i="269"/>
  <c r="BD14" i="269"/>
  <c r="BB14" i="269"/>
  <c r="BA14" i="269"/>
  <c r="AZ14" i="269"/>
  <c r="AY14" i="269"/>
  <c r="AW14" i="269"/>
  <c r="AU14" i="269"/>
  <c r="AS14" i="269"/>
  <c r="AR14" i="269"/>
  <c r="AV14" i="269" s="1"/>
  <c r="AP14" i="269"/>
  <c r="AN14" i="269"/>
  <c r="AM14" i="269"/>
  <c r="AL14" i="269"/>
  <c r="AK14" i="269"/>
  <c r="AI14" i="269"/>
  <c r="AG14" i="269"/>
  <c r="AF14" i="269"/>
  <c r="AE14" i="269"/>
  <c r="AD14" i="269"/>
  <c r="AB14" i="269"/>
  <c r="Z14" i="269"/>
  <c r="Y14" i="269"/>
  <c r="X14" i="269"/>
  <c r="W14" i="269"/>
  <c r="U14" i="269"/>
  <c r="S14" i="269"/>
  <c r="R14" i="269"/>
  <c r="Q14" i="269"/>
  <c r="P14" i="269"/>
  <c r="N14" i="269"/>
  <c r="L14" i="269"/>
  <c r="K14" i="269"/>
  <c r="J14" i="269"/>
  <c r="I14" i="269"/>
  <c r="G14" i="269"/>
  <c r="E14" i="269"/>
  <c r="D14" i="269"/>
  <c r="C14" i="269"/>
  <c r="B14" i="269"/>
  <c r="BK13" i="269"/>
  <c r="BH13" i="269"/>
  <c r="BG13" i="269"/>
  <c r="BF13" i="269"/>
  <c r="BC13" i="269"/>
  <c r="AX13" i="269"/>
  <c r="AV13" i="269"/>
  <c r="AQ13" i="269"/>
  <c r="AO13" i="269"/>
  <c r="AJ13" i="269"/>
  <c r="AH13" i="269"/>
  <c r="AC13" i="269"/>
  <c r="AA13" i="269"/>
  <c r="V13" i="269"/>
  <c r="T13" i="269"/>
  <c r="O13" i="269"/>
  <c r="M13" i="269"/>
  <c r="H13" i="269"/>
  <c r="F13" i="269"/>
  <c r="BK12" i="269"/>
  <c r="BG12" i="269"/>
  <c r="BF12" i="269"/>
  <c r="BE12" i="269"/>
  <c r="BC12" i="269"/>
  <c r="AX12" i="269"/>
  <c r="AV12" i="269"/>
  <c r="AT12" i="269"/>
  <c r="BH12" i="269" s="1"/>
  <c r="AQ12" i="269"/>
  <c r="AO12" i="269"/>
  <c r="AJ12" i="269"/>
  <c r="AH12" i="269"/>
  <c r="AC12" i="269"/>
  <c r="AA12" i="269"/>
  <c r="V12" i="269"/>
  <c r="T12" i="269"/>
  <c r="O12" i="269"/>
  <c r="M12" i="269"/>
  <c r="H12" i="269"/>
  <c r="F12" i="269"/>
  <c r="BK11" i="269"/>
  <c r="BG11" i="269"/>
  <c r="BF11" i="269"/>
  <c r="BC11" i="269"/>
  <c r="AX11" i="269"/>
  <c r="AV11" i="269"/>
  <c r="AT11" i="269"/>
  <c r="BH11" i="269" s="1"/>
  <c r="AQ11" i="269"/>
  <c r="AO11" i="269"/>
  <c r="AJ11" i="269"/>
  <c r="AH11" i="269"/>
  <c r="AC11" i="269"/>
  <c r="AA11" i="269"/>
  <c r="V11" i="269"/>
  <c r="BK10" i="269"/>
  <c r="BG10" i="269"/>
  <c r="BF10" i="269"/>
  <c r="BE10" i="269"/>
  <c r="BC10" i="269"/>
  <c r="AX10" i="269"/>
  <c r="AV10" i="269"/>
  <c r="AT10" i="269"/>
  <c r="AQ10" i="269"/>
  <c r="AO10" i="269"/>
  <c r="BD9" i="269"/>
  <c r="BB9" i="269"/>
  <c r="BA9" i="269"/>
  <c r="AZ9" i="269"/>
  <c r="AY9" i="269"/>
  <c r="AW9" i="269"/>
  <c r="AU9" i="269"/>
  <c r="AS9" i="269"/>
  <c r="AR9" i="269"/>
  <c r="AP9" i="269"/>
  <c r="AN9" i="269"/>
  <c r="AM9" i="269"/>
  <c r="AL9" i="269"/>
  <c r="AK9" i="269"/>
  <c r="AI9" i="269"/>
  <c r="AG9" i="269"/>
  <c r="AF9" i="269"/>
  <c r="AE9" i="269"/>
  <c r="AD9" i="269"/>
  <c r="AB9" i="269"/>
  <c r="Z9" i="269"/>
  <c r="Y9" i="269"/>
  <c r="X9" i="269"/>
  <c r="X20" i="269" s="1"/>
  <c r="W9" i="269"/>
  <c r="U9" i="269"/>
  <c r="S9" i="269"/>
  <c r="R9" i="269"/>
  <c r="Q9" i="269"/>
  <c r="P9" i="269"/>
  <c r="N9" i="269"/>
  <c r="L9" i="269"/>
  <c r="K9" i="269"/>
  <c r="J9" i="269"/>
  <c r="I9" i="269"/>
  <c r="G9" i="269"/>
  <c r="E9" i="269"/>
  <c r="D9" i="269"/>
  <c r="C9" i="269"/>
  <c r="B9" i="269"/>
  <c r="B20" i="269" s="1"/>
  <c r="BK8" i="269"/>
  <c r="BG8" i="269"/>
  <c r="BF8" i="269"/>
  <c r="BC8" i="269"/>
  <c r="AX8" i="269"/>
  <c r="AV8" i="269"/>
  <c r="AT8" i="269"/>
  <c r="BH8" i="269" s="1"/>
  <c r="AQ8" i="269"/>
  <c r="AO8" i="269"/>
  <c r="AJ8" i="269"/>
  <c r="AH8" i="269"/>
  <c r="AC8" i="269"/>
  <c r="AA8" i="269"/>
  <c r="V8" i="269"/>
  <c r="T8" i="269"/>
  <c r="BK7" i="269"/>
  <c r="BG7" i="269"/>
  <c r="BF7" i="269"/>
  <c r="BE7" i="269"/>
  <c r="BC7" i="269"/>
  <c r="AX7" i="269"/>
  <c r="AV7" i="269"/>
  <c r="AT7" i="269"/>
  <c r="BH7" i="269" s="1"/>
  <c r="AQ7" i="269"/>
  <c r="AO7" i="269"/>
  <c r="AJ7" i="269"/>
  <c r="AH7" i="269"/>
  <c r="AC7" i="269"/>
  <c r="AA7" i="269"/>
  <c r="V7" i="269"/>
  <c r="T7" i="269"/>
  <c r="O7" i="269"/>
  <c r="M7" i="269"/>
  <c r="H7" i="269"/>
  <c r="F7" i="269"/>
  <c r="BK6" i="269"/>
  <c r="BG6" i="269"/>
  <c r="BF6" i="269"/>
  <c r="BE6" i="269"/>
  <c r="BC6" i="269"/>
  <c r="AX6" i="269"/>
  <c r="AV6" i="269"/>
  <c r="AT6" i="269"/>
  <c r="AT9" i="269" s="1"/>
  <c r="AQ6" i="269"/>
  <c r="AO6" i="269"/>
  <c r="AJ6" i="269"/>
  <c r="AH6" i="269"/>
  <c r="AC6" i="269"/>
  <c r="AA6" i="269"/>
  <c r="V6" i="269"/>
  <c r="T6" i="269"/>
  <c r="U19" i="268"/>
  <c r="T19" i="268"/>
  <c r="S19" i="268"/>
  <c r="R19" i="268"/>
  <c r="O19" i="268"/>
  <c r="N19" i="268"/>
  <c r="M19" i="268"/>
  <c r="L19" i="268"/>
  <c r="I19" i="268"/>
  <c r="H19" i="268"/>
  <c r="G19" i="268"/>
  <c r="F19" i="268"/>
  <c r="D19" i="268"/>
  <c r="C19" i="268"/>
  <c r="B19" i="268"/>
  <c r="AA15" i="268"/>
  <c r="Z15" i="268"/>
  <c r="Y15" i="268"/>
  <c r="X15" i="268"/>
  <c r="W15" i="268"/>
  <c r="V15" i="268"/>
  <c r="Q15" i="268"/>
  <c r="P15" i="268"/>
  <c r="K15" i="268"/>
  <c r="J15" i="268"/>
  <c r="E15" i="268"/>
  <c r="U14" i="268"/>
  <c r="T14" i="268"/>
  <c r="S14" i="268"/>
  <c r="R14" i="268"/>
  <c r="O14" i="268"/>
  <c r="N14" i="268"/>
  <c r="M14" i="268"/>
  <c r="L14" i="268"/>
  <c r="I14" i="268"/>
  <c r="H14" i="268"/>
  <c r="G14" i="268"/>
  <c r="F14" i="268"/>
  <c r="D14" i="268"/>
  <c r="C14" i="268"/>
  <c r="B14" i="268"/>
  <c r="U9" i="268"/>
  <c r="T9" i="268"/>
  <c r="S9" i="268"/>
  <c r="R9" i="268"/>
  <c r="O9" i="268"/>
  <c r="N9" i="268"/>
  <c r="M9" i="268"/>
  <c r="L9" i="268"/>
  <c r="I9" i="268"/>
  <c r="H9" i="268"/>
  <c r="G9" i="268"/>
  <c r="F9" i="268"/>
  <c r="D9" i="268"/>
  <c r="C9" i="268"/>
  <c r="B9" i="268"/>
  <c r="AA8" i="268"/>
  <c r="Z8" i="268"/>
  <c r="Y8" i="268"/>
  <c r="X8" i="268"/>
  <c r="W8" i="268"/>
  <c r="V8" i="268"/>
  <c r="Q8" i="268"/>
  <c r="P8" i="268"/>
  <c r="K8" i="268"/>
  <c r="J8" i="268"/>
  <c r="E8" i="268"/>
  <c r="BH10" i="269"/>
  <c r="F11" i="263"/>
  <c r="E11" i="263"/>
  <c r="C11" i="263"/>
  <c r="D10" i="263"/>
  <c r="H10" i="263" s="1"/>
  <c r="G9" i="263"/>
  <c r="D9" i="263"/>
  <c r="G8" i="263"/>
  <c r="D8" i="263"/>
  <c r="G6" i="263"/>
  <c r="D6" i="263"/>
  <c r="G7" i="263"/>
  <c r="D7" i="263"/>
  <c r="G13" i="261"/>
  <c r="F13" i="261"/>
  <c r="E13" i="261"/>
  <c r="D13" i="261"/>
  <c r="C13" i="261"/>
  <c r="B13" i="261"/>
  <c r="G19" i="260"/>
  <c r="I18" i="260"/>
  <c r="F18" i="260"/>
  <c r="E18" i="260"/>
  <c r="D18" i="260"/>
  <c r="C18" i="260"/>
  <c r="B18" i="260"/>
  <c r="H17" i="260"/>
  <c r="H16" i="260"/>
  <c r="H15" i="260"/>
  <c r="I14" i="260"/>
  <c r="F14" i="260"/>
  <c r="E14" i="260"/>
  <c r="D14" i="260"/>
  <c r="C14" i="260"/>
  <c r="B14" i="260"/>
  <c r="H13" i="260"/>
  <c r="H12" i="260"/>
  <c r="H11" i="260"/>
  <c r="H10" i="260"/>
  <c r="I9" i="260"/>
  <c r="F9" i="260"/>
  <c r="E9" i="260"/>
  <c r="D9" i="260"/>
  <c r="C9" i="260"/>
  <c r="B9" i="260"/>
  <c r="H8" i="260"/>
  <c r="H7" i="260"/>
  <c r="H6" i="260"/>
  <c r="E10" i="258"/>
  <c r="I20" i="257"/>
  <c r="I15" i="257"/>
  <c r="I10" i="257"/>
  <c r="H20" i="257"/>
  <c r="H15" i="257"/>
  <c r="H10" i="257"/>
  <c r="G20" i="257"/>
  <c r="G15" i="257"/>
  <c r="G10" i="257"/>
  <c r="F20" i="257"/>
  <c r="F15" i="257"/>
  <c r="F10" i="257"/>
  <c r="E20" i="257"/>
  <c r="E15" i="257"/>
  <c r="E10" i="257"/>
  <c r="D20" i="257"/>
  <c r="C20" i="257"/>
  <c r="C15" i="257"/>
  <c r="C10" i="257"/>
  <c r="J19" i="257"/>
  <c r="J18" i="257"/>
  <c r="J17" i="257"/>
  <c r="J16" i="257"/>
  <c r="J11" i="257"/>
  <c r="J12" i="257"/>
  <c r="J13" i="257"/>
  <c r="J14" i="257"/>
  <c r="J6" i="257"/>
  <c r="J7" i="257"/>
  <c r="J8" i="257"/>
  <c r="J9" i="257"/>
  <c r="D15" i="257"/>
  <c r="D10" i="257"/>
  <c r="C22" i="256"/>
  <c r="D21" i="255"/>
  <c r="C21" i="255"/>
  <c r="D14" i="249"/>
  <c r="C14" i="249"/>
  <c r="B14" i="249"/>
  <c r="K26" i="241"/>
  <c r="J26" i="241"/>
  <c r="Q11" i="241"/>
  <c r="P11" i="241"/>
  <c r="O11" i="241"/>
  <c r="N11" i="241"/>
  <c r="M11" i="241"/>
  <c r="L11" i="241"/>
  <c r="K11" i="241"/>
  <c r="J11" i="241"/>
  <c r="I11" i="241"/>
  <c r="H11" i="241"/>
  <c r="G11" i="241"/>
  <c r="F11" i="241"/>
  <c r="E11" i="241"/>
  <c r="D11" i="241"/>
  <c r="C11" i="241"/>
  <c r="B11" i="241"/>
  <c r="C17" i="237"/>
  <c r="D16" i="237"/>
  <c r="D15" i="237"/>
  <c r="D14" i="237"/>
  <c r="D13" i="237"/>
  <c r="D12" i="237"/>
  <c r="D11" i="237"/>
  <c r="D10" i="237"/>
  <c r="D9" i="237"/>
  <c r="D8" i="237"/>
  <c r="D7" i="237"/>
  <c r="D6" i="237"/>
  <c r="D53" i="234"/>
  <c r="C53" i="234"/>
  <c r="B53" i="234"/>
  <c r="D29" i="234"/>
  <c r="C29" i="234"/>
  <c r="B29" i="234"/>
  <c r="D16" i="234"/>
  <c r="C16" i="234"/>
  <c r="B16" i="234"/>
  <c r="F23" i="232"/>
  <c r="E23" i="232"/>
  <c r="C23" i="232"/>
  <c r="B23" i="232"/>
  <c r="C19" i="230"/>
  <c r="B19" i="230"/>
  <c r="B78" i="229"/>
  <c r="K46" i="229"/>
  <c r="J46" i="229"/>
  <c r="I46" i="229"/>
  <c r="H46" i="229"/>
  <c r="G46" i="229"/>
  <c r="F46" i="229"/>
  <c r="E46" i="229"/>
  <c r="D46" i="229"/>
  <c r="C46" i="229"/>
  <c r="L43" i="229"/>
  <c r="L41" i="229"/>
  <c r="L42" i="229"/>
  <c r="L45" i="229"/>
  <c r="L44" i="229"/>
  <c r="K40" i="229"/>
  <c r="J40" i="229"/>
  <c r="I40" i="229"/>
  <c r="H40" i="229"/>
  <c r="G40" i="229"/>
  <c r="F40" i="229"/>
  <c r="E40" i="229"/>
  <c r="D40" i="229"/>
  <c r="C40" i="229"/>
  <c r="L37" i="229"/>
  <c r="L35" i="229"/>
  <c r="L36" i="229"/>
  <c r="L39" i="229"/>
  <c r="L38" i="229"/>
  <c r="K34" i="229"/>
  <c r="J34" i="229"/>
  <c r="I34" i="229"/>
  <c r="H34" i="229"/>
  <c r="G34" i="229"/>
  <c r="F34" i="229"/>
  <c r="E34" i="229"/>
  <c r="D34" i="229"/>
  <c r="C34" i="229"/>
  <c r="L31" i="229"/>
  <c r="L29" i="229"/>
  <c r="L30" i="229"/>
  <c r="L32" i="229"/>
  <c r="L33" i="229"/>
  <c r="C25" i="229"/>
  <c r="B25" i="229"/>
  <c r="B27" i="228"/>
  <c r="C27" i="228" s="1"/>
  <c r="E20" i="228"/>
  <c r="C20" i="228"/>
  <c r="B20" i="228"/>
  <c r="D8" i="228"/>
  <c r="D7" i="228"/>
  <c r="D6" i="228"/>
  <c r="D5" i="228"/>
  <c r="D20" i="228" s="1"/>
  <c r="B10" i="227"/>
  <c r="C10" i="227"/>
  <c r="D9" i="227"/>
  <c r="D8" i="227"/>
  <c r="D7" i="227"/>
  <c r="D6" i="227"/>
  <c r="C20" i="226"/>
  <c r="B20" i="226"/>
  <c r="C26" i="228"/>
  <c r="C120" i="225"/>
  <c r="C118" i="225"/>
  <c r="C77" i="225"/>
  <c r="C59" i="225"/>
  <c r="C29" i="225"/>
  <c r="G9" i="224"/>
  <c r="F9" i="224"/>
  <c r="E9" i="224"/>
  <c r="D9" i="224"/>
  <c r="C9" i="224"/>
  <c r="B9" i="224"/>
  <c r="I8" i="224"/>
  <c r="H8" i="224"/>
  <c r="I7" i="224"/>
  <c r="H7" i="224"/>
  <c r="G5" i="223"/>
  <c r="E17" i="221"/>
  <c r="D17" i="221"/>
  <c r="C17" i="221"/>
  <c r="B17" i="221"/>
  <c r="F16" i="221"/>
  <c r="F15" i="221"/>
  <c r="F14" i="221"/>
  <c r="F13" i="221"/>
  <c r="F12" i="221"/>
  <c r="F11" i="221"/>
  <c r="F10" i="221"/>
  <c r="F9" i="221"/>
  <c r="F8" i="221"/>
  <c r="F7" i="221"/>
  <c r="F6" i="221"/>
  <c r="G112" i="220"/>
  <c r="F112" i="220"/>
  <c r="G111" i="220"/>
  <c r="F111" i="220"/>
  <c r="G110" i="220"/>
  <c r="F110" i="220"/>
  <c r="G109" i="220"/>
  <c r="F109" i="220"/>
  <c r="G108" i="220"/>
  <c r="F108" i="220"/>
  <c r="G107" i="220"/>
  <c r="F107" i="220"/>
  <c r="G106" i="220"/>
  <c r="F106" i="220"/>
  <c r="G105" i="220"/>
  <c r="F105" i="220"/>
  <c r="G104" i="220"/>
  <c r="F104" i="220"/>
  <c r="G103" i="220"/>
  <c r="F103" i="220"/>
  <c r="G101" i="220"/>
  <c r="F101" i="220"/>
  <c r="G100" i="220"/>
  <c r="F100" i="220"/>
  <c r="G99" i="220"/>
  <c r="F99" i="220"/>
  <c r="G98" i="220"/>
  <c r="F98" i="220"/>
  <c r="G97" i="220"/>
  <c r="F97" i="220"/>
  <c r="G96" i="220"/>
  <c r="F96" i="220"/>
  <c r="G95" i="220"/>
  <c r="F95" i="220"/>
  <c r="G94" i="220"/>
  <c r="F94" i="220"/>
  <c r="G93" i="220"/>
  <c r="F93" i="220"/>
  <c r="G92" i="220"/>
  <c r="F92" i="220"/>
  <c r="G91" i="220"/>
  <c r="F91" i="220"/>
  <c r="G90" i="220"/>
  <c r="F90" i="220"/>
  <c r="G88" i="220"/>
  <c r="F88" i="220"/>
  <c r="G87" i="220"/>
  <c r="F87" i="220"/>
  <c r="G86" i="220"/>
  <c r="F86" i="220"/>
  <c r="G85" i="220"/>
  <c r="F85" i="220"/>
  <c r="G84" i="220"/>
  <c r="F84" i="220"/>
  <c r="G83" i="220"/>
  <c r="F83" i="220"/>
  <c r="G82" i="220"/>
  <c r="F82" i="220"/>
  <c r="G81" i="220"/>
  <c r="F81" i="220"/>
  <c r="G80" i="220"/>
  <c r="F80" i="220"/>
  <c r="I28" i="219"/>
  <c r="H28" i="219"/>
  <c r="G28" i="219"/>
  <c r="F28" i="219"/>
  <c r="E28" i="219"/>
  <c r="D28" i="219"/>
  <c r="I26" i="219"/>
  <c r="H26" i="219"/>
  <c r="G26" i="219"/>
  <c r="F26" i="219"/>
  <c r="E26" i="219"/>
  <c r="D26" i="219"/>
  <c r="I20" i="219"/>
  <c r="H20" i="219"/>
  <c r="G20" i="219"/>
  <c r="F20" i="219"/>
  <c r="E20" i="219"/>
  <c r="D20" i="219"/>
  <c r="I9" i="219"/>
  <c r="G9" i="219"/>
  <c r="F9" i="219"/>
  <c r="E9" i="219"/>
  <c r="D9" i="219"/>
  <c r="F80" i="215"/>
  <c r="E80" i="215"/>
  <c r="D80" i="215"/>
  <c r="C80" i="215"/>
  <c r="G79" i="215"/>
  <c r="G78" i="215"/>
  <c r="G77" i="215"/>
  <c r="F72" i="215"/>
  <c r="E72" i="215"/>
  <c r="D72" i="215"/>
  <c r="C72" i="215"/>
  <c r="G71" i="215"/>
  <c r="G70" i="215"/>
  <c r="G69" i="215"/>
  <c r="G68" i="215"/>
  <c r="G67" i="215"/>
  <c r="G66" i="215"/>
  <c r="G65" i="215"/>
  <c r="L60" i="215"/>
  <c r="K60" i="215"/>
  <c r="J60" i="215"/>
  <c r="I60" i="215"/>
  <c r="F60" i="215"/>
  <c r="E60" i="215"/>
  <c r="D60" i="215"/>
  <c r="C60" i="215"/>
  <c r="M59" i="215"/>
  <c r="G59" i="215"/>
  <c r="M58" i="215"/>
  <c r="G58" i="215"/>
  <c r="M57" i="215"/>
  <c r="G57" i="215"/>
  <c r="M56" i="215"/>
  <c r="G56" i="215"/>
  <c r="M55" i="215"/>
  <c r="G55" i="215"/>
  <c r="M54" i="215"/>
  <c r="G54" i="215"/>
  <c r="M53" i="215"/>
  <c r="G53" i="215"/>
  <c r="M52" i="215"/>
  <c r="G52" i="215"/>
  <c r="M51" i="215"/>
  <c r="G51" i="215"/>
  <c r="M50" i="215"/>
  <c r="G50" i="215"/>
  <c r="M49" i="215"/>
  <c r="G49" i="215"/>
  <c r="M48" i="215"/>
  <c r="G48" i="215"/>
  <c r="M47" i="215"/>
  <c r="G47" i="215"/>
  <c r="M46" i="215"/>
  <c r="G46" i="215"/>
  <c r="M45" i="215"/>
  <c r="G45" i="215"/>
  <c r="M44" i="215"/>
  <c r="M36" i="215"/>
  <c r="M37" i="215"/>
  <c r="M38" i="215"/>
  <c r="M39" i="215"/>
  <c r="M40" i="215"/>
  <c r="M41" i="215"/>
  <c r="M42" i="215"/>
  <c r="M43" i="215"/>
  <c r="G41" i="215"/>
  <c r="G40" i="215"/>
  <c r="G39" i="215"/>
  <c r="G38" i="215"/>
  <c r="G37" i="215"/>
  <c r="G36" i="215"/>
  <c r="L31" i="215"/>
  <c r="K31" i="215"/>
  <c r="J31" i="215"/>
  <c r="I31" i="215"/>
  <c r="F31" i="215"/>
  <c r="E31" i="215"/>
  <c r="D31" i="215"/>
  <c r="C31" i="215"/>
  <c r="M30" i="215"/>
  <c r="G30" i="215"/>
  <c r="M29" i="215"/>
  <c r="G29" i="215"/>
  <c r="M28" i="215"/>
  <c r="G28" i="215"/>
  <c r="M27" i="215"/>
  <c r="G27" i="215"/>
  <c r="M26" i="215"/>
  <c r="G26" i="215"/>
  <c r="M25" i="215"/>
  <c r="G25" i="215"/>
  <c r="M24" i="215"/>
  <c r="G24" i="215"/>
  <c r="M23" i="215"/>
  <c r="G23" i="215"/>
  <c r="M22" i="215"/>
  <c r="G22" i="215"/>
  <c r="M21" i="215"/>
  <c r="G21" i="215"/>
  <c r="M20" i="215"/>
  <c r="G20" i="215"/>
  <c r="M19" i="215"/>
  <c r="G19" i="215"/>
  <c r="M18" i="215"/>
  <c r="G18" i="215"/>
  <c r="M17" i="215"/>
  <c r="G17" i="215"/>
  <c r="M16" i="215"/>
  <c r="G16" i="215"/>
  <c r="M15" i="215"/>
  <c r="G15" i="215"/>
  <c r="M14" i="215"/>
  <c r="G14" i="215"/>
  <c r="M13" i="215"/>
  <c r="G13" i="215"/>
  <c r="M12" i="215"/>
  <c r="G12" i="215"/>
  <c r="M11" i="215"/>
  <c r="G11" i="215"/>
  <c r="M10" i="215"/>
  <c r="G10" i="215"/>
  <c r="M9" i="215"/>
  <c r="G9" i="215"/>
  <c r="M8" i="215"/>
  <c r="G8" i="215"/>
  <c r="M7" i="215"/>
  <c r="G7" i="215"/>
  <c r="G26" i="214"/>
  <c r="G27" i="214"/>
  <c r="G28" i="214"/>
  <c r="G29" i="214"/>
  <c r="G30" i="214"/>
  <c r="G31" i="214"/>
  <c r="G32" i="214"/>
  <c r="G33" i="214"/>
  <c r="G34" i="214"/>
  <c r="G35" i="214"/>
  <c r="G36" i="214"/>
  <c r="G37" i="214"/>
  <c r="G38" i="214"/>
  <c r="G39" i="214"/>
  <c r="G40" i="214"/>
  <c r="G41" i="214"/>
  <c r="G42" i="214"/>
  <c r="G43" i="214"/>
  <c r="G44" i="214"/>
  <c r="G45" i="214"/>
  <c r="G46" i="214"/>
  <c r="G47" i="214"/>
  <c r="G48" i="214"/>
  <c r="G49" i="214"/>
  <c r="G50" i="214"/>
  <c r="G51" i="214"/>
  <c r="G52" i="214"/>
  <c r="G53" i="214"/>
  <c r="G25" i="214"/>
  <c r="G24" i="214"/>
  <c r="G23" i="214"/>
  <c r="G22" i="214"/>
  <c r="G21" i="214"/>
  <c r="G20" i="214"/>
  <c r="G19" i="214"/>
  <c r="G18" i="214"/>
  <c r="G17" i="214"/>
  <c r="G16" i="214"/>
  <c r="G15" i="214"/>
  <c r="G14" i="214"/>
  <c r="G13" i="214"/>
  <c r="G12" i="214"/>
  <c r="G11" i="214"/>
  <c r="G10" i="214"/>
  <c r="G9" i="214"/>
  <c r="G8" i="214"/>
  <c r="G7" i="214"/>
  <c r="G6" i="214"/>
  <c r="B14" i="213"/>
  <c r="C9" i="212"/>
  <c r="B9" i="212"/>
  <c r="D60" i="210"/>
  <c r="C60" i="210"/>
  <c r="D54" i="210"/>
  <c r="C54" i="210"/>
  <c r="D48" i="210"/>
  <c r="C48" i="210"/>
  <c r="D42" i="210"/>
  <c r="C42" i="210"/>
  <c r="F30" i="210"/>
  <c r="E30" i="210"/>
  <c r="D30" i="210"/>
  <c r="C30" i="210"/>
  <c r="F24" i="210"/>
  <c r="E24" i="210"/>
  <c r="D24" i="210"/>
  <c r="C24" i="210"/>
  <c r="F18" i="210"/>
  <c r="E18" i="210"/>
  <c r="D18" i="210"/>
  <c r="C18" i="210"/>
  <c r="F12" i="210"/>
  <c r="E12" i="210"/>
  <c r="D12" i="210"/>
  <c r="C12" i="210"/>
  <c r="B10" i="209"/>
  <c r="E11" i="208"/>
  <c r="D11" i="208"/>
  <c r="C11" i="208"/>
  <c r="B11" i="208"/>
  <c r="D37" i="204"/>
  <c r="E13" i="204"/>
  <c r="D13" i="204"/>
  <c r="C13" i="204"/>
  <c r="B13" i="204"/>
  <c r="F10" i="204"/>
  <c r="F11" i="204"/>
  <c r="F12" i="204"/>
  <c r="F9" i="204"/>
  <c r="F7" i="204"/>
  <c r="F6" i="204"/>
  <c r="F8" i="204"/>
  <c r="B28" i="203"/>
  <c r="D8" i="203"/>
  <c r="C8" i="203"/>
  <c r="B8" i="203"/>
  <c r="E7" i="203"/>
  <c r="E6" i="203"/>
  <c r="P125" i="200"/>
  <c r="P123" i="200"/>
  <c r="O123" i="200"/>
  <c r="M121" i="200"/>
  <c r="M131" i="200" s="1"/>
  <c r="K121" i="200"/>
  <c r="I121" i="200"/>
  <c r="E121" i="200"/>
  <c r="C121" i="200"/>
  <c r="O120" i="200"/>
  <c r="L120" i="200"/>
  <c r="J120" i="200"/>
  <c r="G120" i="200"/>
  <c r="F120" i="200"/>
  <c r="H120" i="200" s="1"/>
  <c r="O119" i="200"/>
  <c r="L119" i="200"/>
  <c r="J119" i="200"/>
  <c r="G119" i="200"/>
  <c r="F119" i="200"/>
  <c r="D119" i="200"/>
  <c r="O118" i="200"/>
  <c r="G118" i="200"/>
  <c r="F118" i="200"/>
  <c r="H118" i="200" s="1"/>
  <c r="O117" i="200"/>
  <c r="L117" i="200"/>
  <c r="J117" i="200"/>
  <c r="G117" i="200"/>
  <c r="F117" i="200"/>
  <c r="H117" i="200" s="1"/>
  <c r="O116" i="200"/>
  <c r="L116" i="200"/>
  <c r="J116" i="200"/>
  <c r="G116" i="200"/>
  <c r="F116" i="200"/>
  <c r="H116" i="200" s="1"/>
  <c r="O115" i="200"/>
  <c r="L115" i="200"/>
  <c r="J115" i="200"/>
  <c r="G115" i="200"/>
  <c r="F115" i="200"/>
  <c r="D115" i="200"/>
  <c r="O114" i="200"/>
  <c r="G114" i="200"/>
  <c r="F114" i="200"/>
  <c r="D114" i="200"/>
  <c r="O113" i="200"/>
  <c r="G113" i="200"/>
  <c r="F113" i="200"/>
  <c r="D113" i="200"/>
  <c r="O112" i="200"/>
  <c r="G112" i="200"/>
  <c r="F112" i="200"/>
  <c r="D112" i="200"/>
  <c r="O111" i="200"/>
  <c r="J111" i="200"/>
  <c r="G111" i="200"/>
  <c r="F111" i="200"/>
  <c r="D111" i="200"/>
  <c r="O110" i="200"/>
  <c r="L110" i="200"/>
  <c r="J110" i="200"/>
  <c r="G110" i="200"/>
  <c r="F110" i="200"/>
  <c r="D110" i="200"/>
  <c r="O109" i="200"/>
  <c r="L109" i="200"/>
  <c r="J109" i="200"/>
  <c r="G109" i="200"/>
  <c r="F109" i="200"/>
  <c r="D109" i="200"/>
  <c r="O108" i="200"/>
  <c r="L108" i="200"/>
  <c r="J108" i="200"/>
  <c r="G108" i="200"/>
  <c r="F108" i="200"/>
  <c r="D108" i="200"/>
  <c r="O107" i="200"/>
  <c r="L107" i="200"/>
  <c r="J107" i="200"/>
  <c r="G107" i="200"/>
  <c r="F107" i="200"/>
  <c r="D107" i="200"/>
  <c r="O106" i="200"/>
  <c r="L106" i="200"/>
  <c r="J106" i="200"/>
  <c r="G106" i="200"/>
  <c r="F106" i="200"/>
  <c r="D106" i="200"/>
  <c r="O105" i="200"/>
  <c r="J105" i="200"/>
  <c r="G105" i="200"/>
  <c r="D105" i="200"/>
  <c r="O104" i="200"/>
  <c r="L104" i="200"/>
  <c r="J104" i="200"/>
  <c r="G104" i="200"/>
  <c r="F104" i="200"/>
  <c r="D104" i="200"/>
  <c r="O103" i="200"/>
  <c r="L103" i="200"/>
  <c r="G103" i="200"/>
  <c r="D103" i="200"/>
  <c r="O102" i="200"/>
  <c r="L102" i="200"/>
  <c r="J102" i="200"/>
  <c r="G102" i="200"/>
  <c r="D102" i="200"/>
  <c r="H102" i="200" s="1"/>
  <c r="O101" i="200"/>
  <c r="L101" i="200"/>
  <c r="J101" i="200"/>
  <c r="G101" i="200"/>
  <c r="F101" i="200"/>
  <c r="H101" i="200" s="1"/>
  <c r="O100" i="200"/>
  <c r="L100" i="200"/>
  <c r="G100" i="200"/>
  <c r="F100" i="200"/>
  <c r="D100" i="200"/>
  <c r="O99" i="200"/>
  <c r="L99" i="200"/>
  <c r="G99" i="200"/>
  <c r="F99" i="200"/>
  <c r="H99" i="200" s="1"/>
  <c r="O98" i="200"/>
  <c r="L98" i="200"/>
  <c r="J98" i="200"/>
  <c r="G98" i="200"/>
  <c r="F98" i="200"/>
  <c r="H98" i="200" s="1"/>
  <c r="O97" i="200"/>
  <c r="L97" i="200"/>
  <c r="J97" i="200"/>
  <c r="G97" i="200"/>
  <c r="F97" i="200"/>
  <c r="D97" i="200"/>
  <c r="O96" i="200"/>
  <c r="L96" i="200"/>
  <c r="J96" i="200"/>
  <c r="G96" i="200"/>
  <c r="D96" i="200"/>
  <c r="O95" i="200"/>
  <c r="G95" i="200"/>
  <c r="D95" i="200"/>
  <c r="O94" i="200"/>
  <c r="G94" i="200"/>
  <c r="D94" i="200"/>
  <c r="O93" i="200"/>
  <c r="J93" i="200"/>
  <c r="G93" i="200"/>
  <c r="D93" i="200"/>
  <c r="O92" i="200"/>
  <c r="L92" i="200"/>
  <c r="J92" i="200"/>
  <c r="G92" i="200"/>
  <c r="F92" i="200"/>
  <c r="D92" i="200"/>
  <c r="O91" i="200"/>
  <c r="L91" i="200"/>
  <c r="G91" i="200"/>
  <c r="F91" i="200"/>
  <c r="D91" i="200"/>
  <c r="O90" i="200"/>
  <c r="L90" i="200"/>
  <c r="J90" i="200"/>
  <c r="G90" i="200"/>
  <c r="F90" i="200"/>
  <c r="D90" i="200"/>
  <c r="O89" i="200"/>
  <c r="L89" i="200"/>
  <c r="J89" i="200"/>
  <c r="G89" i="200"/>
  <c r="F89" i="200"/>
  <c r="D89" i="200"/>
  <c r="O88" i="200"/>
  <c r="L88" i="200"/>
  <c r="J88" i="200"/>
  <c r="G88" i="200"/>
  <c r="F88" i="200"/>
  <c r="D88" i="200"/>
  <c r="O87" i="200"/>
  <c r="L87" i="200"/>
  <c r="J87" i="200"/>
  <c r="G87" i="200"/>
  <c r="F87" i="200"/>
  <c r="D87" i="200"/>
  <c r="O86" i="200"/>
  <c r="G86" i="200"/>
  <c r="D86" i="200"/>
  <c r="O85" i="200"/>
  <c r="J85" i="200"/>
  <c r="G85" i="200"/>
  <c r="F85" i="200"/>
  <c r="H85" i="200" s="1"/>
  <c r="O84" i="200"/>
  <c r="L84" i="200"/>
  <c r="J84" i="200"/>
  <c r="G84" i="200"/>
  <c r="F84" i="200"/>
  <c r="H84" i="200" s="1"/>
  <c r="O83" i="200"/>
  <c r="L83" i="200"/>
  <c r="J83" i="200"/>
  <c r="G83" i="200"/>
  <c r="F83" i="200"/>
  <c r="D83" i="200"/>
  <c r="O82" i="200"/>
  <c r="L82" i="200"/>
  <c r="J82" i="200"/>
  <c r="G82" i="200"/>
  <c r="D82" i="200"/>
  <c r="O81" i="200"/>
  <c r="G81" i="200"/>
  <c r="D81" i="200"/>
  <c r="O80" i="200"/>
  <c r="L80" i="200"/>
  <c r="J80" i="200"/>
  <c r="G80" i="200"/>
  <c r="F80" i="200"/>
  <c r="D80" i="200"/>
  <c r="O79" i="200"/>
  <c r="L79" i="200"/>
  <c r="J79" i="200"/>
  <c r="G79" i="200"/>
  <c r="F79" i="200"/>
  <c r="D79" i="200"/>
  <c r="O78" i="200"/>
  <c r="G78" i="200"/>
  <c r="D78" i="200"/>
  <c r="O77" i="200"/>
  <c r="L77" i="200"/>
  <c r="J77" i="200"/>
  <c r="G77" i="200"/>
  <c r="F77" i="200"/>
  <c r="D77" i="200"/>
  <c r="O76" i="200"/>
  <c r="L76" i="200"/>
  <c r="J76" i="200"/>
  <c r="G76" i="200"/>
  <c r="F76" i="200"/>
  <c r="D76" i="200"/>
  <c r="O75" i="200"/>
  <c r="L75" i="200"/>
  <c r="G75" i="200"/>
  <c r="F75" i="200"/>
  <c r="D75" i="200"/>
  <c r="O74" i="200"/>
  <c r="L74" i="200"/>
  <c r="J74" i="200"/>
  <c r="G74" i="200"/>
  <c r="F74" i="200"/>
  <c r="D74" i="200"/>
  <c r="O73" i="200"/>
  <c r="L73" i="200"/>
  <c r="J73" i="200"/>
  <c r="G73" i="200"/>
  <c r="F73" i="200"/>
  <c r="D73" i="200"/>
  <c r="O72" i="200"/>
  <c r="J72" i="200"/>
  <c r="G72" i="200"/>
  <c r="F72" i="200"/>
  <c r="H72" i="200" s="1"/>
  <c r="O71" i="200"/>
  <c r="J71" i="200"/>
  <c r="G71" i="200"/>
  <c r="D71" i="200"/>
  <c r="O70" i="200"/>
  <c r="L70" i="200"/>
  <c r="G70" i="200"/>
  <c r="F70" i="200"/>
  <c r="D70" i="200"/>
  <c r="O69" i="200"/>
  <c r="L69" i="200"/>
  <c r="J69" i="200"/>
  <c r="G69" i="200"/>
  <c r="F69" i="200"/>
  <c r="D69" i="200"/>
  <c r="O68" i="200"/>
  <c r="J68" i="200"/>
  <c r="G68" i="200"/>
  <c r="D68" i="200"/>
  <c r="O67" i="200"/>
  <c r="L67" i="200"/>
  <c r="G67" i="200"/>
  <c r="F67" i="200"/>
  <c r="D67" i="200"/>
  <c r="O66" i="200"/>
  <c r="L66" i="200"/>
  <c r="J66" i="200"/>
  <c r="G66" i="200"/>
  <c r="F66" i="200"/>
  <c r="D66" i="200"/>
  <c r="O65" i="200"/>
  <c r="L65" i="200"/>
  <c r="G65" i="200"/>
  <c r="F65" i="200"/>
  <c r="D65" i="200"/>
  <c r="O64" i="200"/>
  <c r="L64" i="200"/>
  <c r="J64" i="200"/>
  <c r="G64" i="200"/>
  <c r="D64" i="200"/>
  <c r="O63" i="200"/>
  <c r="L63" i="200"/>
  <c r="J63" i="200"/>
  <c r="G63" i="200"/>
  <c r="F63" i="200"/>
  <c r="D63" i="200"/>
  <c r="O62" i="200"/>
  <c r="L62" i="200"/>
  <c r="J62" i="200"/>
  <c r="G62" i="200"/>
  <c r="F62" i="200"/>
  <c r="D62" i="200"/>
  <c r="O61" i="200"/>
  <c r="L61" i="200"/>
  <c r="J61" i="200"/>
  <c r="G61" i="200"/>
  <c r="F61" i="200"/>
  <c r="D61" i="200"/>
  <c r="O60" i="200"/>
  <c r="L60" i="200"/>
  <c r="J60" i="200"/>
  <c r="G60" i="200"/>
  <c r="F60" i="200"/>
  <c r="H60" i="200" s="1"/>
  <c r="O59" i="200"/>
  <c r="J59" i="200"/>
  <c r="G59" i="200"/>
  <c r="D59" i="200"/>
  <c r="O58" i="200"/>
  <c r="L58" i="200"/>
  <c r="J58" i="200"/>
  <c r="G58" i="200"/>
  <c r="D58" i="200"/>
  <c r="O57" i="200"/>
  <c r="L57" i="200"/>
  <c r="J57" i="200"/>
  <c r="G57" i="200"/>
  <c r="F57" i="200"/>
  <c r="D57" i="200"/>
  <c r="O56" i="200"/>
  <c r="L56" i="200"/>
  <c r="J56" i="200"/>
  <c r="G56" i="200"/>
  <c r="F56" i="200"/>
  <c r="H56" i="200" s="1"/>
  <c r="O55" i="200"/>
  <c r="L55" i="200"/>
  <c r="G55" i="200"/>
  <c r="F55" i="200"/>
  <c r="D55" i="200"/>
  <c r="O54" i="200"/>
  <c r="L54" i="200"/>
  <c r="J54" i="200"/>
  <c r="G54" i="200"/>
  <c r="F54" i="200"/>
  <c r="H54" i="200" s="1"/>
  <c r="O53" i="200"/>
  <c r="L53" i="200"/>
  <c r="J53" i="200"/>
  <c r="G53" i="200"/>
  <c r="D53" i="200"/>
  <c r="O52" i="200"/>
  <c r="L52" i="200"/>
  <c r="G52" i="200"/>
  <c r="D52" i="200"/>
  <c r="O51" i="200"/>
  <c r="L51" i="200"/>
  <c r="J51" i="200"/>
  <c r="G51" i="200"/>
  <c r="F51" i="200"/>
  <c r="D51" i="200"/>
  <c r="O50" i="200"/>
  <c r="L50" i="200"/>
  <c r="J50" i="200"/>
  <c r="G50" i="200"/>
  <c r="F50" i="200"/>
  <c r="H50" i="200" s="1"/>
  <c r="O49" i="200"/>
  <c r="L49" i="200"/>
  <c r="J49" i="200"/>
  <c r="G49" i="200"/>
  <c r="F49" i="200"/>
  <c r="H49" i="200" s="1"/>
  <c r="O48" i="200"/>
  <c r="L48" i="200"/>
  <c r="J48" i="200"/>
  <c r="G48" i="200"/>
  <c r="D48" i="200"/>
  <c r="O47" i="200"/>
  <c r="L47" i="200"/>
  <c r="J47" i="200"/>
  <c r="G47" i="200"/>
  <c r="D47" i="200"/>
  <c r="O46" i="200"/>
  <c r="L46" i="200"/>
  <c r="J46" i="200"/>
  <c r="G46" i="200"/>
  <c r="F46" i="200"/>
  <c r="D46" i="200"/>
  <c r="O45" i="200"/>
  <c r="L45" i="200"/>
  <c r="J45" i="200"/>
  <c r="G45" i="200"/>
  <c r="F45" i="200"/>
  <c r="D45" i="200"/>
  <c r="O44" i="200"/>
  <c r="L44" i="200"/>
  <c r="G44" i="200"/>
  <c r="D44" i="200"/>
  <c r="O43" i="200"/>
  <c r="L43" i="200"/>
  <c r="G43" i="200"/>
  <c r="F43" i="200"/>
  <c r="D43" i="200"/>
  <c r="O42" i="200"/>
  <c r="L42" i="200"/>
  <c r="G42" i="200"/>
  <c r="F42" i="200"/>
  <c r="D42" i="200"/>
  <c r="O41" i="200"/>
  <c r="J41" i="200"/>
  <c r="G41" i="200"/>
  <c r="D41" i="200"/>
  <c r="O40" i="200"/>
  <c r="L40" i="200"/>
  <c r="G40" i="200"/>
  <c r="F40" i="200"/>
  <c r="D40" i="200"/>
  <c r="O39" i="200"/>
  <c r="L39" i="200"/>
  <c r="J39" i="200"/>
  <c r="G39" i="200"/>
  <c r="F39" i="200"/>
  <c r="D39" i="200"/>
  <c r="O38" i="200"/>
  <c r="L38" i="200"/>
  <c r="G38" i="200"/>
  <c r="F38" i="200"/>
  <c r="D38" i="200"/>
  <c r="O37" i="200"/>
  <c r="L37" i="200"/>
  <c r="J37" i="200"/>
  <c r="G37" i="200"/>
  <c r="F37" i="200"/>
  <c r="D37" i="200"/>
  <c r="O36" i="200"/>
  <c r="L36" i="200"/>
  <c r="G36" i="200"/>
  <c r="F36" i="200"/>
  <c r="H36" i="200" s="1"/>
  <c r="O35" i="200"/>
  <c r="L35" i="200"/>
  <c r="J35" i="200"/>
  <c r="G35" i="200"/>
  <c r="F35" i="200"/>
  <c r="D35" i="200"/>
  <c r="O34" i="200"/>
  <c r="J34" i="200"/>
  <c r="G34" i="200"/>
  <c r="D34" i="200"/>
  <c r="O33" i="200"/>
  <c r="L33" i="200"/>
  <c r="J33" i="200"/>
  <c r="G33" i="200"/>
  <c r="F33" i="200"/>
  <c r="D33" i="200"/>
  <c r="O32" i="200"/>
  <c r="L32" i="200"/>
  <c r="J32" i="200"/>
  <c r="G32" i="200"/>
  <c r="F32" i="200"/>
  <c r="H32" i="200" s="1"/>
  <c r="O31" i="200"/>
  <c r="L31" i="200"/>
  <c r="J31" i="200"/>
  <c r="G31" i="200"/>
  <c r="F31" i="200"/>
  <c r="D31" i="200"/>
  <c r="O30" i="200"/>
  <c r="L30" i="200"/>
  <c r="J30" i="200"/>
  <c r="G30" i="200"/>
  <c r="D30" i="200"/>
  <c r="O29" i="200"/>
  <c r="L29" i="200"/>
  <c r="J29" i="200"/>
  <c r="G29" i="200"/>
  <c r="F29" i="200"/>
  <c r="D29" i="200"/>
  <c r="O28" i="200"/>
  <c r="L28" i="200"/>
  <c r="G28" i="200"/>
  <c r="F28" i="200"/>
  <c r="H28" i="200" s="1"/>
  <c r="O27" i="200"/>
  <c r="L27" i="200"/>
  <c r="J27" i="200"/>
  <c r="G27" i="200"/>
  <c r="F27" i="200"/>
  <c r="D27" i="200"/>
  <c r="G26" i="200"/>
  <c r="D26" i="200"/>
  <c r="O25" i="200"/>
  <c r="L25" i="200"/>
  <c r="J25" i="200"/>
  <c r="G25" i="200"/>
  <c r="F25" i="200"/>
  <c r="H25" i="200" s="1"/>
  <c r="O24" i="200"/>
  <c r="J24" i="200"/>
  <c r="G24" i="200"/>
  <c r="F24" i="200"/>
  <c r="D24" i="200"/>
  <c r="O23" i="200"/>
  <c r="L23" i="200"/>
  <c r="G23" i="200"/>
  <c r="F23" i="200"/>
  <c r="D23" i="200"/>
  <c r="O22" i="200"/>
  <c r="L22" i="200"/>
  <c r="G22" i="200"/>
  <c r="D22" i="200"/>
  <c r="O21" i="200"/>
  <c r="J21" i="200"/>
  <c r="G21" i="200"/>
  <c r="D21" i="200"/>
  <c r="O20" i="200"/>
  <c r="L20" i="200"/>
  <c r="J20" i="200"/>
  <c r="G20" i="200"/>
  <c r="F20" i="200"/>
  <c r="D20" i="200"/>
  <c r="O19" i="200"/>
  <c r="L19" i="200"/>
  <c r="J19" i="200"/>
  <c r="G19" i="200"/>
  <c r="D19" i="200"/>
  <c r="O18" i="200"/>
  <c r="L18" i="200"/>
  <c r="J18" i="200"/>
  <c r="G18" i="200"/>
  <c r="F18" i="200"/>
  <c r="D18" i="200"/>
  <c r="O17" i="200"/>
  <c r="J17" i="200"/>
  <c r="P17" i="200" s="1"/>
  <c r="G17" i="200"/>
  <c r="F17" i="200"/>
  <c r="H17" i="200" s="1"/>
  <c r="O16" i="200"/>
  <c r="J16" i="200"/>
  <c r="G16" i="200"/>
  <c r="D16" i="200"/>
  <c r="O15" i="200"/>
  <c r="L15" i="200"/>
  <c r="J15" i="200"/>
  <c r="G15" i="200"/>
  <c r="F15" i="200"/>
  <c r="H15" i="200" s="1"/>
  <c r="O14" i="200"/>
  <c r="L14" i="200"/>
  <c r="J14" i="200"/>
  <c r="G14" i="200"/>
  <c r="F14" i="200"/>
  <c r="H14" i="200" s="1"/>
  <c r="O13" i="200"/>
  <c r="L13" i="200"/>
  <c r="G13" i="200"/>
  <c r="F13" i="200"/>
  <c r="D13" i="200"/>
  <c r="G12" i="200"/>
  <c r="F12" i="200"/>
  <c r="H12" i="200" s="1"/>
  <c r="G11" i="200"/>
  <c r="D11" i="200"/>
  <c r="G10" i="200"/>
  <c r="Q10" i="200" s="1"/>
  <c r="R10" i="200" s="1"/>
  <c r="D10" i="200"/>
  <c r="O9" i="200"/>
  <c r="J9" i="200"/>
  <c r="G9" i="200"/>
  <c r="F9" i="200"/>
  <c r="H9" i="200" s="1"/>
  <c r="O8" i="200"/>
  <c r="L8" i="200"/>
  <c r="G8" i="200"/>
  <c r="F8" i="200"/>
  <c r="D8" i="200"/>
  <c r="O7" i="200"/>
  <c r="J7" i="200"/>
  <c r="G7" i="200"/>
  <c r="D7" i="200"/>
  <c r="D26" i="199"/>
  <c r="C26" i="199"/>
  <c r="B26" i="199"/>
  <c r="E20" i="199"/>
  <c r="E25" i="199"/>
  <c r="E22" i="199"/>
  <c r="E23" i="199"/>
  <c r="E24" i="199"/>
  <c r="E19" i="199"/>
  <c r="E21" i="199"/>
  <c r="D15" i="199"/>
  <c r="C15" i="199"/>
  <c r="B15" i="199"/>
  <c r="E10" i="199"/>
  <c r="E14" i="199"/>
  <c r="E13" i="199"/>
  <c r="E12" i="199"/>
  <c r="E11" i="199"/>
  <c r="E9" i="199"/>
  <c r="E8" i="199"/>
  <c r="E7" i="199"/>
  <c r="E6" i="199"/>
  <c r="C11" i="196"/>
  <c r="B11" i="196"/>
  <c r="G32" i="195"/>
  <c r="E32" i="195"/>
  <c r="D32" i="195"/>
  <c r="F30" i="195"/>
  <c r="F29" i="195"/>
  <c r="F26" i="195"/>
  <c r="F25" i="195"/>
  <c r="F24" i="195"/>
  <c r="F23" i="195"/>
  <c r="F22" i="195"/>
  <c r="F21" i="195"/>
  <c r="F20" i="195"/>
  <c r="F19" i="195"/>
  <c r="F18" i="195"/>
  <c r="F17" i="195"/>
  <c r="F16" i="195"/>
  <c r="F15" i="195"/>
  <c r="F14" i="195"/>
  <c r="F13" i="195"/>
  <c r="F12" i="195"/>
  <c r="F11" i="195"/>
  <c r="F10" i="195"/>
  <c r="F9" i="195"/>
  <c r="F8" i="195"/>
  <c r="F7" i="195"/>
  <c r="F6" i="195"/>
  <c r="F5" i="195"/>
  <c r="F9" i="194"/>
  <c r="D9" i="194"/>
  <c r="B9" i="194"/>
  <c r="C9" i="194" s="1"/>
  <c r="F8" i="194"/>
  <c r="D8" i="194"/>
  <c r="B8" i="194"/>
  <c r="C8" i="194" s="1"/>
  <c r="F7" i="194"/>
  <c r="D7" i="194"/>
  <c r="B7" i="194"/>
  <c r="C7" i="194" s="1"/>
  <c r="F6" i="194"/>
  <c r="D6" i="194"/>
  <c r="B6" i="194"/>
  <c r="C26" i="193"/>
  <c r="B26" i="193"/>
  <c r="G17" i="193"/>
  <c r="F17" i="193"/>
  <c r="E17" i="193"/>
  <c r="D17" i="193"/>
  <c r="C17" i="193"/>
  <c r="B17" i="193"/>
  <c r="H15" i="193"/>
  <c r="C9" i="193"/>
  <c r="B9" i="193"/>
  <c r="H14" i="193"/>
  <c r="D8" i="193"/>
  <c r="D7" i="193"/>
  <c r="D6" i="193"/>
  <c r="H16" i="193"/>
  <c r="F10" i="190"/>
  <c r="E10" i="190"/>
  <c r="C10" i="190"/>
  <c r="B10" i="190"/>
  <c r="G9" i="190"/>
  <c r="D9" i="190"/>
  <c r="G8" i="190"/>
  <c r="D8" i="190"/>
  <c r="G7" i="190"/>
  <c r="D7" i="190"/>
  <c r="G6" i="190"/>
  <c r="D6" i="190"/>
  <c r="F10" i="188"/>
  <c r="C10" i="188"/>
  <c r="B10" i="188"/>
  <c r="D9" i="188"/>
  <c r="D8" i="188"/>
  <c r="D7" i="188"/>
  <c r="D6" i="188"/>
  <c r="D5" i="188"/>
  <c r="D9" i="187"/>
  <c r="C9" i="187"/>
  <c r="B9" i="187"/>
  <c r="E8" i="187"/>
  <c r="E7" i="187"/>
  <c r="E6" i="187"/>
  <c r="B8" i="186"/>
  <c r="D10" i="185"/>
  <c r="B10" i="185"/>
  <c r="E9" i="185"/>
  <c r="E8" i="185"/>
  <c r="C7" i="185"/>
  <c r="E7" i="185" s="1"/>
  <c r="C6" i="185"/>
  <c r="E6" i="185" s="1"/>
  <c r="C5" i="185"/>
  <c r="C13" i="184"/>
  <c r="C17" i="182"/>
  <c r="B17" i="182"/>
  <c r="C9" i="181"/>
  <c r="B9" i="181"/>
  <c r="F10" i="180"/>
  <c r="E10" i="180"/>
  <c r="C10" i="180"/>
  <c r="B10" i="180"/>
  <c r="G9" i="180"/>
  <c r="D9" i="180"/>
  <c r="G8" i="180"/>
  <c r="D8" i="180"/>
  <c r="G7" i="180"/>
  <c r="D7" i="180"/>
  <c r="G6" i="180"/>
  <c r="D6" i="180"/>
  <c r="M19" i="179"/>
  <c r="L19" i="179"/>
  <c r="K19" i="179"/>
  <c r="J19" i="179"/>
  <c r="I19" i="179"/>
  <c r="H19" i="179"/>
  <c r="G19" i="179"/>
  <c r="F19" i="179"/>
  <c r="E19" i="179"/>
  <c r="D19" i="179"/>
  <c r="C19" i="179"/>
  <c r="B19" i="179"/>
  <c r="M14" i="179"/>
  <c r="L14" i="179"/>
  <c r="K14" i="179"/>
  <c r="J14" i="179"/>
  <c r="I14" i="179"/>
  <c r="H14" i="179"/>
  <c r="G14" i="179"/>
  <c r="F14" i="179"/>
  <c r="E14" i="179"/>
  <c r="D14" i="179"/>
  <c r="C14" i="179"/>
  <c r="B14" i="179"/>
  <c r="M9" i="179"/>
  <c r="L9" i="179"/>
  <c r="K9" i="179"/>
  <c r="J9" i="179"/>
  <c r="I9" i="179"/>
  <c r="H9" i="179"/>
  <c r="G9" i="179"/>
  <c r="F9" i="179"/>
  <c r="E9" i="179"/>
  <c r="D9" i="179"/>
  <c r="C9" i="179"/>
  <c r="B9" i="179"/>
  <c r="F19" i="178"/>
  <c r="E19" i="178"/>
  <c r="D19" i="178"/>
  <c r="C19" i="178"/>
  <c r="B19" i="178"/>
  <c r="F14" i="178"/>
  <c r="E14" i="178"/>
  <c r="D14" i="178"/>
  <c r="C14" i="178"/>
  <c r="B14" i="178"/>
  <c r="F9" i="178"/>
  <c r="E9" i="178"/>
  <c r="D9" i="178"/>
  <c r="C9" i="178"/>
  <c r="B9" i="178"/>
  <c r="J39" i="177"/>
  <c r="I39" i="177"/>
  <c r="H39" i="177"/>
  <c r="G39" i="177"/>
  <c r="F39" i="177"/>
  <c r="E39" i="177"/>
  <c r="D39" i="177"/>
  <c r="C39" i="177"/>
  <c r="B39" i="177"/>
  <c r="K38" i="177"/>
  <c r="K37" i="177"/>
  <c r="K36" i="177"/>
  <c r="K35" i="177"/>
  <c r="J34" i="177"/>
  <c r="I34" i="177"/>
  <c r="H34" i="177"/>
  <c r="G34" i="177"/>
  <c r="F34" i="177"/>
  <c r="D34" i="177"/>
  <c r="C34" i="177"/>
  <c r="B34" i="177"/>
  <c r="K33" i="177"/>
  <c r="K32" i="177"/>
  <c r="K31" i="177"/>
  <c r="K30" i="177"/>
  <c r="J29" i="177"/>
  <c r="I29" i="177"/>
  <c r="H29" i="177"/>
  <c r="G29" i="177"/>
  <c r="F29" i="177"/>
  <c r="E29" i="177"/>
  <c r="D29" i="177"/>
  <c r="C29" i="177"/>
  <c r="B29" i="177"/>
  <c r="K28" i="177"/>
  <c r="K27" i="177"/>
  <c r="K26" i="177"/>
  <c r="J20" i="177"/>
  <c r="I20" i="177"/>
  <c r="H20" i="177"/>
  <c r="G20" i="177"/>
  <c r="F20" i="177"/>
  <c r="E20" i="177"/>
  <c r="D20" i="177"/>
  <c r="C20" i="177"/>
  <c r="B20" i="177"/>
  <c r="K19" i="177"/>
  <c r="K18" i="177"/>
  <c r="K17" i="177"/>
  <c r="K16" i="177"/>
  <c r="J15" i="177"/>
  <c r="I15" i="177"/>
  <c r="H15" i="177"/>
  <c r="G15" i="177"/>
  <c r="F15" i="177"/>
  <c r="E15" i="177"/>
  <c r="D15" i="177"/>
  <c r="C15" i="177"/>
  <c r="B15" i="177"/>
  <c r="K14" i="177"/>
  <c r="K13" i="177"/>
  <c r="K12" i="177"/>
  <c r="K11" i="177"/>
  <c r="J10" i="177"/>
  <c r="I10" i="177"/>
  <c r="H10" i="177"/>
  <c r="G10" i="177"/>
  <c r="F10" i="177"/>
  <c r="E10" i="177"/>
  <c r="D10" i="177"/>
  <c r="C10" i="177"/>
  <c r="B10" i="177"/>
  <c r="K9" i="177"/>
  <c r="K8" i="177"/>
  <c r="K7" i="177"/>
  <c r="G20" i="176"/>
  <c r="G15" i="176"/>
  <c r="G10" i="176"/>
  <c r="F20" i="176"/>
  <c r="F15" i="176"/>
  <c r="F10" i="176"/>
  <c r="E20" i="176"/>
  <c r="E15" i="176"/>
  <c r="E10" i="176"/>
  <c r="D20" i="176"/>
  <c r="D15" i="176"/>
  <c r="D10" i="176"/>
  <c r="C20" i="176"/>
  <c r="C15" i="176"/>
  <c r="C10" i="176"/>
  <c r="B20" i="176"/>
  <c r="B15" i="176"/>
  <c r="B10" i="176"/>
  <c r="I19" i="176"/>
  <c r="H19" i="176"/>
  <c r="I18" i="176"/>
  <c r="H18" i="176"/>
  <c r="H17" i="176"/>
  <c r="I17" i="176"/>
  <c r="H16" i="176"/>
  <c r="I16" i="176"/>
  <c r="H14" i="176"/>
  <c r="I14" i="176"/>
  <c r="I13" i="176"/>
  <c r="H13" i="176"/>
  <c r="I12" i="176"/>
  <c r="H12" i="176"/>
  <c r="I11" i="176"/>
  <c r="H11" i="176"/>
  <c r="I9" i="176"/>
  <c r="H9" i="176"/>
  <c r="I8" i="176"/>
  <c r="H8" i="176"/>
  <c r="I7" i="176"/>
  <c r="H7" i="176"/>
  <c r="C19" i="175"/>
  <c r="I74" i="169"/>
  <c r="G74" i="169"/>
  <c r="F74" i="169"/>
  <c r="E74" i="169"/>
  <c r="D74" i="169"/>
  <c r="C74" i="169"/>
  <c r="B74" i="169"/>
  <c r="I72" i="169"/>
  <c r="G72" i="169"/>
  <c r="F72" i="169"/>
  <c r="E72" i="169"/>
  <c r="D72" i="169"/>
  <c r="C72" i="169"/>
  <c r="B72" i="169"/>
  <c r="I73" i="169"/>
  <c r="G73" i="169"/>
  <c r="F73" i="169"/>
  <c r="E73" i="169"/>
  <c r="D73" i="169"/>
  <c r="C73" i="169"/>
  <c r="B73" i="169"/>
  <c r="I71" i="169"/>
  <c r="G71" i="169"/>
  <c r="F71" i="169"/>
  <c r="E71" i="169"/>
  <c r="D71" i="169"/>
  <c r="C71" i="169"/>
  <c r="B71" i="169"/>
  <c r="I69" i="169"/>
  <c r="G69" i="169"/>
  <c r="F69" i="169"/>
  <c r="E69" i="169"/>
  <c r="D69" i="169"/>
  <c r="C69" i="169"/>
  <c r="B69" i="169"/>
  <c r="I68" i="169"/>
  <c r="G68" i="169"/>
  <c r="F68" i="169"/>
  <c r="E68" i="169"/>
  <c r="D68" i="169"/>
  <c r="C68" i="169"/>
  <c r="B68" i="169"/>
  <c r="I67" i="169"/>
  <c r="G67" i="169"/>
  <c r="F67" i="169"/>
  <c r="E67" i="169"/>
  <c r="D67" i="169"/>
  <c r="C67" i="169"/>
  <c r="B67" i="169"/>
  <c r="I66" i="169"/>
  <c r="G66" i="169"/>
  <c r="F66" i="169"/>
  <c r="E66" i="169"/>
  <c r="D66" i="169"/>
  <c r="C66" i="169"/>
  <c r="B66" i="169"/>
  <c r="I65" i="169"/>
  <c r="G65" i="169"/>
  <c r="F65" i="169"/>
  <c r="E65" i="169"/>
  <c r="D65" i="169"/>
  <c r="C65" i="169"/>
  <c r="B65" i="169"/>
  <c r="I63" i="169"/>
  <c r="G63" i="169"/>
  <c r="F63" i="169"/>
  <c r="E63" i="169"/>
  <c r="D63" i="169"/>
  <c r="C63" i="169"/>
  <c r="B63" i="169"/>
  <c r="I62" i="169"/>
  <c r="G62" i="169"/>
  <c r="F62" i="169"/>
  <c r="E62" i="169"/>
  <c r="D62" i="169"/>
  <c r="C62" i="169"/>
  <c r="B62" i="169"/>
  <c r="I61" i="169"/>
  <c r="G61" i="169"/>
  <c r="F61" i="169"/>
  <c r="E61" i="169"/>
  <c r="D61" i="169"/>
  <c r="C61" i="169"/>
  <c r="B61" i="169"/>
  <c r="I56" i="169"/>
  <c r="G56" i="169"/>
  <c r="F56" i="169"/>
  <c r="E56" i="169"/>
  <c r="D56" i="169"/>
  <c r="C56" i="169"/>
  <c r="B56" i="169"/>
  <c r="H55" i="169"/>
  <c r="J55" i="169" s="1"/>
  <c r="H54" i="169"/>
  <c r="J54" i="169" s="1"/>
  <c r="H53" i="169"/>
  <c r="J53" i="169" s="1"/>
  <c r="H52" i="169"/>
  <c r="J52" i="169" s="1"/>
  <c r="I51" i="169"/>
  <c r="G51" i="169"/>
  <c r="F51" i="169"/>
  <c r="E51" i="169"/>
  <c r="D51" i="169"/>
  <c r="C51" i="169"/>
  <c r="B51" i="169"/>
  <c r="H50" i="169"/>
  <c r="H49" i="169"/>
  <c r="H48" i="169"/>
  <c r="J48" i="169" s="1"/>
  <c r="H47" i="169"/>
  <c r="J47" i="169" s="1"/>
  <c r="H46" i="169"/>
  <c r="J46" i="169" s="1"/>
  <c r="I45" i="169"/>
  <c r="G45" i="169"/>
  <c r="F45" i="169"/>
  <c r="E45" i="169"/>
  <c r="D45" i="169"/>
  <c r="C45" i="169"/>
  <c r="B45" i="169"/>
  <c r="H44" i="169"/>
  <c r="J44" i="169" s="1"/>
  <c r="H43" i="169"/>
  <c r="J43" i="169" s="1"/>
  <c r="H42" i="169"/>
  <c r="J42" i="169" s="1"/>
  <c r="I37" i="169"/>
  <c r="G37" i="169"/>
  <c r="F37" i="169"/>
  <c r="E37" i="169"/>
  <c r="D37" i="169"/>
  <c r="C37" i="169"/>
  <c r="B37" i="169"/>
  <c r="H36" i="169"/>
  <c r="H35" i="169"/>
  <c r="J35" i="169" s="1"/>
  <c r="H34" i="169"/>
  <c r="J34" i="169" s="1"/>
  <c r="H33" i="169"/>
  <c r="J33" i="169" s="1"/>
  <c r="I32" i="169"/>
  <c r="G32" i="169"/>
  <c r="F32" i="169"/>
  <c r="E32" i="169"/>
  <c r="D32" i="169"/>
  <c r="C32" i="169"/>
  <c r="B32" i="169"/>
  <c r="H31" i="169"/>
  <c r="J31" i="169" s="1"/>
  <c r="H30" i="169"/>
  <c r="J30" i="169" s="1"/>
  <c r="H29" i="169"/>
  <c r="J29" i="169" s="1"/>
  <c r="H28" i="169"/>
  <c r="J28" i="169" s="1"/>
  <c r="I27" i="169"/>
  <c r="G27" i="169"/>
  <c r="F27" i="169"/>
  <c r="E27" i="169"/>
  <c r="D27" i="169"/>
  <c r="C27" i="169"/>
  <c r="B27" i="169"/>
  <c r="H26" i="169"/>
  <c r="J26" i="169" s="1"/>
  <c r="H25" i="169"/>
  <c r="J25" i="169" s="1"/>
  <c r="H24" i="169"/>
  <c r="J24" i="169" s="1"/>
  <c r="I19" i="169"/>
  <c r="G19" i="169"/>
  <c r="F19" i="169"/>
  <c r="E19" i="169"/>
  <c r="D19" i="169"/>
  <c r="C19" i="169"/>
  <c r="B19" i="169"/>
  <c r="H17" i="169"/>
  <c r="J17" i="169" s="1"/>
  <c r="H16" i="169"/>
  <c r="J16" i="169" s="1"/>
  <c r="H15" i="169"/>
  <c r="J15" i="169" s="1"/>
  <c r="I14" i="169"/>
  <c r="G14" i="169"/>
  <c r="F14" i="169"/>
  <c r="E14" i="169"/>
  <c r="D14" i="169"/>
  <c r="C14" i="169"/>
  <c r="B14" i="169"/>
  <c r="H13" i="169"/>
  <c r="J13" i="169" s="1"/>
  <c r="H12" i="169"/>
  <c r="J12" i="169" s="1"/>
  <c r="H11" i="169"/>
  <c r="J11" i="169" s="1"/>
  <c r="H10" i="169"/>
  <c r="J10" i="169" s="1"/>
  <c r="I9" i="169"/>
  <c r="G9" i="169"/>
  <c r="F9" i="169"/>
  <c r="E9" i="169"/>
  <c r="D9" i="169"/>
  <c r="C9" i="169"/>
  <c r="B9" i="169"/>
  <c r="H8" i="169"/>
  <c r="J8" i="169" s="1"/>
  <c r="H7" i="169"/>
  <c r="J7" i="169" s="1"/>
  <c r="H6" i="169"/>
  <c r="J6" i="169" s="1"/>
  <c r="H9" i="166"/>
  <c r="G9" i="166"/>
  <c r="F9" i="166"/>
  <c r="E9" i="166"/>
  <c r="D9" i="166"/>
  <c r="C9" i="166"/>
  <c r="B9" i="166"/>
  <c r="I8" i="166"/>
  <c r="I7" i="166"/>
  <c r="I6" i="166"/>
  <c r="H34" i="124"/>
  <c r="H6" i="124"/>
  <c r="H7" i="124"/>
  <c r="H9" i="124"/>
  <c r="H10" i="124"/>
  <c r="H12" i="124"/>
  <c r="H13" i="124"/>
  <c r="H14" i="124"/>
  <c r="H15" i="124"/>
  <c r="H16" i="124"/>
  <c r="H17" i="124"/>
  <c r="H18" i="124"/>
  <c r="H19" i="124"/>
  <c r="H20" i="124"/>
  <c r="H21" i="124"/>
  <c r="H22" i="124"/>
  <c r="H23" i="124"/>
  <c r="H24" i="124"/>
  <c r="H25" i="124"/>
  <c r="H26" i="124"/>
  <c r="H27" i="124"/>
  <c r="H28" i="124"/>
  <c r="H29" i="124"/>
  <c r="H31" i="124"/>
  <c r="H32" i="124"/>
  <c r="H33" i="124"/>
  <c r="H35" i="124"/>
  <c r="H36" i="124"/>
  <c r="H37" i="124"/>
  <c r="H5" i="124"/>
  <c r="J7" i="121"/>
  <c r="J8" i="121"/>
  <c r="J9" i="121"/>
  <c r="J10" i="121"/>
  <c r="J11" i="121"/>
  <c r="J12" i="121"/>
  <c r="J13" i="121"/>
  <c r="J14" i="121"/>
  <c r="J15" i="121"/>
  <c r="J16" i="121"/>
  <c r="J17" i="121"/>
  <c r="J6" i="121"/>
  <c r="D13" i="156"/>
  <c r="C13" i="156"/>
  <c r="B13" i="156"/>
  <c r="E7" i="156"/>
  <c r="E9" i="156"/>
  <c r="E10" i="156"/>
  <c r="E11" i="156"/>
  <c r="E8" i="156"/>
  <c r="E6" i="156"/>
  <c r="E12" i="156"/>
  <c r="F33" i="143"/>
  <c r="D33" i="143"/>
  <c r="C33" i="143"/>
  <c r="G32" i="143"/>
  <c r="E32" i="143"/>
  <c r="G31" i="143"/>
  <c r="E31" i="143"/>
  <c r="G30" i="143"/>
  <c r="E30" i="143"/>
  <c r="G29" i="143"/>
  <c r="E29" i="143"/>
  <c r="G28" i="143"/>
  <c r="E28" i="143"/>
  <c r="G27" i="143"/>
  <c r="E27" i="143"/>
  <c r="G26" i="143"/>
  <c r="E26" i="143"/>
  <c r="F25" i="143"/>
  <c r="D25" i="143"/>
  <c r="C25" i="143"/>
  <c r="E24" i="143"/>
  <c r="E23" i="143"/>
  <c r="E22" i="143"/>
  <c r="E21" i="143"/>
  <c r="E20" i="143"/>
  <c r="G19" i="143"/>
  <c r="E19" i="143"/>
  <c r="G18" i="143"/>
  <c r="E18" i="143"/>
  <c r="G17" i="143"/>
  <c r="E17" i="143"/>
  <c r="G16" i="143"/>
  <c r="E16" i="143"/>
  <c r="G15" i="143"/>
  <c r="E15" i="143"/>
  <c r="G14" i="143"/>
  <c r="E14" i="143"/>
  <c r="G13" i="143"/>
  <c r="E13" i="143"/>
  <c r="G12" i="143"/>
  <c r="E12" i="143"/>
  <c r="G11" i="143"/>
  <c r="E11" i="143"/>
  <c r="G10" i="143"/>
  <c r="E10" i="143"/>
  <c r="G9" i="143"/>
  <c r="E9" i="143"/>
  <c r="F8" i="143"/>
  <c r="D8" i="143"/>
  <c r="C8" i="143"/>
  <c r="G7" i="143"/>
  <c r="E7" i="143"/>
  <c r="G6" i="143"/>
  <c r="E6" i="143"/>
  <c r="G5" i="143"/>
  <c r="E5" i="143"/>
  <c r="AC17" i="137"/>
  <c r="AB17" i="137"/>
  <c r="Z17" i="137"/>
  <c r="Y17" i="137"/>
  <c r="W17" i="137"/>
  <c r="V17" i="137"/>
  <c r="T17" i="137"/>
  <c r="S17" i="137"/>
  <c r="Q17" i="137"/>
  <c r="P17" i="137"/>
  <c r="AD16" i="137"/>
  <c r="AA16" i="137"/>
  <c r="U16" i="137"/>
  <c r="N16" i="137"/>
  <c r="AD15" i="137"/>
  <c r="AA15" i="137"/>
  <c r="U15" i="137"/>
  <c r="N15" i="137"/>
  <c r="AD14" i="137"/>
  <c r="AA14" i="137"/>
  <c r="U14" i="137"/>
  <c r="N14" i="137"/>
  <c r="AD13" i="137"/>
  <c r="AA13" i="137"/>
  <c r="U13" i="137"/>
  <c r="N13" i="137"/>
  <c r="AD12" i="137"/>
  <c r="AA12" i="137"/>
  <c r="X12" i="137"/>
  <c r="U12" i="137"/>
  <c r="N12" i="137"/>
  <c r="AD11" i="137"/>
  <c r="AA11" i="137"/>
  <c r="X11" i="137"/>
  <c r="U11" i="137"/>
  <c r="N11" i="137"/>
  <c r="AD10" i="137"/>
  <c r="AA10" i="137"/>
  <c r="U10" i="137"/>
  <c r="N10" i="137"/>
  <c r="U9" i="137"/>
  <c r="AD8" i="137"/>
  <c r="AA8" i="137"/>
  <c r="U8" i="137"/>
  <c r="N8" i="137"/>
  <c r="AD7" i="137"/>
  <c r="AA7" i="137"/>
  <c r="U7" i="137"/>
  <c r="N7" i="137"/>
  <c r="AD6" i="137"/>
  <c r="AA6" i="137"/>
  <c r="X6" i="137"/>
  <c r="U6" i="137"/>
  <c r="N6" i="137"/>
  <c r="S16" i="136"/>
  <c r="M16" i="136"/>
  <c r="G16" i="136"/>
  <c r="D16" i="136"/>
  <c r="S15" i="136"/>
  <c r="M15" i="136"/>
  <c r="G15" i="136"/>
  <c r="D15" i="136"/>
  <c r="S14" i="136"/>
  <c r="M14" i="136"/>
  <c r="G14" i="136"/>
  <c r="D14" i="136"/>
  <c r="S13" i="136"/>
  <c r="M13" i="136"/>
  <c r="G13" i="136"/>
  <c r="D13" i="136"/>
  <c r="S12" i="136"/>
  <c r="P12" i="136"/>
  <c r="M12" i="136"/>
  <c r="J12" i="136"/>
  <c r="G12" i="136"/>
  <c r="D12" i="136"/>
  <c r="S11" i="136"/>
  <c r="P11" i="136"/>
  <c r="M11" i="136"/>
  <c r="J11" i="136"/>
  <c r="G11" i="136"/>
  <c r="D11" i="136"/>
  <c r="S10" i="136"/>
  <c r="M10" i="136"/>
  <c r="G10" i="136"/>
  <c r="D10" i="136"/>
  <c r="S9" i="136"/>
  <c r="S8" i="136"/>
  <c r="M8" i="136"/>
  <c r="G8" i="136"/>
  <c r="D8" i="136"/>
  <c r="S7" i="136"/>
  <c r="M7" i="136"/>
  <c r="G7" i="136"/>
  <c r="D7" i="136"/>
  <c r="S6" i="136"/>
  <c r="P6" i="136"/>
  <c r="M6" i="136"/>
  <c r="J6" i="136"/>
  <c r="G6" i="136"/>
  <c r="D6" i="136"/>
  <c r="AE19" i="135"/>
  <c r="AD19" i="135"/>
  <c r="AC19" i="135"/>
  <c r="AB19" i="135"/>
  <c r="AA19" i="135"/>
  <c r="Z19" i="135"/>
  <c r="Y19" i="135"/>
  <c r="X19" i="135"/>
  <c r="W19" i="135"/>
  <c r="V19" i="135"/>
  <c r="U19" i="135"/>
  <c r="T19" i="135"/>
  <c r="S19" i="135"/>
  <c r="R19" i="135"/>
  <c r="Q19" i="135"/>
  <c r="P19" i="135"/>
  <c r="O19" i="135"/>
  <c r="N19" i="135"/>
  <c r="M19" i="135"/>
  <c r="L19" i="135"/>
  <c r="K19" i="135"/>
  <c r="J19" i="135"/>
  <c r="I19" i="135"/>
  <c r="H19" i="135"/>
  <c r="G19" i="135"/>
  <c r="F19" i="135"/>
  <c r="E19" i="135"/>
  <c r="D19" i="135"/>
  <c r="C19" i="135"/>
  <c r="B19" i="135"/>
  <c r="AG18" i="135"/>
  <c r="AF18" i="135"/>
  <c r="AG17" i="135"/>
  <c r="AF17" i="135"/>
  <c r="AG16" i="135"/>
  <c r="AF16" i="135"/>
  <c r="AG15" i="135"/>
  <c r="AF15" i="135"/>
  <c r="AE14" i="135"/>
  <c r="AD14" i="135"/>
  <c r="AC14" i="135"/>
  <c r="AB14" i="135"/>
  <c r="AA14" i="135"/>
  <c r="Z14" i="135"/>
  <c r="Y14" i="135"/>
  <c r="X14" i="135"/>
  <c r="W14" i="135"/>
  <c r="V14" i="135"/>
  <c r="U14" i="135"/>
  <c r="T14" i="135"/>
  <c r="S14" i="135"/>
  <c r="R14" i="135"/>
  <c r="Q14" i="135"/>
  <c r="P14" i="135"/>
  <c r="O14" i="135"/>
  <c r="N14" i="135"/>
  <c r="M14" i="135"/>
  <c r="L14" i="135"/>
  <c r="K14" i="135"/>
  <c r="J14" i="135"/>
  <c r="I14" i="135"/>
  <c r="H14" i="135"/>
  <c r="G14" i="135"/>
  <c r="F14" i="135"/>
  <c r="E14" i="135"/>
  <c r="D14" i="135"/>
  <c r="C14" i="135"/>
  <c r="B14" i="135"/>
  <c r="AG13" i="135"/>
  <c r="AF13" i="135"/>
  <c r="AG12" i="135"/>
  <c r="AF12" i="135"/>
  <c r="AG11" i="135"/>
  <c r="AF11" i="135"/>
  <c r="AG10" i="135"/>
  <c r="AF10" i="135"/>
  <c r="AE9" i="135"/>
  <c r="AD9" i="135"/>
  <c r="AC9" i="135"/>
  <c r="AB9" i="135"/>
  <c r="AA9" i="135"/>
  <c r="Z9" i="135"/>
  <c r="Y9" i="135"/>
  <c r="X9" i="135"/>
  <c r="W9" i="135"/>
  <c r="V9" i="135"/>
  <c r="U9" i="135"/>
  <c r="T9" i="135"/>
  <c r="S9" i="135"/>
  <c r="R9" i="135"/>
  <c r="Q9" i="135"/>
  <c r="P9" i="135"/>
  <c r="O9" i="135"/>
  <c r="N9" i="135"/>
  <c r="M9" i="135"/>
  <c r="L9" i="135"/>
  <c r="K9" i="135"/>
  <c r="J9" i="135"/>
  <c r="I9" i="135"/>
  <c r="H9" i="135"/>
  <c r="G9" i="135"/>
  <c r="F9" i="135"/>
  <c r="E9" i="135"/>
  <c r="D9" i="135"/>
  <c r="C9" i="135"/>
  <c r="B9" i="135"/>
  <c r="AG8" i="135"/>
  <c r="AF8" i="135"/>
  <c r="AG7" i="135"/>
  <c r="AF7" i="135"/>
  <c r="AI21" i="132"/>
  <c r="AH21" i="132"/>
  <c r="AG21" i="132"/>
  <c r="AF21" i="132"/>
  <c r="AE21" i="132"/>
  <c r="AD21" i="132"/>
  <c r="AC21" i="132"/>
  <c r="AB21" i="132"/>
  <c r="AA21" i="132"/>
  <c r="Z21" i="132"/>
  <c r="Y21" i="132"/>
  <c r="X21" i="132"/>
  <c r="W21" i="132"/>
  <c r="V21" i="132"/>
  <c r="U21" i="132"/>
  <c r="T21" i="132"/>
  <c r="S21" i="132"/>
  <c r="R21" i="132"/>
  <c r="Q21" i="132"/>
  <c r="P21" i="132"/>
  <c r="O21" i="132"/>
  <c r="N21" i="132"/>
  <c r="M21" i="132"/>
  <c r="L21" i="132"/>
  <c r="K21" i="132"/>
  <c r="J21" i="132"/>
  <c r="I21" i="132"/>
  <c r="H21" i="132"/>
  <c r="G21" i="132"/>
  <c r="F21" i="132"/>
  <c r="E21" i="132"/>
  <c r="D21" i="132"/>
  <c r="C21" i="132"/>
  <c r="B21" i="132"/>
  <c r="AI14" i="129"/>
  <c r="AH14" i="129"/>
  <c r="AG14" i="129"/>
  <c r="AF14" i="129"/>
  <c r="AE14" i="129"/>
  <c r="AD14" i="129"/>
  <c r="AC14" i="129"/>
  <c r="AB14" i="129"/>
  <c r="AA14" i="129"/>
  <c r="Z14" i="129"/>
  <c r="Y14" i="129"/>
  <c r="X14" i="129"/>
  <c r="W14" i="129"/>
  <c r="V14" i="129"/>
  <c r="U14" i="129"/>
  <c r="T14" i="129"/>
  <c r="S14" i="129"/>
  <c r="R14" i="129"/>
  <c r="Q14" i="129"/>
  <c r="P14" i="129"/>
  <c r="O14" i="129"/>
  <c r="N14" i="129"/>
  <c r="M14" i="129"/>
  <c r="L14" i="129"/>
  <c r="K14" i="129"/>
  <c r="J14" i="129"/>
  <c r="I14" i="129"/>
  <c r="H14" i="129"/>
  <c r="G14" i="129"/>
  <c r="F14" i="129"/>
  <c r="E14" i="129"/>
  <c r="D14" i="129"/>
  <c r="C14" i="129"/>
  <c r="B14" i="129"/>
  <c r="AI11" i="129"/>
  <c r="AH11" i="129"/>
  <c r="AG11" i="129"/>
  <c r="AF11" i="129"/>
  <c r="AE11" i="129"/>
  <c r="AD11" i="129"/>
  <c r="AC11" i="129"/>
  <c r="AB11" i="129"/>
  <c r="AA11" i="129"/>
  <c r="Z11" i="129"/>
  <c r="Y11" i="129"/>
  <c r="X11" i="129"/>
  <c r="W11" i="129"/>
  <c r="V11" i="129"/>
  <c r="U11" i="129"/>
  <c r="T11" i="129"/>
  <c r="S11" i="129"/>
  <c r="R11" i="129"/>
  <c r="Q11" i="129"/>
  <c r="P11" i="129"/>
  <c r="O11" i="129"/>
  <c r="N11" i="129"/>
  <c r="M11" i="129"/>
  <c r="L11" i="129"/>
  <c r="K11" i="129"/>
  <c r="J11" i="129"/>
  <c r="I11" i="129"/>
  <c r="H11" i="129"/>
  <c r="G11" i="129"/>
  <c r="F11" i="129"/>
  <c r="E11" i="129"/>
  <c r="D11" i="129"/>
  <c r="C11" i="129"/>
  <c r="B11" i="129"/>
  <c r="AI7" i="129"/>
  <c r="AH7" i="129"/>
  <c r="AG7" i="129"/>
  <c r="AF7" i="129"/>
  <c r="AE7" i="129"/>
  <c r="AD7" i="129"/>
  <c r="AC7" i="129"/>
  <c r="AB7" i="129"/>
  <c r="AA7" i="129"/>
  <c r="Z7" i="129"/>
  <c r="Y7" i="129"/>
  <c r="X7" i="129"/>
  <c r="W7" i="129"/>
  <c r="V7" i="129"/>
  <c r="U7" i="129"/>
  <c r="T7" i="129"/>
  <c r="S7" i="129"/>
  <c r="R7" i="129"/>
  <c r="Q7" i="129"/>
  <c r="P7" i="129"/>
  <c r="O7" i="129"/>
  <c r="N7" i="129"/>
  <c r="M7" i="129"/>
  <c r="L7" i="129"/>
  <c r="K7" i="129"/>
  <c r="J7" i="129"/>
  <c r="I7" i="129"/>
  <c r="H7" i="129"/>
  <c r="G7" i="129"/>
  <c r="F7" i="129"/>
  <c r="E7" i="129"/>
  <c r="D7" i="129"/>
  <c r="C7" i="129"/>
  <c r="B7" i="129"/>
  <c r="AI19" i="128"/>
  <c r="AH19" i="128"/>
  <c r="AG19" i="128"/>
  <c r="AF19" i="128"/>
  <c r="AE19" i="128"/>
  <c r="AD19" i="128"/>
  <c r="AC19" i="128"/>
  <c r="AB19" i="128"/>
  <c r="AA19" i="128"/>
  <c r="Z19" i="128"/>
  <c r="Y19" i="128"/>
  <c r="X19" i="128"/>
  <c r="W19" i="128"/>
  <c r="V19" i="128"/>
  <c r="U19" i="128"/>
  <c r="T19" i="128"/>
  <c r="S19" i="128"/>
  <c r="R19" i="128"/>
  <c r="Q19" i="128"/>
  <c r="P19" i="128"/>
  <c r="O19" i="128"/>
  <c r="N19" i="128"/>
  <c r="M19" i="128"/>
  <c r="L19" i="128"/>
  <c r="K19" i="128"/>
  <c r="J19" i="128"/>
  <c r="I19" i="128"/>
  <c r="H19" i="128"/>
  <c r="G19" i="128"/>
  <c r="F19" i="128"/>
  <c r="E19" i="128"/>
  <c r="D19" i="128"/>
  <c r="C19" i="128"/>
  <c r="B19" i="128"/>
  <c r="AI14" i="128"/>
  <c r="AH14" i="128"/>
  <c r="AG14" i="128"/>
  <c r="AF14" i="128"/>
  <c r="AE14" i="128"/>
  <c r="AD14" i="128"/>
  <c r="AC14" i="128"/>
  <c r="AB14" i="128"/>
  <c r="AA14" i="128"/>
  <c r="Z14" i="128"/>
  <c r="Y14" i="128"/>
  <c r="X14" i="128"/>
  <c r="W14" i="128"/>
  <c r="V14" i="128"/>
  <c r="U14" i="128"/>
  <c r="T14" i="128"/>
  <c r="S14" i="128"/>
  <c r="R14" i="128"/>
  <c r="Q14" i="128"/>
  <c r="P14" i="128"/>
  <c r="O14" i="128"/>
  <c r="N14" i="128"/>
  <c r="M14" i="128"/>
  <c r="L14" i="128"/>
  <c r="K14" i="128"/>
  <c r="J14" i="128"/>
  <c r="I14" i="128"/>
  <c r="H14" i="128"/>
  <c r="G14" i="128"/>
  <c r="F14" i="128"/>
  <c r="E14" i="128"/>
  <c r="D14" i="128"/>
  <c r="C14" i="128"/>
  <c r="B14" i="128"/>
  <c r="AI9" i="128"/>
  <c r="AH9" i="128"/>
  <c r="AG9" i="128"/>
  <c r="AF9" i="128"/>
  <c r="AE9" i="128"/>
  <c r="AD9" i="128"/>
  <c r="AC9" i="128"/>
  <c r="AB9" i="128"/>
  <c r="AA9" i="128"/>
  <c r="Z9" i="128"/>
  <c r="Y9" i="128"/>
  <c r="X9" i="128"/>
  <c r="W9" i="128"/>
  <c r="V9" i="128"/>
  <c r="U9" i="128"/>
  <c r="T9" i="128"/>
  <c r="S9" i="128"/>
  <c r="R9" i="128"/>
  <c r="Q9" i="128"/>
  <c r="P9" i="128"/>
  <c r="O9" i="128"/>
  <c r="N9" i="128"/>
  <c r="M9" i="128"/>
  <c r="L9" i="128"/>
  <c r="K9" i="128"/>
  <c r="J9" i="128"/>
  <c r="I9" i="128"/>
  <c r="H9" i="128"/>
  <c r="G9" i="128"/>
  <c r="F9" i="128"/>
  <c r="E9" i="128"/>
  <c r="D9" i="128"/>
  <c r="C9" i="128"/>
  <c r="B9" i="128"/>
  <c r="I15" i="126"/>
  <c r="H15" i="126"/>
  <c r="F15" i="126"/>
  <c r="E15" i="126"/>
  <c r="C15" i="126"/>
  <c r="B15" i="126"/>
  <c r="J14" i="126"/>
  <c r="G14" i="126"/>
  <c r="D14" i="126"/>
  <c r="J13" i="126"/>
  <c r="G13" i="126"/>
  <c r="D13" i="126"/>
  <c r="I12" i="126"/>
  <c r="H12" i="126"/>
  <c r="F12" i="126"/>
  <c r="E12" i="126"/>
  <c r="C12" i="126"/>
  <c r="B12" i="126"/>
  <c r="J11" i="126"/>
  <c r="G11" i="126"/>
  <c r="D11" i="126"/>
  <c r="J10" i="126"/>
  <c r="G10" i="126"/>
  <c r="D10" i="126"/>
  <c r="J9" i="126"/>
  <c r="G9" i="126"/>
  <c r="D9" i="126"/>
  <c r="I8" i="126"/>
  <c r="H8" i="126"/>
  <c r="F8" i="126"/>
  <c r="E8" i="126"/>
  <c r="C8" i="126"/>
  <c r="B8" i="126"/>
  <c r="J7" i="126"/>
  <c r="G7" i="126"/>
  <c r="G8" i="126" s="1"/>
  <c r="D7" i="126"/>
  <c r="D8" i="126" s="1"/>
  <c r="I20" i="125"/>
  <c r="H20" i="125"/>
  <c r="F20" i="125"/>
  <c r="E20" i="125"/>
  <c r="C20" i="125"/>
  <c r="B20" i="125"/>
  <c r="J19" i="125"/>
  <c r="G19" i="125"/>
  <c r="D19" i="125"/>
  <c r="J18" i="125"/>
  <c r="G18" i="125"/>
  <c r="D18" i="125"/>
  <c r="J17" i="125"/>
  <c r="G17" i="125"/>
  <c r="D17" i="125"/>
  <c r="J16" i="125"/>
  <c r="G16" i="125"/>
  <c r="D16" i="125"/>
  <c r="I15" i="125"/>
  <c r="H15" i="125"/>
  <c r="F15" i="125"/>
  <c r="E15" i="125"/>
  <c r="C15" i="125"/>
  <c r="B15" i="125"/>
  <c r="J14" i="125"/>
  <c r="G14" i="125"/>
  <c r="D14" i="125"/>
  <c r="J13" i="125"/>
  <c r="G13" i="125"/>
  <c r="D13" i="125"/>
  <c r="J12" i="125"/>
  <c r="G12" i="125"/>
  <c r="D12" i="125"/>
  <c r="J11" i="125"/>
  <c r="G11" i="125"/>
  <c r="D11" i="125"/>
  <c r="I10" i="125"/>
  <c r="H10" i="125"/>
  <c r="F10" i="125"/>
  <c r="E10" i="125"/>
  <c r="C10" i="125"/>
  <c r="B10" i="125"/>
  <c r="J9" i="125"/>
  <c r="G9" i="125"/>
  <c r="D9" i="125"/>
  <c r="J8" i="125"/>
  <c r="G8" i="125"/>
  <c r="D8" i="125"/>
  <c r="J7" i="125"/>
  <c r="G7" i="125"/>
  <c r="D7" i="125"/>
  <c r="G38" i="124"/>
  <c r="F38" i="124"/>
  <c r="E38" i="124"/>
  <c r="D38" i="124"/>
  <c r="C38" i="124"/>
  <c r="B38" i="124"/>
  <c r="D9" i="122"/>
  <c r="E8" i="122" s="1"/>
  <c r="B9" i="122"/>
  <c r="F8" i="122"/>
  <c r="F7" i="122"/>
  <c r="F6" i="122"/>
  <c r="C6" i="122"/>
  <c r="H18" i="121"/>
  <c r="I7" i="121" s="1"/>
  <c r="F18" i="121"/>
  <c r="G9" i="121" s="1"/>
  <c r="D18" i="121"/>
  <c r="E6" i="121" s="1"/>
  <c r="B18" i="121"/>
  <c r="C14" i="121" s="1"/>
  <c r="C11" i="113"/>
  <c r="B11" i="113"/>
  <c r="D10" i="113"/>
  <c r="D9" i="113"/>
  <c r="D8" i="113"/>
  <c r="D7" i="113"/>
  <c r="D6" i="113"/>
  <c r="D5" i="113"/>
  <c r="M12" i="112"/>
  <c r="L12" i="112"/>
  <c r="K12" i="112"/>
  <c r="I12" i="112"/>
  <c r="H12" i="112"/>
  <c r="G12" i="112"/>
  <c r="E12" i="112"/>
  <c r="D12" i="112"/>
  <c r="C12" i="112"/>
  <c r="N11" i="112"/>
  <c r="J11" i="112"/>
  <c r="F11" i="112"/>
  <c r="N10" i="112"/>
  <c r="J10" i="112"/>
  <c r="F10" i="112"/>
  <c r="N9" i="112"/>
  <c r="J9" i="112"/>
  <c r="F9" i="112"/>
  <c r="N8" i="112"/>
  <c r="J8" i="112"/>
  <c r="F8" i="112"/>
  <c r="N7" i="112"/>
  <c r="J7" i="112"/>
  <c r="F7" i="112"/>
  <c r="N6" i="112"/>
  <c r="J6" i="112"/>
  <c r="F6" i="112"/>
  <c r="F17" i="111"/>
  <c r="D17" i="111"/>
  <c r="C17" i="111"/>
  <c r="B17" i="111"/>
  <c r="G16" i="111"/>
  <c r="G15" i="111"/>
  <c r="G14" i="111"/>
  <c r="G13" i="111"/>
  <c r="G12" i="111"/>
  <c r="G11" i="111"/>
  <c r="G10" i="111"/>
  <c r="G9" i="111"/>
  <c r="G8" i="111"/>
  <c r="G7" i="111"/>
  <c r="G6" i="111"/>
  <c r="G5" i="111"/>
  <c r="H19" i="110"/>
  <c r="G19" i="110"/>
  <c r="E19" i="110"/>
  <c r="D19" i="110"/>
  <c r="C19" i="110"/>
  <c r="B19" i="110"/>
  <c r="I18" i="110"/>
  <c r="F18" i="110"/>
  <c r="I17" i="110"/>
  <c r="F17" i="110"/>
  <c r="I16" i="110"/>
  <c r="F16" i="110"/>
  <c r="I15" i="110"/>
  <c r="F15" i="110"/>
  <c r="H14" i="110"/>
  <c r="G14" i="110"/>
  <c r="E14" i="110"/>
  <c r="D14" i="110"/>
  <c r="C14" i="110"/>
  <c r="B14" i="110"/>
  <c r="I13" i="110"/>
  <c r="F13" i="110"/>
  <c r="I12" i="110"/>
  <c r="F12" i="110"/>
  <c r="I11" i="110"/>
  <c r="F11" i="110"/>
  <c r="I10" i="110"/>
  <c r="F10" i="110"/>
  <c r="H9" i="110"/>
  <c r="G9" i="110"/>
  <c r="E9" i="110"/>
  <c r="D9" i="110"/>
  <c r="C9" i="110"/>
  <c r="B9" i="110"/>
  <c r="I8" i="110"/>
  <c r="F8" i="110"/>
  <c r="I7" i="110"/>
  <c r="F7" i="110"/>
  <c r="I6" i="110"/>
  <c r="F6" i="110"/>
  <c r="E13" i="95"/>
  <c r="E12" i="95"/>
  <c r="E8" i="95"/>
  <c r="E9" i="95"/>
  <c r="E10" i="95"/>
  <c r="E11" i="95"/>
  <c r="E14" i="95"/>
  <c r="E15" i="95"/>
  <c r="E16" i="95"/>
  <c r="E17" i="95"/>
  <c r="J21" i="94"/>
  <c r="J7" i="94"/>
  <c r="J8" i="94"/>
  <c r="J9" i="94"/>
  <c r="H30" i="93"/>
  <c r="H31" i="93"/>
  <c r="H32" i="93"/>
  <c r="H33" i="93"/>
  <c r="H34" i="93"/>
  <c r="H23" i="93"/>
  <c r="H24" i="93"/>
  <c r="H25" i="93"/>
  <c r="H26" i="93"/>
  <c r="H27" i="93"/>
  <c r="H7" i="93"/>
  <c r="H8" i="93"/>
  <c r="H9" i="93"/>
  <c r="H10" i="93"/>
  <c r="H11" i="93"/>
  <c r="H12" i="93"/>
  <c r="H13" i="93"/>
  <c r="H14" i="93"/>
  <c r="H15" i="93"/>
  <c r="H16" i="93"/>
  <c r="H17" i="93"/>
  <c r="H18" i="93"/>
  <c r="H19" i="93"/>
  <c r="H20" i="93"/>
  <c r="H21" i="93"/>
  <c r="H22" i="93"/>
  <c r="H28" i="93"/>
  <c r="H29" i="93"/>
  <c r="P7" i="90"/>
  <c r="P8" i="90"/>
  <c r="P9" i="90"/>
  <c r="P10" i="90"/>
  <c r="P11" i="90"/>
  <c r="P12" i="90"/>
  <c r="P13" i="90"/>
  <c r="P14" i="90"/>
  <c r="P15" i="90"/>
  <c r="P16" i="90"/>
  <c r="P17" i="90"/>
  <c r="P18" i="90"/>
  <c r="P19" i="90"/>
  <c r="P20" i="90"/>
  <c r="P21" i="90"/>
  <c r="P22" i="90"/>
  <c r="P23" i="90"/>
  <c r="P24" i="90"/>
  <c r="P25" i="90"/>
  <c r="P26" i="90"/>
  <c r="P27" i="90"/>
  <c r="P28" i="90"/>
  <c r="P29" i="90"/>
  <c r="P30" i="90"/>
  <c r="P31" i="90"/>
  <c r="P32" i="90"/>
  <c r="P33" i="90"/>
  <c r="P34" i="90"/>
  <c r="P35" i="90"/>
  <c r="P36" i="90"/>
  <c r="P37" i="90"/>
  <c r="P38" i="90"/>
  <c r="P39" i="90"/>
  <c r="P40" i="90"/>
  <c r="P41" i="90"/>
  <c r="P42" i="90"/>
  <c r="P43" i="90"/>
  <c r="P44" i="90"/>
  <c r="P45" i="90"/>
  <c r="P46" i="90"/>
  <c r="P47" i="90"/>
  <c r="P48" i="90"/>
  <c r="P49" i="90"/>
  <c r="P50" i="90"/>
  <c r="P51" i="90"/>
  <c r="P52" i="90"/>
  <c r="P53" i="90"/>
  <c r="P54" i="90"/>
  <c r="P55" i="90"/>
  <c r="P56" i="90"/>
  <c r="P57" i="90"/>
  <c r="P58" i="90"/>
  <c r="P59" i="90"/>
  <c r="P60" i="90"/>
  <c r="P61" i="90"/>
  <c r="P62" i="90"/>
  <c r="P63" i="90"/>
  <c r="P64" i="90"/>
  <c r="P65" i="90"/>
  <c r="P66" i="90"/>
  <c r="P67" i="90"/>
  <c r="P68" i="90"/>
  <c r="P69" i="90"/>
  <c r="P70" i="90"/>
  <c r="P71" i="90"/>
  <c r="P72" i="90"/>
  <c r="P73" i="90"/>
  <c r="P74" i="90"/>
  <c r="P75" i="90"/>
  <c r="P76" i="90"/>
  <c r="P77" i="90"/>
  <c r="P78" i="90"/>
  <c r="P79" i="90"/>
  <c r="P80" i="90"/>
  <c r="P81" i="90"/>
  <c r="P82" i="90"/>
  <c r="P83" i="90"/>
  <c r="P84" i="90"/>
  <c r="P85" i="90"/>
  <c r="P86" i="90"/>
  <c r="P87" i="90"/>
  <c r="P88" i="90"/>
  <c r="P89" i="90"/>
  <c r="P90" i="90"/>
  <c r="P91" i="90"/>
  <c r="P92" i="90"/>
  <c r="P93" i="90"/>
  <c r="P94" i="90"/>
  <c r="P95" i="90"/>
  <c r="P96" i="90"/>
  <c r="P97" i="90"/>
  <c r="P98" i="90"/>
  <c r="P99" i="90"/>
  <c r="P100" i="90"/>
  <c r="P101" i="90"/>
  <c r="P102" i="90"/>
  <c r="P103" i="90"/>
  <c r="P104" i="90"/>
  <c r="P105" i="90"/>
  <c r="P106" i="90"/>
  <c r="P107" i="90"/>
  <c r="P108" i="90"/>
  <c r="P109" i="90"/>
  <c r="P110" i="90"/>
  <c r="P111" i="90"/>
  <c r="P112" i="90"/>
  <c r="P113" i="90"/>
  <c r="P114" i="90"/>
  <c r="P115" i="90"/>
  <c r="P116" i="90"/>
  <c r="P117" i="90"/>
  <c r="P118" i="90"/>
  <c r="P119" i="90"/>
  <c r="P120" i="90"/>
  <c r="P121" i="90"/>
  <c r="P122" i="90"/>
  <c r="P123" i="90"/>
  <c r="P124" i="90"/>
  <c r="P125" i="90"/>
  <c r="P126" i="90"/>
  <c r="P127" i="90"/>
  <c r="P128" i="90"/>
  <c r="P129" i="90"/>
  <c r="P130" i="90"/>
  <c r="P131" i="90"/>
  <c r="P132" i="90"/>
  <c r="P133" i="90"/>
  <c r="P134" i="90"/>
  <c r="P135" i="90"/>
  <c r="P136" i="90"/>
  <c r="P137" i="90"/>
  <c r="P138" i="90"/>
  <c r="P139" i="90"/>
  <c r="P140" i="90"/>
  <c r="P141" i="90"/>
  <c r="P142" i="90"/>
  <c r="P143" i="90"/>
  <c r="P144" i="90"/>
  <c r="P145" i="90"/>
  <c r="P146" i="90"/>
  <c r="P147" i="90"/>
  <c r="P148" i="90"/>
  <c r="P149" i="90"/>
  <c r="P150" i="90"/>
  <c r="P151" i="90"/>
  <c r="P152" i="90"/>
  <c r="P153" i="90"/>
  <c r="P154" i="90"/>
  <c r="P155" i="90"/>
  <c r="P156" i="90"/>
  <c r="P157" i="90"/>
  <c r="P158" i="90"/>
  <c r="P159" i="90"/>
  <c r="P160" i="90"/>
  <c r="P161" i="90"/>
  <c r="P162" i="90"/>
  <c r="P163" i="90"/>
  <c r="P164" i="90"/>
  <c r="P165" i="90"/>
  <c r="P166" i="90"/>
  <c r="P167" i="90"/>
  <c r="P168" i="90"/>
  <c r="P169" i="90"/>
  <c r="P170" i="90"/>
  <c r="P171" i="90"/>
  <c r="P172" i="90"/>
  <c r="P173" i="90"/>
  <c r="P174" i="90"/>
  <c r="P175" i="90"/>
  <c r="P176" i="90"/>
  <c r="P6" i="90"/>
  <c r="O177" i="90"/>
  <c r="C9" i="88"/>
  <c r="D9" i="88"/>
  <c r="E9" i="88"/>
  <c r="F9" i="88"/>
  <c r="G9" i="88"/>
  <c r="H9" i="88"/>
  <c r="I9" i="88"/>
  <c r="J9" i="88"/>
  <c r="K6" i="88"/>
  <c r="K5" i="88"/>
  <c r="K7" i="88"/>
  <c r="K8" i="88"/>
  <c r="C9" i="87"/>
  <c r="D9" i="87"/>
  <c r="E9" i="87"/>
  <c r="F9" i="87"/>
  <c r="G9" i="87"/>
  <c r="H9" i="87"/>
  <c r="I9" i="87"/>
  <c r="J9" i="87"/>
  <c r="B9" i="87"/>
  <c r="G13" i="96"/>
  <c r="F13" i="96"/>
  <c r="H23" i="94"/>
  <c r="H17" i="94"/>
  <c r="H10" i="94"/>
  <c r="N177" i="90"/>
  <c r="I21" i="87"/>
  <c r="I15" i="87"/>
  <c r="D15" i="96"/>
  <c r="B15" i="96"/>
  <c r="G14" i="96"/>
  <c r="F14" i="96"/>
  <c r="G12" i="96"/>
  <c r="F12" i="96"/>
  <c r="G11" i="96"/>
  <c r="F11" i="96"/>
  <c r="G10" i="96"/>
  <c r="F10" i="96"/>
  <c r="F9" i="96"/>
  <c r="E9" i="96"/>
  <c r="C9" i="96"/>
  <c r="F8" i="96"/>
  <c r="E8" i="96"/>
  <c r="C8" i="96"/>
  <c r="F7" i="96"/>
  <c r="E7" i="96"/>
  <c r="C7" i="96"/>
  <c r="F6" i="96"/>
  <c r="E6" i="96"/>
  <c r="C6" i="96"/>
  <c r="D18" i="95"/>
  <c r="E7" i="95"/>
  <c r="E6" i="95"/>
  <c r="E5" i="95"/>
  <c r="I23" i="94"/>
  <c r="G23" i="94"/>
  <c r="F23" i="94"/>
  <c r="E23" i="94"/>
  <c r="D23" i="94"/>
  <c r="C23" i="94"/>
  <c r="B23" i="94"/>
  <c r="J22" i="94"/>
  <c r="J20" i="94"/>
  <c r="J19" i="94"/>
  <c r="J18" i="94"/>
  <c r="I17" i="94"/>
  <c r="G17" i="94"/>
  <c r="F17" i="94"/>
  <c r="E17" i="94"/>
  <c r="D17" i="94"/>
  <c r="C17" i="94"/>
  <c r="B17" i="94"/>
  <c r="J14" i="94"/>
  <c r="J13" i="94"/>
  <c r="J12" i="94"/>
  <c r="J11" i="94"/>
  <c r="I10" i="94"/>
  <c r="G10" i="94"/>
  <c r="F10" i="94"/>
  <c r="E10" i="94"/>
  <c r="D10" i="94"/>
  <c r="C10" i="94"/>
  <c r="B10" i="94"/>
  <c r="J6" i="94"/>
  <c r="J5" i="94"/>
  <c r="G35" i="93"/>
  <c r="F35" i="93"/>
  <c r="E35" i="93"/>
  <c r="H6" i="93"/>
  <c r="B26" i="91"/>
  <c r="B23" i="91"/>
  <c r="B18" i="91"/>
  <c r="M177" i="90"/>
  <c r="L177" i="90"/>
  <c r="K177" i="90"/>
  <c r="J177" i="90"/>
  <c r="I177" i="90"/>
  <c r="H177" i="90"/>
  <c r="G177" i="90"/>
  <c r="B9" i="88"/>
  <c r="J21" i="87"/>
  <c r="H21" i="87"/>
  <c r="G21" i="87"/>
  <c r="F21" i="87"/>
  <c r="E21" i="87"/>
  <c r="D21" i="87"/>
  <c r="C21" i="87"/>
  <c r="B21" i="87"/>
  <c r="K20" i="87"/>
  <c r="K19" i="87"/>
  <c r="K18" i="87"/>
  <c r="K17" i="87"/>
  <c r="K16" i="87"/>
  <c r="J15" i="87"/>
  <c r="H15" i="87"/>
  <c r="G15" i="87"/>
  <c r="F15" i="87"/>
  <c r="E15" i="87"/>
  <c r="D15" i="87"/>
  <c r="C15" i="87"/>
  <c r="B15" i="87"/>
  <c r="K14" i="87"/>
  <c r="K13" i="87"/>
  <c r="K12" i="87"/>
  <c r="K10" i="87"/>
  <c r="K11" i="87"/>
  <c r="K8" i="87"/>
  <c r="K7" i="87"/>
  <c r="K6" i="87"/>
  <c r="K5" i="87"/>
  <c r="K19" i="86"/>
  <c r="J19" i="86"/>
  <c r="I19" i="86"/>
  <c r="H19" i="86"/>
  <c r="G19" i="86"/>
  <c r="E19" i="86"/>
  <c r="D19" i="86"/>
  <c r="C19" i="86"/>
  <c r="B19" i="86"/>
  <c r="L18" i="86"/>
  <c r="F18" i="86"/>
  <c r="L17" i="86"/>
  <c r="F17" i="86"/>
  <c r="L16" i="86"/>
  <c r="F16" i="86"/>
  <c r="L11" i="86"/>
  <c r="F11" i="86"/>
  <c r="L10" i="86"/>
  <c r="F10" i="86"/>
  <c r="L6" i="86"/>
  <c r="F6" i="86"/>
  <c r="L14" i="86"/>
  <c r="F14" i="86"/>
  <c r="L13" i="86"/>
  <c r="F13" i="86"/>
  <c r="L12" i="86"/>
  <c r="F12" i="86"/>
  <c r="L7" i="86"/>
  <c r="F7" i="86"/>
  <c r="L15" i="86"/>
  <c r="F15" i="86"/>
  <c r="L9" i="86"/>
  <c r="F9" i="86"/>
  <c r="L8" i="86"/>
  <c r="F8" i="86"/>
  <c r="AB12" i="268" l="1"/>
  <c r="AC17" i="268"/>
  <c r="D34" i="143"/>
  <c r="J22" i="87"/>
  <c r="AA9" i="268"/>
  <c r="E8" i="121"/>
  <c r="V20" i="298"/>
  <c r="V43" i="298"/>
  <c r="G25" i="143"/>
  <c r="I70" i="169"/>
  <c r="H67" i="169"/>
  <c r="J67" i="169" s="1"/>
  <c r="D20" i="270"/>
  <c r="D23" i="232"/>
  <c r="L19" i="86"/>
  <c r="I6" i="121"/>
  <c r="G23" i="232"/>
  <c r="P19" i="268"/>
  <c r="BI7" i="269"/>
  <c r="BJ7" i="269" s="1"/>
  <c r="B20" i="135"/>
  <c r="N20" i="135"/>
  <c r="V20" i="135"/>
  <c r="AD20" i="135"/>
  <c r="G29" i="219"/>
  <c r="B27" i="91"/>
  <c r="D64" i="169"/>
  <c r="X9" i="268"/>
  <c r="F19" i="269"/>
  <c r="AO19" i="269"/>
  <c r="BH18" i="269"/>
  <c r="BI18" i="269" s="1"/>
  <c r="T14" i="269"/>
  <c r="AQ14" i="269"/>
  <c r="AC19" i="269"/>
  <c r="M19" i="269"/>
  <c r="V17" i="298"/>
  <c r="Q112" i="200"/>
  <c r="R112" i="200" s="1"/>
  <c r="Q111" i="200"/>
  <c r="R111" i="200" s="1"/>
  <c r="Q18" i="200"/>
  <c r="R18" i="200" s="1"/>
  <c r="Q57" i="200"/>
  <c r="R57" i="200" s="1"/>
  <c r="Q66" i="200"/>
  <c r="R66" i="200" s="1"/>
  <c r="Q71" i="200"/>
  <c r="R71" i="200" s="1"/>
  <c r="Q46" i="200"/>
  <c r="R46" i="200" s="1"/>
  <c r="H29" i="200"/>
  <c r="Q94" i="200"/>
  <c r="R94" i="200" s="1"/>
  <c r="Q107" i="200"/>
  <c r="R107" i="200" s="1"/>
  <c r="Q119" i="200"/>
  <c r="R119" i="200" s="1"/>
  <c r="Q51" i="200"/>
  <c r="R51" i="200" s="1"/>
  <c r="Q67" i="200"/>
  <c r="R67" i="200" s="1"/>
  <c r="Q79" i="200"/>
  <c r="R79" i="200" s="1"/>
  <c r="Q83" i="200"/>
  <c r="R83" i="200" s="1"/>
  <c r="Q115" i="200"/>
  <c r="R115" i="200" s="1"/>
  <c r="Q108" i="200"/>
  <c r="R108" i="200" s="1"/>
  <c r="Q38" i="200"/>
  <c r="R38" i="200" s="1"/>
  <c r="Q80" i="200"/>
  <c r="R80" i="200" s="1"/>
  <c r="Q103" i="200"/>
  <c r="R103" i="200" s="1"/>
  <c r="Q64" i="200"/>
  <c r="R64" i="200" s="1"/>
  <c r="P98" i="200"/>
  <c r="Q59" i="200"/>
  <c r="R59" i="200" s="1"/>
  <c r="Q81" i="200"/>
  <c r="R81" i="200" s="1"/>
  <c r="Q78" i="200"/>
  <c r="R78" i="200" s="1"/>
  <c r="Q44" i="200"/>
  <c r="R44" i="200" s="1"/>
  <c r="Q13" i="200"/>
  <c r="R13" i="200" s="1"/>
  <c r="Q8" i="200"/>
  <c r="R8" i="200" s="1"/>
  <c r="Q11" i="200"/>
  <c r="R11" i="200" s="1"/>
  <c r="Q20" i="200"/>
  <c r="R20" i="200" s="1"/>
  <c r="Q26" i="200"/>
  <c r="R26" i="200" s="1"/>
  <c r="Q34" i="200"/>
  <c r="R34" i="200" s="1"/>
  <c r="Q52" i="200"/>
  <c r="R52" i="200" s="1"/>
  <c r="Q70" i="200"/>
  <c r="R70" i="200" s="1"/>
  <c r="Q73" i="200"/>
  <c r="R73" i="200" s="1"/>
  <c r="Q75" i="200"/>
  <c r="R75" i="200" s="1"/>
  <c r="Q86" i="200"/>
  <c r="R86" i="200" s="1"/>
  <c r="Q90" i="200"/>
  <c r="R90" i="200" s="1"/>
  <c r="Q104" i="200"/>
  <c r="R104" i="200" s="1"/>
  <c r="Q16" i="200"/>
  <c r="R16" i="200" s="1"/>
  <c r="Q19" i="200"/>
  <c r="R19" i="200" s="1"/>
  <c r="Q22" i="200"/>
  <c r="R22" i="200" s="1"/>
  <c r="Q24" i="200"/>
  <c r="R24" i="200" s="1"/>
  <c r="Q30" i="200"/>
  <c r="R30" i="200" s="1"/>
  <c r="Q42" i="200"/>
  <c r="R42" i="200" s="1"/>
  <c r="Q47" i="200"/>
  <c r="R47" i="200" s="1"/>
  <c r="Q62" i="200"/>
  <c r="R62" i="200" s="1"/>
  <c r="Q69" i="200"/>
  <c r="R69" i="200" s="1"/>
  <c r="Q74" i="200"/>
  <c r="R74" i="200" s="1"/>
  <c r="H21" i="200"/>
  <c r="G6" i="194"/>
  <c r="E9" i="194"/>
  <c r="E8" i="194"/>
  <c r="G9" i="194"/>
  <c r="E6" i="194"/>
  <c r="G7" i="194"/>
  <c r="C6" i="194"/>
  <c r="E7" i="194"/>
  <c r="G8" i="194"/>
  <c r="G24" i="94"/>
  <c r="C22" i="87"/>
  <c r="Q77" i="200"/>
  <c r="R77" i="200" s="1"/>
  <c r="AG9" i="135"/>
  <c r="H37" i="200"/>
  <c r="E20" i="269"/>
  <c r="F20" i="269" s="1"/>
  <c r="K20" i="269"/>
  <c r="AH9" i="269"/>
  <c r="N20" i="269"/>
  <c r="AW20" i="269"/>
  <c r="V22" i="298"/>
  <c r="V19" i="298"/>
  <c r="C11" i="121"/>
  <c r="J11" i="176"/>
  <c r="J18" i="176"/>
  <c r="F20" i="268"/>
  <c r="D20" i="269"/>
  <c r="E9" i="270"/>
  <c r="V16" i="298"/>
  <c r="N12" i="112"/>
  <c r="D11" i="113"/>
  <c r="G14" i="121"/>
  <c r="D15" i="126"/>
  <c r="F15" i="129"/>
  <c r="L20" i="135"/>
  <c r="X20" i="135"/>
  <c r="AB20" i="135"/>
  <c r="I20" i="176"/>
  <c r="D21" i="176"/>
  <c r="K34" i="177"/>
  <c r="AC15" i="269"/>
  <c r="V19" i="269"/>
  <c r="AB11" i="268"/>
  <c r="AC16" i="268"/>
  <c r="Q48" i="200"/>
  <c r="R48" i="200" s="1"/>
  <c r="Q76" i="200"/>
  <c r="R76" i="200" s="1"/>
  <c r="E14" i="121"/>
  <c r="G20" i="128"/>
  <c r="AA20" i="128"/>
  <c r="Y15" i="129"/>
  <c r="D57" i="169"/>
  <c r="I57" i="169"/>
  <c r="I15" i="176"/>
  <c r="D47" i="229"/>
  <c r="C20" i="268"/>
  <c r="X19" i="268"/>
  <c r="G20" i="268"/>
  <c r="H38" i="124"/>
  <c r="Q40" i="200"/>
  <c r="R40" i="200" s="1"/>
  <c r="J10" i="94"/>
  <c r="H24" i="94"/>
  <c r="G6" i="121"/>
  <c r="J7" i="176"/>
  <c r="Q60" i="200"/>
  <c r="R60" i="200" s="1"/>
  <c r="Q84" i="200"/>
  <c r="R84" i="200" s="1"/>
  <c r="H106" i="200"/>
  <c r="J15" i="257"/>
  <c r="AA15" i="269"/>
  <c r="E19" i="268"/>
  <c r="Y19" i="268"/>
  <c r="BG9" i="269"/>
  <c r="J20" i="269"/>
  <c r="U20" i="269"/>
  <c r="AL20" i="269"/>
  <c r="BF14" i="269"/>
  <c r="BI15" i="269"/>
  <c r="H19" i="269"/>
  <c r="H63" i="169"/>
  <c r="J63" i="169" s="1"/>
  <c r="H65" i="200"/>
  <c r="H87" i="200"/>
  <c r="H91" i="200"/>
  <c r="H95" i="200"/>
  <c r="H105" i="200"/>
  <c r="H109" i="200"/>
  <c r="H113" i="200"/>
  <c r="Q56" i="200"/>
  <c r="R56" i="200" s="1"/>
  <c r="R20" i="128"/>
  <c r="Q61" i="200"/>
  <c r="R61" i="200" s="1"/>
  <c r="Q82" i="200"/>
  <c r="R82" i="200" s="1"/>
  <c r="G22" i="87"/>
  <c r="I16" i="121"/>
  <c r="G15" i="126"/>
  <c r="H20" i="135"/>
  <c r="F34" i="143"/>
  <c r="G34" i="143" s="1"/>
  <c r="G70" i="169"/>
  <c r="C57" i="169"/>
  <c r="C21" i="176"/>
  <c r="G21" i="176"/>
  <c r="H7" i="200"/>
  <c r="P116" i="200"/>
  <c r="Q117" i="200"/>
  <c r="R117" i="200" s="1"/>
  <c r="I29" i="219"/>
  <c r="H9" i="224"/>
  <c r="H21" i="257"/>
  <c r="H9" i="260"/>
  <c r="BH6" i="269"/>
  <c r="BH9" i="269" s="1"/>
  <c r="I20" i="269"/>
  <c r="AE20" i="269"/>
  <c r="AN20" i="269"/>
  <c r="BC14" i="269"/>
  <c r="BE14" i="269"/>
  <c r="BI16" i="269"/>
  <c r="BJ16" i="269" s="1"/>
  <c r="T19" i="269"/>
  <c r="B20" i="270"/>
  <c r="V33" i="298"/>
  <c r="V36" i="298"/>
  <c r="V41" i="298"/>
  <c r="V13" i="298"/>
  <c r="AB18" i="268"/>
  <c r="AB16" i="268"/>
  <c r="I8" i="121"/>
  <c r="F19" i="86"/>
  <c r="I15" i="121"/>
  <c r="I13" i="121"/>
  <c r="B21" i="125"/>
  <c r="F20" i="128"/>
  <c r="B15" i="129"/>
  <c r="AG19" i="135"/>
  <c r="I75" i="169"/>
  <c r="B21" i="176"/>
  <c r="F21" i="176"/>
  <c r="K10" i="177"/>
  <c r="L20" i="179"/>
  <c r="D20" i="179"/>
  <c r="P81" i="200"/>
  <c r="G31" i="215"/>
  <c r="G72" i="215"/>
  <c r="D29" i="219"/>
  <c r="I9" i="224"/>
  <c r="F47" i="229"/>
  <c r="J47" i="229"/>
  <c r="AO9" i="269"/>
  <c r="AT14" i="269"/>
  <c r="AT20" i="269" s="1"/>
  <c r="AA14" i="269"/>
  <c r="AC14" i="269"/>
  <c r="B17" i="286"/>
  <c r="C35" i="292"/>
  <c r="V32" i="298"/>
  <c r="V25" i="298"/>
  <c r="V30" i="298"/>
  <c r="V12" i="298"/>
  <c r="AC10" i="268"/>
  <c r="I17" i="121"/>
  <c r="Q43" i="200"/>
  <c r="R43" i="200" s="1"/>
  <c r="Q68" i="200"/>
  <c r="R68" i="200" s="1"/>
  <c r="J12" i="112"/>
  <c r="G15" i="129"/>
  <c r="K15" i="129"/>
  <c r="I15" i="129"/>
  <c r="AF9" i="135"/>
  <c r="R20" i="135"/>
  <c r="I64" i="169"/>
  <c r="H14" i="169"/>
  <c r="J14" i="169" s="1"/>
  <c r="H68" i="169"/>
  <c r="J68" i="169" s="1"/>
  <c r="J8" i="176"/>
  <c r="E21" i="176"/>
  <c r="E40" i="177"/>
  <c r="I40" i="177"/>
  <c r="E15" i="199"/>
  <c r="Q9" i="200"/>
  <c r="R9" i="200" s="1"/>
  <c r="Q15" i="200"/>
  <c r="R15" i="200" s="1"/>
  <c r="Q17" i="200"/>
  <c r="R17" i="200" s="1"/>
  <c r="H61" i="200"/>
  <c r="P66" i="200"/>
  <c r="H67" i="200"/>
  <c r="P84" i="200"/>
  <c r="P120" i="200"/>
  <c r="L34" i="229"/>
  <c r="C21" i="257"/>
  <c r="AB15" i="268"/>
  <c r="Q9" i="268"/>
  <c r="Q14" i="268"/>
  <c r="B21" i="271"/>
  <c r="E15" i="281"/>
  <c r="AJ9" i="269"/>
  <c r="C15" i="281"/>
  <c r="R17" i="137"/>
  <c r="X17" i="137"/>
  <c r="AD17" i="137"/>
  <c r="H21" i="125"/>
  <c r="B22" i="87"/>
  <c r="F22" i="87"/>
  <c r="G6" i="96"/>
  <c r="E21" i="125"/>
  <c r="Z20" i="128"/>
  <c r="R15" i="129"/>
  <c r="D15" i="129"/>
  <c r="Z15" i="129"/>
  <c r="P20" i="135"/>
  <c r="S20" i="135"/>
  <c r="I20" i="169"/>
  <c r="B64" i="169"/>
  <c r="C20" i="179"/>
  <c r="E9" i="187"/>
  <c r="H16" i="200"/>
  <c r="P19" i="200"/>
  <c r="P22" i="200"/>
  <c r="H23" i="200"/>
  <c r="H62" i="200"/>
  <c r="H63" i="200"/>
  <c r="H69" i="200"/>
  <c r="T20" i="268"/>
  <c r="BK9" i="269"/>
  <c r="H14" i="269"/>
  <c r="M14" i="269"/>
  <c r="AO14" i="269"/>
  <c r="B22" i="271"/>
  <c r="B26" i="271"/>
  <c r="B30" i="271"/>
  <c r="V18" i="298"/>
  <c r="AB13" i="268"/>
  <c r="G9" i="96"/>
  <c r="F15" i="96"/>
  <c r="F19" i="110"/>
  <c r="E7" i="122"/>
  <c r="AA15" i="129"/>
  <c r="AI15" i="129"/>
  <c r="I20" i="135"/>
  <c r="AE20" i="135"/>
  <c r="H10" i="176"/>
  <c r="J19" i="176"/>
  <c r="C20" i="178"/>
  <c r="H6" i="180"/>
  <c r="P9" i="200"/>
  <c r="P29" i="200"/>
  <c r="P32" i="200"/>
  <c r="P37" i="200"/>
  <c r="H46" i="200"/>
  <c r="P50" i="200"/>
  <c r="H82" i="200"/>
  <c r="H83" i="200"/>
  <c r="D21" i="257"/>
  <c r="B19" i="260"/>
  <c r="F19" i="260"/>
  <c r="D20" i="268"/>
  <c r="B20" i="268"/>
  <c r="K19" i="268"/>
  <c r="BF9" i="269"/>
  <c r="BK19" i="269"/>
  <c r="AA19" i="269"/>
  <c r="AA19" i="268"/>
  <c r="C24" i="94"/>
  <c r="G7" i="96"/>
  <c r="G8" i="96"/>
  <c r="AF20" i="128"/>
  <c r="P15" i="129"/>
  <c r="C20" i="135"/>
  <c r="Y20" i="135"/>
  <c r="B20" i="169"/>
  <c r="B40" i="177"/>
  <c r="E20" i="179"/>
  <c r="H20" i="179"/>
  <c r="Q85" i="200"/>
  <c r="R85" i="200" s="1"/>
  <c r="P111" i="200"/>
  <c r="E29" i="219"/>
  <c r="E47" i="229"/>
  <c r="I47" i="229"/>
  <c r="V14" i="269"/>
  <c r="AQ19" i="269"/>
  <c r="AB6" i="268"/>
  <c r="AA14" i="268"/>
  <c r="E14" i="268"/>
  <c r="Y14" i="268"/>
  <c r="AC18" i="268"/>
  <c r="E22" i="87"/>
  <c r="G20" i="110"/>
  <c r="E6" i="122"/>
  <c r="J10" i="125"/>
  <c r="E20" i="128"/>
  <c r="I20" i="128"/>
  <c r="M20" i="128"/>
  <c r="U20" i="128"/>
  <c r="Y20" i="128"/>
  <c r="E15" i="129"/>
  <c r="D20" i="135"/>
  <c r="O20" i="135"/>
  <c r="Z20" i="135"/>
  <c r="U17" i="137"/>
  <c r="E33" i="143"/>
  <c r="E38" i="169"/>
  <c r="G75" i="169"/>
  <c r="I10" i="176"/>
  <c r="D10" i="188"/>
  <c r="G10" i="190"/>
  <c r="D9" i="193"/>
  <c r="H8" i="200"/>
  <c r="Q12" i="200"/>
  <c r="R12" i="200" s="1"/>
  <c r="P13" i="200"/>
  <c r="Q14" i="200"/>
  <c r="R14" i="200" s="1"/>
  <c r="H27" i="200"/>
  <c r="P31" i="200"/>
  <c r="H35" i="200"/>
  <c r="P39" i="200"/>
  <c r="H40" i="200"/>
  <c r="P43" i="200"/>
  <c r="H44" i="200"/>
  <c r="P47" i="200"/>
  <c r="H48" i="200"/>
  <c r="P51" i="200"/>
  <c r="H52" i="200"/>
  <c r="P54" i="200"/>
  <c r="H80" i="200"/>
  <c r="H89" i="200"/>
  <c r="H93" i="200"/>
  <c r="H97" i="200"/>
  <c r="Q98" i="200"/>
  <c r="R98" i="200" s="1"/>
  <c r="D19" i="260"/>
  <c r="J9" i="268"/>
  <c r="V9" i="268"/>
  <c r="J14" i="268"/>
  <c r="V19" i="268"/>
  <c r="Q19" i="268"/>
  <c r="AV19" i="269"/>
  <c r="AY20" i="269"/>
  <c r="B20" i="271"/>
  <c r="Z9" i="268"/>
  <c r="H10" i="200"/>
  <c r="P14" i="200"/>
  <c r="P23" i="200"/>
  <c r="P24" i="200"/>
  <c r="Q27" i="200"/>
  <c r="R27" i="200" s="1"/>
  <c r="Q32" i="200"/>
  <c r="R32" i="200" s="1"/>
  <c r="P33" i="200"/>
  <c r="Q35" i="200"/>
  <c r="R35" i="200" s="1"/>
  <c r="H41" i="200"/>
  <c r="H45" i="200"/>
  <c r="H53" i="200"/>
  <c r="H55" i="200"/>
  <c r="H58" i="200"/>
  <c r="H59" i="200"/>
  <c r="P71" i="200"/>
  <c r="P73" i="200"/>
  <c r="H74" i="200"/>
  <c r="H75" i="200"/>
  <c r="P78" i="200"/>
  <c r="P89" i="200"/>
  <c r="P93" i="200"/>
  <c r="P97" i="200"/>
  <c r="P101" i="200"/>
  <c r="H110" i="200"/>
  <c r="P113" i="200"/>
  <c r="P100" i="200"/>
  <c r="P15" i="200"/>
  <c r="H18" i="200"/>
  <c r="P27" i="200"/>
  <c r="Q28" i="200"/>
  <c r="R28" i="200" s="1"/>
  <c r="Q29" i="200"/>
  <c r="R29" i="200" s="1"/>
  <c r="P30" i="200"/>
  <c r="P35" i="200"/>
  <c r="Q36" i="200"/>
  <c r="R36" i="200" s="1"/>
  <c r="Q37" i="200"/>
  <c r="R37" i="200" s="1"/>
  <c r="H39" i="200"/>
  <c r="P49" i="200"/>
  <c r="Q50" i="200"/>
  <c r="R50" i="200" s="1"/>
  <c r="H64" i="200"/>
  <c r="H70" i="200"/>
  <c r="H77" i="200"/>
  <c r="H88" i="200"/>
  <c r="H92" i="200"/>
  <c r="H96" i="200"/>
  <c r="Q99" i="200"/>
  <c r="H100" i="200"/>
  <c r="Q101" i="200"/>
  <c r="R101" i="200" s="1"/>
  <c r="H108" i="200"/>
  <c r="H112" i="200"/>
  <c r="P117" i="200"/>
  <c r="F31" i="210"/>
  <c r="D61" i="210"/>
  <c r="D31" i="210"/>
  <c r="E31" i="210"/>
  <c r="I22" i="87"/>
  <c r="C15" i="96"/>
  <c r="K9" i="87"/>
  <c r="K15" i="87"/>
  <c r="K21" i="87"/>
  <c r="D24" i="94"/>
  <c r="I24" i="94"/>
  <c r="J23" i="94"/>
  <c r="E18" i="95"/>
  <c r="G12" i="121"/>
  <c r="D12" i="126"/>
  <c r="E24" i="94"/>
  <c r="J17" i="94"/>
  <c r="B24" i="94"/>
  <c r="F24" i="94"/>
  <c r="E16" i="121"/>
  <c r="E11" i="121"/>
  <c r="E10" i="121"/>
  <c r="C21" i="125"/>
  <c r="F20" i="135"/>
  <c r="AF19" i="135"/>
  <c r="E8" i="143"/>
  <c r="K20" i="179"/>
  <c r="Q58" i="200"/>
  <c r="R58" i="200" s="1"/>
  <c r="G17" i="121"/>
  <c r="G18" i="121"/>
  <c r="G11" i="121"/>
  <c r="G7" i="121"/>
  <c r="F20" i="169"/>
  <c r="F64" i="169"/>
  <c r="C70" i="169"/>
  <c r="C20" i="169"/>
  <c r="D75" i="169"/>
  <c r="D20" i="169"/>
  <c r="AC13" i="268"/>
  <c r="Z14" i="268"/>
  <c r="AB10" i="268"/>
  <c r="X14" i="268"/>
  <c r="D20" i="110"/>
  <c r="H22" i="87"/>
  <c r="D22" i="87"/>
  <c r="K9" i="88"/>
  <c r="F9" i="110"/>
  <c r="I9" i="110"/>
  <c r="G17" i="111"/>
  <c r="C8" i="122"/>
  <c r="C7" i="122"/>
  <c r="D10" i="125"/>
  <c r="J20" i="125"/>
  <c r="C16" i="126"/>
  <c r="W20" i="128"/>
  <c r="AD20" i="128"/>
  <c r="C15" i="129"/>
  <c r="AF14" i="135"/>
  <c r="J20" i="135"/>
  <c r="T20" i="135"/>
  <c r="G8" i="143"/>
  <c r="C34" i="143"/>
  <c r="E34" i="143" s="1"/>
  <c r="E25" i="143"/>
  <c r="C38" i="169"/>
  <c r="C64" i="169"/>
  <c r="H61" i="169"/>
  <c r="J61" i="169" s="1"/>
  <c r="H66" i="169"/>
  <c r="J66" i="169" s="1"/>
  <c r="M20" i="179"/>
  <c r="P62" i="200"/>
  <c r="P83" i="200"/>
  <c r="E20" i="110"/>
  <c r="B20" i="110"/>
  <c r="I14" i="110"/>
  <c r="I19" i="110"/>
  <c r="D15" i="125"/>
  <c r="J15" i="126"/>
  <c r="L20" i="128"/>
  <c r="AB20" i="128"/>
  <c r="Q20" i="128"/>
  <c r="T20" i="128"/>
  <c r="X20" i="128"/>
  <c r="L15" i="129"/>
  <c r="AB15" i="129"/>
  <c r="M15" i="129"/>
  <c r="U15" i="129"/>
  <c r="AF15" i="129"/>
  <c r="H15" i="129"/>
  <c r="O15" i="129"/>
  <c r="AC15" i="129"/>
  <c r="AG15" i="129"/>
  <c r="AG14" i="135"/>
  <c r="K20" i="135"/>
  <c r="Q20" i="135"/>
  <c r="W20" i="135"/>
  <c r="G33" i="143"/>
  <c r="E13" i="156"/>
  <c r="H9" i="169"/>
  <c r="J9" i="169" s="1"/>
  <c r="E20" i="169"/>
  <c r="B70" i="169"/>
  <c r="C75" i="169"/>
  <c r="H65" i="169"/>
  <c r="J65" i="169" s="1"/>
  <c r="P41" i="200"/>
  <c r="P45" i="200"/>
  <c r="E8" i="203"/>
  <c r="F7" i="203"/>
  <c r="F8" i="203" s="1"/>
  <c r="C20" i="110"/>
  <c r="F14" i="110"/>
  <c r="F12" i="112"/>
  <c r="F9" i="122"/>
  <c r="G10" i="125"/>
  <c r="G15" i="125"/>
  <c r="G12" i="126"/>
  <c r="G16" i="126" s="1"/>
  <c r="B16" i="126"/>
  <c r="J12" i="126"/>
  <c r="B20" i="128"/>
  <c r="AH20" i="128"/>
  <c r="D20" i="128"/>
  <c r="P20" i="128"/>
  <c r="H20" i="128"/>
  <c r="K20" i="128"/>
  <c r="O20" i="128"/>
  <c r="V20" i="128"/>
  <c r="AC20" i="128"/>
  <c r="V15" i="129"/>
  <c r="AH15" i="129"/>
  <c r="W15" i="129"/>
  <c r="AD15" i="129"/>
  <c r="T15" i="129"/>
  <c r="X15" i="129"/>
  <c r="G20" i="135"/>
  <c r="AA20" i="135"/>
  <c r="G64" i="169"/>
  <c r="G20" i="169"/>
  <c r="D70" i="169"/>
  <c r="E75" i="169"/>
  <c r="H19" i="169"/>
  <c r="J19" i="169" s="1"/>
  <c r="H62" i="169"/>
  <c r="J62" i="169" s="1"/>
  <c r="Q21" i="200"/>
  <c r="R21" i="200" s="1"/>
  <c r="C31" i="210"/>
  <c r="D38" i="169"/>
  <c r="I38" i="169"/>
  <c r="B38" i="169"/>
  <c r="G57" i="169"/>
  <c r="H69" i="169"/>
  <c r="D40" i="177"/>
  <c r="G20" i="179"/>
  <c r="P21" i="200"/>
  <c r="P34" i="200"/>
  <c r="P53" i="200"/>
  <c r="P55" i="200"/>
  <c r="P63" i="200"/>
  <c r="P75" i="200"/>
  <c r="P88" i="200"/>
  <c r="P92" i="200"/>
  <c r="P96" i="200"/>
  <c r="P102" i="200"/>
  <c r="C61" i="210"/>
  <c r="Z19" i="268"/>
  <c r="I20" i="268"/>
  <c r="AA9" i="269"/>
  <c r="AC9" i="269"/>
  <c r="F38" i="169"/>
  <c r="I20" i="179"/>
  <c r="H57" i="200"/>
  <c r="C47" i="229"/>
  <c r="G47" i="229"/>
  <c r="K47" i="229"/>
  <c r="BC9" i="269"/>
  <c r="BB20" i="269"/>
  <c r="BI10" i="269"/>
  <c r="BJ10" i="269" s="1"/>
  <c r="BG14" i="269"/>
  <c r="J9" i="176"/>
  <c r="K20" i="177"/>
  <c r="C21" i="177"/>
  <c r="G21" i="177"/>
  <c r="K29" i="177"/>
  <c r="C40" i="177"/>
  <c r="G40" i="177"/>
  <c r="F40" i="177"/>
  <c r="J40" i="177"/>
  <c r="D20" i="178"/>
  <c r="H17" i="193"/>
  <c r="H11" i="200"/>
  <c r="P18" i="200"/>
  <c r="H19" i="200"/>
  <c r="P20" i="200"/>
  <c r="P25" i="200"/>
  <c r="H26" i="200"/>
  <c r="Q31" i="200"/>
  <c r="R31" i="200" s="1"/>
  <c r="P36" i="200"/>
  <c r="H38" i="200"/>
  <c r="P44" i="200"/>
  <c r="Q45" i="200"/>
  <c r="R45" i="200" s="1"/>
  <c r="H47" i="200"/>
  <c r="H51" i="200"/>
  <c r="Q54" i="200"/>
  <c r="R54" i="200" s="1"/>
  <c r="Q55" i="200"/>
  <c r="R55" i="200" s="1"/>
  <c r="P56" i="200"/>
  <c r="P60" i="200"/>
  <c r="P61" i="200"/>
  <c r="H66" i="200"/>
  <c r="P70" i="200"/>
  <c r="H71" i="200"/>
  <c r="Q72" i="200"/>
  <c r="R72" i="200" s="1"/>
  <c r="H73" i="200"/>
  <c r="P77" i="200"/>
  <c r="H78" i="200"/>
  <c r="H79" i="200"/>
  <c r="P82" i="200"/>
  <c r="P85" i="200"/>
  <c r="P103" i="200"/>
  <c r="P105" i="200"/>
  <c r="P109" i="200"/>
  <c r="P115" i="200"/>
  <c r="F13" i="204"/>
  <c r="D38" i="204" s="1"/>
  <c r="H8" i="263"/>
  <c r="G11" i="263"/>
  <c r="AJ14" i="269"/>
  <c r="AH19" i="269"/>
  <c r="AJ19" i="269"/>
  <c r="AG20" i="269"/>
  <c r="D15" i="281"/>
  <c r="J12" i="176"/>
  <c r="J14" i="176"/>
  <c r="J17" i="176"/>
  <c r="E21" i="177"/>
  <c r="I21" i="177"/>
  <c r="H40" i="177"/>
  <c r="B20" i="178"/>
  <c r="F20" i="178"/>
  <c r="E20" i="178"/>
  <c r="B20" i="179"/>
  <c r="F20" i="179"/>
  <c r="J20" i="179"/>
  <c r="H9" i="180"/>
  <c r="F32" i="195"/>
  <c r="P8" i="200"/>
  <c r="H13" i="200"/>
  <c r="P16" i="200"/>
  <c r="H22" i="200"/>
  <c r="H24" i="200"/>
  <c r="P28" i="200"/>
  <c r="H30" i="200"/>
  <c r="H31" i="200"/>
  <c r="H33" i="200"/>
  <c r="H34" i="200"/>
  <c r="P40" i="200"/>
  <c r="Q41" i="200"/>
  <c r="R41" i="200" s="1"/>
  <c r="H43" i="200"/>
  <c r="P48" i="200"/>
  <c r="P52" i="200"/>
  <c r="Q53" i="200"/>
  <c r="R53" i="200" s="1"/>
  <c r="P58" i="200"/>
  <c r="P59" i="200"/>
  <c r="P64" i="200"/>
  <c r="Q65" i="200"/>
  <c r="R65" i="200" s="1"/>
  <c r="P67" i="200"/>
  <c r="H68" i="200"/>
  <c r="P72" i="200"/>
  <c r="P74" i="200"/>
  <c r="H76" i="200"/>
  <c r="P79" i="200"/>
  <c r="P80" i="200"/>
  <c r="H81" i="200"/>
  <c r="Q87" i="200"/>
  <c r="R87" i="200" s="1"/>
  <c r="Q91" i="200"/>
  <c r="R91" i="200" s="1"/>
  <c r="P94" i="200"/>
  <c r="Q95" i="200"/>
  <c r="R95" i="200" s="1"/>
  <c r="Q116" i="200"/>
  <c r="R116" i="200" s="1"/>
  <c r="C121" i="225"/>
  <c r="L46" i="229"/>
  <c r="O20" i="268"/>
  <c r="AR20" i="269"/>
  <c r="J20" i="257"/>
  <c r="G21" i="257"/>
  <c r="C19" i="260"/>
  <c r="I19" i="260"/>
  <c r="H6" i="263"/>
  <c r="H9" i="263"/>
  <c r="K9" i="268"/>
  <c r="U20" i="268"/>
  <c r="AC15" i="268"/>
  <c r="J19" i="268"/>
  <c r="L20" i="268"/>
  <c r="BI8" i="269"/>
  <c r="BJ8" i="269" s="1"/>
  <c r="G20" i="269"/>
  <c r="H20" i="269" s="1"/>
  <c r="W20" i="269"/>
  <c r="AB20" i="269"/>
  <c r="AF20" i="269"/>
  <c r="AI20" i="269"/>
  <c r="AM20" i="269"/>
  <c r="AS20" i="269"/>
  <c r="BE9" i="269"/>
  <c r="BI11" i="269"/>
  <c r="BJ11" i="269" s="1"/>
  <c r="AH14" i="269"/>
  <c r="BI17" i="269"/>
  <c r="BJ17" i="269" s="1"/>
  <c r="B25" i="271"/>
  <c r="B29" i="271"/>
  <c r="C17" i="286"/>
  <c r="D17" i="286"/>
  <c r="V15" i="298"/>
  <c r="Y44" i="298"/>
  <c r="Z39" i="298" s="1"/>
  <c r="AC7" i="268"/>
  <c r="AB17" i="268"/>
  <c r="F17" i="221"/>
  <c r="H47" i="229"/>
  <c r="L40" i="229"/>
  <c r="J10" i="257"/>
  <c r="F21" i="257"/>
  <c r="E9" i="268"/>
  <c r="AB9" i="268" s="1"/>
  <c r="AC8" i="268"/>
  <c r="K14" i="268"/>
  <c r="V14" i="268"/>
  <c r="M20" i="268"/>
  <c r="W19" i="268"/>
  <c r="BI6" i="269"/>
  <c r="BL6" i="269" s="1"/>
  <c r="M9" i="269"/>
  <c r="AV9" i="269"/>
  <c r="BF19" i="269"/>
  <c r="E19" i="270"/>
  <c r="B24" i="271"/>
  <c r="B28" i="271"/>
  <c r="AC11" i="268"/>
  <c r="H104" i="200"/>
  <c r="P107" i="200"/>
  <c r="P110" i="200"/>
  <c r="H114" i="200"/>
  <c r="Q118" i="200"/>
  <c r="R118" i="200" s="1"/>
  <c r="H119" i="200"/>
  <c r="Q120" i="200"/>
  <c r="R120" i="200" s="1"/>
  <c r="M31" i="215"/>
  <c r="H29" i="219"/>
  <c r="D55" i="234"/>
  <c r="E21" i="257"/>
  <c r="I21" i="257"/>
  <c r="H14" i="260"/>
  <c r="E19" i="260"/>
  <c r="W9" i="268"/>
  <c r="P14" i="268"/>
  <c r="W14" i="268"/>
  <c r="H20" i="268"/>
  <c r="T9" i="269"/>
  <c r="Y20" i="269"/>
  <c r="AX9" i="269"/>
  <c r="BK14" i="269"/>
  <c r="F14" i="269"/>
  <c r="AK20" i="269"/>
  <c r="AX14" i="269"/>
  <c r="E14" i="270"/>
  <c r="C20" i="270"/>
  <c r="B23" i="271"/>
  <c r="B27" i="271"/>
  <c r="I54" i="284"/>
  <c r="E9" i="290"/>
  <c r="V38" i="298"/>
  <c r="AB7" i="268"/>
  <c r="AC6" i="268"/>
  <c r="AC12" i="268"/>
  <c r="J8" i="126"/>
  <c r="H16" i="126"/>
  <c r="S20" i="128"/>
  <c r="J18" i="121"/>
  <c r="K11" i="121" s="1"/>
  <c r="H42" i="200"/>
  <c r="D121" i="200"/>
  <c r="E15" i="96"/>
  <c r="C18" i="121"/>
  <c r="C17" i="121"/>
  <c r="C13" i="121"/>
  <c r="C10" i="121"/>
  <c r="C8" i="121"/>
  <c r="C7" i="121"/>
  <c r="I18" i="121"/>
  <c r="I11" i="121"/>
  <c r="I9" i="121"/>
  <c r="I12" i="121"/>
  <c r="I14" i="121"/>
  <c r="J15" i="125"/>
  <c r="D20" i="125"/>
  <c r="I21" i="125"/>
  <c r="E16" i="126"/>
  <c r="I16" i="126"/>
  <c r="C20" i="128"/>
  <c r="AI20" i="128"/>
  <c r="AG20" i="128"/>
  <c r="N15" i="129"/>
  <c r="J15" i="129"/>
  <c r="AE15" i="129"/>
  <c r="E20" i="135"/>
  <c r="M20" i="135"/>
  <c r="U20" i="135"/>
  <c r="AC20" i="135"/>
  <c r="H20" i="110"/>
  <c r="C12" i="121"/>
  <c r="C16" i="121"/>
  <c r="E18" i="121"/>
  <c r="E7" i="121"/>
  <c r="E13" i="121"/>
  <c r="G20" i="125"/>
  <c r="F21" i="125"/>
  <c r="F16" i="126"/>
  <c r="N20" i="128"/>
  <c r="J20" i="128"/>
  <c r="AE20" i="128"/>
  <c r="S15" i="129"/>
  <c r="Q15" i="129"/>
  <c r="AA17" i="137"/>
  <c r="F57" i="169"/>
  <c r="H45" i="169"/>
  <c r="J45" i="169" s="1"/>
  <c r="H20" i="176"/>
  <c r="J16" i="176"/>
  <c r="H8" i="180"/>
  <c r="G10" i="180"/>
  <c r="C10" i="185"/>
  <c r="E5" i="185"/>
  <c r="E10" i="185" s="1"/>
  <c r="H32" i="169"/>
  <c r="J32" i="169" s="1"/>
  <c r="F70" i="169"/>
  <c r="H7" i="180"/>
  <c r="D10" i="180"/>
  <c r="E17" i="111"/>
  <c r="G8" i="121"/>
  <c r="G10" i="121"/>
  <c r="G13" i="121"/>
  <c r="G15" i="121"/>
  <c r="I9" i="166"/>
  <c r="H51" i="169"/>
  <c r="J51" i="169" s="1"/>
  <c r="H56" i="169"/>
  <c r="J56" i="169" s="1"/>
  <c r="F75" i="169"/>
  <c r="J13" i="176"/>
  <c r="H15" i="176"/>
  <c r="N121" i="200"/>
  <c r="N131" i="200" s="1"/>
  <c r="P7" i="200"/>
  <c r="H20" i="200"/>
  <c r="F121" i="200"/>
  <c r="G38" i="169"/>
  <c r="B57" i="169"/>
  <c r="H74" i="169"/>
  <c r="J74" i="169" s="1"/>
  <c r="K15" i="177"/>
  <c r="D21" i="177"/>
  <c r="H21" i="177"/>
  <c r="K39" i="177"/>
  <c r="E26" i="199"/>
  <c r="Q7" i="200"/>
  <c r="R7" i="200" s="1"/>
  <c r="G121" i="200"/>
  <c r="O121" i="200"/>
  <c r="Q23" i="200"/>
  <c r="R23" i="200" s="1"/>
  <c r="Q25" i="200"/>
  <c r="R25" i="200" s="1"/>
  <c r="Q33" i="200"/>
  <c r="R33" i="200" s="1"/>
  <c r="Q39" i="200"/>
  <c r="R39" i="200" s="1"/>
  <c r="Q49" i="200"/>
  <c r="R49" i="200" s="1"/>
  <c r="P86" i="200"/>
  <c r="P106" i="200"/>
  <c r="H27" i="169"/>
  <c r="J27" i="169" s="1"/>
  <c r="E70" i="169"/>
  <c r="E64" i="169"/>
  <c r="B75" i="169"/>
  <c r="H37" i="169"/>
  <c r="J37" i="169" s="1"/>
  <c r="E57" i="169"/>
  <c r="H72" i="169"/>
  <c r="J72" i="169" s="1"/>
  <c r="D10" i="190"/>
  <c r="J121" i="200"/>
  <c r="P38" i="200"/>
  <c r="P76" i="200"/>
  <c r="P90" i="200"/>
  <c r="H71" i="169"/>
  <c r="J71" i="169" s="1"/>
  <c r="H73" i="169"/>
  <c r="J73" i="169" s="1"/>
  <c r="B21" i="177"/>
  <c r="F21" i="177"/>
  <c r="J21" i="177"/>
  <c r="L121" i="200"/>
  <c r="P42" i="200"/>
  <c r="P46" i="200"/>
  <c r="P68" i="200"/>
  <c r="P114" i="200"/>
  <c r="P119" i="200"/>
  <c r="P87" i="200"/>
  <c r="Q88" i="200"/>
  <c r="R88" i="200" s="1"/>
  <c r="P91" i="200"/>
  <c r="Q92" i="200"/>
  <c r="R92" i="200" s="1"/>
  <c r="P95" i="200"/>
  <c r="Q96" i="200"/>
  <c r="R96" i="200" s="1"/>
  <c r="P99" i="200"/>
  <c r="Q102" i="200"/>
  <c r="R102" i="200" s="1"/>
  <c r="H103" i="200"/>
  <c r="Q106" i="200"/>
  <c r="R106" i="200" s="1"/>
  <c r="H107" i="200"/>
  <c r="Q110" i="200"/>
  <c r="R110" i="200" s="1"/>
  <c r="H111" i="200"/>
  <c r="Q114" i="200"/>
  <c r="R114" i="200" s="1"/>
  <c r="H115" i="200"/>
  <c r="P118" i="200"/>
  <c r="G60" i="215"/>
  <c r="M60" i="215"/>
  <c r="F29" i="219"/>
  <c r="C25" i="228"/>
  <c r="C24" i="228"/>
  <c r="D17" i="237"/>
  <c r="P65" i="200"/>
  <c r="P69" i="200"/>
  <c r="BI12" i="269"/>
  <c r="P57" i="200"/>
  <c r="Q63" i="200"/>
  <c r="R63" i="200" s="1"/>
  <c r="H86" i="200"/>
  <c r="Q89" i="200"/>
  <c r="R89" i="200" s="1"/>
  <c r="H90" i="200"/>
  <c r="Q93" i="200"/>
  <c r="R93" i="200" s="1"/>
  <c r="H94" i="200"/>
  <c r="Q97" i="200"/>
  <c r="R97" i="200" s="1"/>
  <c r="Q100" i="200"/>
  <c r="R100" i="200" s="1"/>
  <c r="P104" i="200"/>
  <c r="Q105" i="200"/>
  <c r="R105" i="200" s="1"/>
  <c r="P108" i="200"/>
  <c r="Q109" i="200"/>
  <c r="R109" i="200" s="1"/>
  <c r="P112" i="200"/>
  <c r="Q113" i="200"/>
  <c r="R113" i="200" s="1"/>
  <c r="G80" i="215"/>
  <c r="D10" i="227"/>
  <c r="BH14" i="269"/>
  <c r="R20" i="268"/>
  <c r="V20" i="268" s="1"/>
  <c r="R20" i="269"/>
  <c r="BD20" i="269"/>
  <c r="L30" i="298"/>
  <c r="L14" i="298"/>
  <c r="L12" i="298"/>
  <c r="L8" i="298"/>
  <c r="L44" i="298"/>
  <c r="L24" i="298"/>
  <c r="L38" i="298"/>
  <c r="L10" i="298"/>
  <c r="L33" i="298"/>
  <c r="L16" i="298"/>
  <c r="L15" i="298"/>
  <c r="L31" i="298"/>
  <c r="L32" i="298"/>
  <c r="L7" i="298"/>
  <c r="L6" i="298"/>
  <c r="L43" i="298"/>
  <c r="L25" i="298"/>
  <c r="L41" i="298"/>
  <c r="L40" i="298"/>
  <c r="L28" i="298"/>
  <c r="L9" i="298"/>
  <c r="L35" i="298"/>
  <c r="L18" i="298"/>
  <c r="L17" i="298"/>
  <c r="H18" i="260"/>
  <c r="D11" i="263"/>
  <c r="O14" i="269"/>
  <c r="S20" i="268"/>
  <c r="Y9" i="268"/>
  <c r="AB8" i="268"/>
  <c r="P9" i="268"/>
  <c r="L20" i="269"/>
  <c r="V9" i="269"/>
  <c r="AQ9" i="269"/>
  <c r="Z20" i="269"/>
  <c r="BL16" i="269"/>
  <c r="O19" i="269"/>
  <c r="S20" i="269"/>
  <c r="AD20" i="269"/>
  <c r="AZ20" i="269"/>
  <c r="L23" i="298"/>
  <c r="B55" i="234"/>
  <c r="BE19" i="269"/>
  <c r="H9" i="269"/>
  <c r="N20" i="268"/>
  <c r="F9" i="269"/>
  <c r="P20" i="269"/>
  <c r="AU20" i="269"/>
  <c r="AV20" i="269" s="1"/>
  <c r="BA20" i="269"/>
  <c r="L29" i="298"/>
  <c r="O44" i="298"/>
  <c r="P9" i="298" s="1"/>
  <c r="E44" i="298"/>
  <c r="F27" i="298" s="1"/>
  <c r="L13" i="298"/>
  <c r="C55" i="234"/>
  <c r="AP20" i="269"/>
  <c r="C20" i="269"/>
  <c r="O9" i="269"/>
  <c r="BI13" i="269"/>
  <c r="BG19" i="269"/>
  <c r="Q20" i="269"/>
  <c r="AX19" i="269"/>
  <c r="BC19" i="269"/>
  <c r="B35" i="292"/>
  <c r="V44" i="298"/>
  <c r="V24" i="298"/>
  <c r="V6" i="298"/>
  <c r="V8" i="298"/>
  <c r="V26" i="298"/>
  <c r="V7" i="298"/>
  <c r="V40" i="298"/>
  <c r="V29" i="298"/>
  <c r="V23" i="298"/>
  <c r="V10" i="298"/>
  <c r="G44" i="298"/>
  <c r="H20" i="298" s="1"/>
  <c r="V27" i="298"/>
  <c r="AA38" i="298"/>
  <c r="V9" i="298"/>
  <c r="V31" i="298"/>
  <c r="I44" i="298"/>
  <c r="J20" i="298" s="1"/>
  <c r="M44" i="298"/>
  <c r="N27" i="298" s="1"/>
  <c r="Q44" i="298"/>
  <c r="W44" i="298"/>
  <c r="X11" i="298" s="1"/>
  <c r="V11" i="298"/>
  <c r="L20" i="298"/>
  <c r="V28" i="298"/>
  <c r="V34" i="298"/>
  <c r="V21" i="298"/>
  <c r="V14" i="298"/>
  <c r="V35" i="298"/>
  <c r="C44" i="298"/>
  <c r="D27" i="298" s="1"/>
  <c r="S44" i="298"/>
  <c r="T11" i="298" s="1"/>
  <c r="L11" i="298"/>
  <c r="AA27" i="298"/>
  <c r="AA9" i="298"/>
  <c r="AA11" i="298"/>
  <c r="AA20" i="298"/>
  <c r="L27" i="298"/>
  <c r="AA43" i="298"/>
  <c r="H7" i="263"/>
  <c r="P177" i="90"/>
  <c r="H35" i="93"/>
  <c r="Z6" i="298" l="1"/>
  <c r="BF20" i="269"/>
  <c r="X20" i="268"/>
  <c r="BG20" i="269"/>
  <c r="BL7" i="269"/>
  <c r="P20" i="268"/>
  <c r="J10" i="176"/>
  <c r="D76" i="169"/>
  <c r="BH19" i="269"/>
  <c r="AA20" i="269"/>
  <c r="AG20" i="135"/>
  <c r="J21" i="125"/>
  <c r="BK20" i="269"/>
  <c r="J20" i="268"/>
  <c r="BJ18" i="269"/>
  <c r="BL18" i="269"/>
  <c r="AF20" i="135"/>
  <c r="AB14" i="268"/>
  <c r="BC20" i="269"/>
  <c r="J24" i="94"/>
  <c r="D16" i="126"/>
  <c r="I10" i="124"/>
  <c r="I15" i="124"/>
  <c r="I19" i="124"/>
  <c r="I23" i="124"/>
  <c r="I27" i="124"/>
  <c r="I32" i="124"/>
  <c r="I36" i="124"/>
  <c r="I6" i="124"/>
  <c r="I12" i="124"/>
  <c r="I16" i="124"/>
  <c r="I20" i="124"/>
  <c r="I24" i="124"/>
  <c r="I28" i="124"/>
  <c r="I33" i="124"/>
  <c r="I37" i="124"/>
  <c r="I7" i="124"/>
  <c r="I13" i="124"/>
  <c r="I17" i="124"/>
  <c r="I21" i="124"/>
  <c r="I25" i="124"/>
  <c r="I29" i="124"/>
  <c r="I34" i="124"/>
  <c r="I38" i="124"/>
  <c r="I9" i="124"/>
  <c r="I14" i="124"/>
  <c r="I18" i="124"/>
  <c r="I22" i="124"/>
  <c r="I26" i="124"/>
  <c r="I31" i="124"/>
  <c r="I35" i="124"/>
  <c r="I5" i="124"/>
  <c r="BI9" i="269"/>
  <c r="BJ9" i="269" s="1"/>
  <c r="AJ20" i="269"/>
  <c r="J21" i="257"/>
  <c r="AC14" i="268"/>
  <c r="AA20" i="268"/>
  <c r="E20" i="268"/>
  <c r="I21" i="176"/>
  <c r="K20" i="268"/>
  <c r="BE20" i="269"/>
  <c r="BJ6" i="269"/>
  <c r="AB19" i="268"/>
  <c r="L47" i="229"/>
  <c r="AQ20" i="269"/>
  <c r="W20" i="268"/>
  <c r="H19" i="260"/>
  <c r="G15" i="96"/>
  <c r="BJ15" i="269"/>
  <c r="BL15" i="269"/>
  <c r="BL8" i="269"/>
  <c r="B76" i="169"/>
  <c r="I76" i="169"/>
  <c r="Z13" i="298"/>
  <c r="H38" i="169"/>
  <c r="J38" i="169" s="1"/>
  <c r="H10" i="180"/>
  <c r="BL10" i="269"/>
  <c r="E20" i="270"/>
  <c r="C76" i="169"/>
  <c r="K22" i="87"/>
  <c r="Z36" i="298"/>
  <c r="D38" i="298"/>
  <c r="I20" i="110"/>
  <c r="K8" i="121"/>
  <c r="AO20" i="269"/>
  <c r="F76" i="169"/>
  <c r="H11" i="263"/>
  <c r="Z42" i="298"/>
  <c r="Z12" i="298"/>
  <c r="Z21" i="298"/>
  <c r="Z19" i="298"/>
  <c r="BL11" i="269"/>
  <c r="J20" i="176"/>
  <c r="Z28" i="298"/>
  <c r="Z29" i="298"/>
  <c r="Z7" i="298"/>
  <c r="Z31" i="298"/>
  <c r="Z18" i="298"/>
  <c r="Z44" i="298"/>
  <c r="Z33" i="298"/>
  <c r="X9" i="298"/>
  <c r="K40" i="177"/>
  <c r="B31" i="271"/>
  <c r="K21" i="177"/>
  <c r="Z30" i="298"/>
  <c r="Z26" i="298"/>
  <c r="Z16" i="298"/>
  <c r="Z32" i="298"/>
  <c r="Z14" i="298"/>
  <c r="Z20" i="268"/>
  <c r="AC19" i="268"/>
  <c r="D43" i="298"/>
  <c r="P11" i="298"/>
  <c r="Z11" i="298"/>
  <c r="Z9" i="298"/>
  <c r="Z40" i="298"/>
  <c r="Z34" i="298"/>
  <c r="Z17" i="298"/>
  <c r="Z37" i="298"/>
  <c r="Z15" i="298"/>
  <c r="Z35" i="298"/>
  <c r="J38" i="298"/>
  <c r="J11" i="298"/>
  <c r="P38" i="298"/>
  <c r="BL17" i="269"/>
  <c r="BH20" i="269"/>
  <c r="BI19" i="269"/>
  <c r="BL19" i="269" s="1"/>
  <c r="H121" i="200"/>
  <c r="J15" i="176"/>
  <c r="H20" i="169"/>
  <c r="J20" i="169" s="1"/>
  <c r="F20" i="110"/>
  <c r="G7" i="122"/>
  <c r="G8" i="122"/>
  <c r="G6" i="122"/>
  <c r="Z27" i="298"/>
  <c r="Z43" i="298"/>
  <c r="D11" i="298"/>
  <c r="Z24" i="298"/>
  <c r="Z22" i="298"/>
  <c r="Z20" i="298"/>
  <c r="Z8" i="298"/>
  <c r="Z23" i="298"/>
  <c r="Z41" i="298"/>
  <c r="Z25" i="298"/>
  <c r="Q20" i="268"/>
  <c r="AH20" i="269"/>
  <c r="H75" i="169"/>
  <c r="J75" i="169" s="1"/>
  <c r="G21" i="125"/>
  <c r="D21" i="125"/>
  <c r="Z38" i="298"/>
  <c r="R10" i="298"/>
  <c r="R20" i="298"/>
  <c r="R6" i="298"/>
  <c r="R29" i="298"/>
  <c r="R43" i="298"/>
  <c r="R14" i="298"/>
  <c r="R38" i="298"/>
  <c r="R12" i="298"/>
  <c r="R18" i="298"/>
  <c r="R34" i="298"/>
  <c r="R26" i="298"/>
  <c r="R19" i="298"/>
  <c r="R15" i="298"/>
  <c r="R16" i="298"/>
  <c r="R36" i="298"/>
  <c r="R44" i="298"/>
  <c r="R33" i="298"/>
  <c r="R25" i="298"/>
  <c r="R17" i="298"/>
  <c r="R31" i="298"/>
  <c r="R35" i="298"/>
  <c r="R9" i="298"/>
  <c r="R8" i="298"/>
  <c r="R7" i="298"/>
  <c r="R24" i="298"/>
  <c r="R32" i="298"/>
  <c r="R40" i="298"/>
  <c r="R30" i="298"/>
  <c r="R23" i="298"/>
  <c r="R13" i="298"/>
  <c r="R37" i="298"/>
  <c r="R21" i="298"/>
  <c r="R22" i="298"/>
  <c r="R41" i="298"/>
  <c r="R28" i="298"/>
  <c r="K10" i="121"/>
  <c r="K18" i="121"/>
  <c r="K7" i="121"/>
  <c r="K6" i="121"/>
  <c r="K13" i="121"/>
  <c r="K17" i="121"/>
  <c r="K9" i="121"/>
  <c r="G76" i="169"/>
  <c r="H70" i="169"/>
  <c r="J70" i="169" s="1"/>
  <c r="N7" i="298"/>
  <c r="N42" i="298"/>
  <c r="N21" i="298"/>
  <c r="N29" i="298"/>
  <c r="N10" i="298"/>
  <c r="N44" i="298"/>
  <c r="N16" i="298"/>
  <c r="N18" i="298"/>
  <c r="N22" i="298"/>
  <c r="N35" i="298"/>
  <c r="N6" i="298"/>
  <c r="N9" i="298"/>
  <c r="N28" i="298"/>
  <c r="N30" i="298"/>
  <c r="N34" i="298"/>
  <c r="N12" i="298"/>
  <c r="N40" i="298"/>
  <c r="N31" i="298"/>
  <c r="N13" i="298"/>
  <c r="N15" i="298"/>
  <c r="N23" i="298"/>
  <c r="N43" i="298"/>
  <c r="N19" i="298"/>
  <c r="N14" i="298"/>
  <c r="N37" i="298"/>
  <c r="N24" i="298"/>
  <c r="N17" i="298"/>
  <c r="N41" i="298"/>
  <c r="N32" i="298"/>
  <c r="N25" i="298"/>
  <c r="N11" i="298"/>
  <c r="N36" i="298"/>
  <c r="N33" i="298"/>
  <c r="N38" i="298"/>
  <c r="N26" i="298"/>
  <c r="N8" i="298"/>
  <c r="H57" i="169"/>
  <c r="J57" i="169" s="1"/>
  <c r="E76" i="169"/>
  <c r="T34" i="298"/>
  <c r="T26" i="298"/>
  <c r="T15" i="298"/>
  <c r="T13" i="298"/>
  <c r="T37" i="298"/>
  <c r="T33" i="298"/>
  <c r="T30" i="298"/>
  <c r="T19" i="298"/>
  <c r="T16" i="298"/>
  <c r="T14" i="298"/>
  <c r="T40" i="298"/>
  <c r="T12" i="298"/>
  <c r="T9" i="298"/>
  <c r="T31" i="298"/>
  <c r="T41" i="298"/>
  <c r="T25" i="298"/>
  <c r="T21" i="298"/>
  <c r="T35" i="298"/>
  <c r="T32" i="298"/>
  <c r="T8" i="298"/>
  <c r="T29" i="298"/>
  <c r="T27" i="298"/>
  <c r="T17" i="298"/>
  <c r="T23" i="298"/>
  <c r="T10" i="298"/>
  <c r="T7" i="298"/>
  <c r="T24" i="298"/>
  <c r="T22" i="298"/>
  <c r="T28" i="298"/>
  <c r="T44" i="298"/>
  <c r="T39" i="298"/>
  <c r="T38" i="298"/>
  <c r="T6" i="298"/>
  <c r="T43" i="298"/>
  <c r="T18" i="298"/>
  <c r="T20" i="298"/>
  <c r="J40" i="298"/>
  <c r="J25" i="298"/>
  <c r="J15" i="298"/>
  <c r="J21" i="298"/>
  <c r="J10" i="298"/>
  <c r="J32" i="298"/>
  <c r="J30" i="298"/>
  <c r="J17" i="298"/>
  <c r="J16" i="298"/>
  <c r="J31" i="298"/>
  <c r="J35" i="298"/>
  <c r="J29" i="298"/>
  <c r="J44" i="298"/>
  <c r="J22" i="298"/>
  <c r="J26" i="298"/>
  <c r="J27" i="298"/>
  <c r="J6" i="298"/>
  <c r="J33" i="298"/>
  <c r="J7" i="298"/>
  <c r="J36" i="298"/>
  <c r="J34" i="298"/>
  <c r="J28" i="298"/>
  <c r="J8" i="298"/>
  <c r="J23" i="298"/>
  <c r="J13" i="298"/>
  <c r="J43" i="298"/>
  <c r="J14" i="298"/>
  <c r="J37" i="298"/>
  <c r="J18" i="298"/>
  <c r="J9" i="298"/>
  <c r="J12" i="298"/>
  <c r="J24" i="298"/>
  <c r="H24" i="298"/>
  <c r="H33" i="298"/>
  <c r="H23" i="298"/>
  <c r="H40" i="298"/>
  <c r="H32" i="298"/>
  <c r="H7" i="298"/>
  <c r="H25" i="298"/>
  <c r="H34" i="298"/>
  <c r="H29" i="298"/>
  <c r="H35" i="298"/>
  <c r="H31" i="298"/>
  <c r="H13" i="298"/>
  <c r="H8" i="298"/>
  <c r="H28" i="298"/>
  <c r="H27" i="298"/>
  <c r="H16" i="298"/>
  <c r="H14" i="298"/>
  <c r="H22" i="298"/>
  <c r="H26" i="298"/>
  <c r="H10" i="298"/>
  <c r="H38" i="298"/>
  <c r="H12" i="298"/>
  <c r="H9" i="298"/>
  <c r="H6" i="298"/>
  <c r="H44" i="298"/>
  <c r="H17" i="298"/>
  <c r="H37" i="298"/>
  <c r="H15" i="298"/>
  <c r="H43" i="298"/>
  <c r="H30" i="298"/>
  <c r="BJ13" i="269"/>
  <c r="BL13" i="269"/>
  <c r="R11" i="298"/>
  <c r="T20" i="269"/>
  <c r="BJ12" i="269"/>
  <c r="BL12" i="269"/>
  <c r="AC20" i="269"/>
  <c r="Q121" i="200"/>
  <c r="K15" i="121"/>
  <c r="K12" i="121"/>
  <c r="AX20" i="269"/>
  <c r="F28" i="298"/>
  <c r="F8" i="298"/>
  <c r="F13" i="298"/>
  <c r="F17" i="298"/>
  <c r="F25" i="298"/>
  <c r="F15" i="298"/>
  <c r="F30" i="298"/>
  <c r="F20" i="298"/>
  <c r="F44" i="298"/>
  <c r="F29" i="298"/>
  <c r="F9" i="298"/>
  <c r="F7" i="298"/>
  <c r="F37" i="298"/>
  <c r="F24" i="298"/>
  <c r="F35" i="298"/>
  <c r="F6" i="298"/>
  <c r="F10" i="298"/>
  <c r="F31" i="298"/>
  <c r="F14" i="298"/>
  <c r="F23" i="298"/>
  <c r="F38" i="298"/>
  <c r="F40" i="298"/>
  <c r="M20" i="269"/>
  <c r="O20" i="269"/>
  <c r="H64" i="169"/>
  <c r="J64" i="169" s="1"/>
  <c r="R27" i="298"/>
  <c r="F11" i="298"/>
  <c r="N20" i="298"/>
  <c r="D40" i="298"/>
  <c r="D36" i="298"/>
  <c r="D15" i="298"/>
  <c r="D13" i="298"/>
  <c r="D7" i="298"/>
  <c r="D6" i="298"/>
  <c r="D44" i="298"/>
  <c r="D31" i="298"/>
  <c r="D23" i="298"/>
  <c r="D12" i="298"/>
  <c r="D32" i="298"/>
  <c r="D30" i="298"/>
  <c r="D22" i="298"/>
  <c r="D29" i="298"/>
  <c r="D37" i="298"/>
  <c r="D24" i="298"/>
  <c r="D17" i="298"/>
  <c r="D33" i="298"/>
  <c r="D21" i="298"/>
  <c r="D8" i="298"/>
  <c r="D35" i="298"/>
  <c r="D41" i="298"/>
  <c r="D28" i="298"/>
  <c r="AA44" i="298"/>
  <c r="AB38" i="298" s="1"/>
  <c r="D20" i="298"/>
  <c r="D14" i="298"/>
  <c r="D9" i="298"/>
  <c r="D34" i="298"/>
  <c r="D26" i="298"/>
  <c r="D25" i="298"/>
  <c r="D10" i="298"/>
  <c r="X32" i="298"/>
  <c r="X31" i="298"/>
  <c r="X8" i="298"/>
  <c r="X7" i="298"/>
  <c r="X38" i="298"/>
  <c r="X24" i="298"/>
  <c r="X13" i="298"/>
  <c r="X12" i="298"/>
  <c r="X35" i="298"/>
  <c r="X18" i="298"/>
  <c r="X36" i="298"/>
  <c r="X28" i="298"/>
  <c r="X19" i="298"/>
  <c r="X37" i="298"/>
  <c r="X16" i="298"/>
  <c r="X14" i="298"/>
  <c r="X44" i="298"/>
  <c r="X30" i="298"/>
  <c r="X17" i="298"/>
  <c r="X20" i="298"/>
  <c r="Z10" i="298"/>
  <c r="X41" i="298"/>
  <c r="X26" i="298"/>
  <c r="X43" i="298"/>
  <c r="X15" i="298"/>
  <c r="X6" i="298"/>
  <c r="X34" i="298"/>
  <c r="X25" i="298"/>
  <c r="X40" i="298"/>
  <c r="X10" i="298"/>
  <c r="X33" i="298"/>
  <c r="X23" i="298"/>
  <c r="X27" i="298"/>
  <c r="X29" i="298"/>
  <c r="H11" i="298"/>
  <c r="F43" i="298"/>
  <c r="P22" i="298"/>
  <c r="P18" i="298"/>
  <c r="P16" i="298"/>
  <c r="P6" i="298"/>
  <c r="P34" i="298"/>
  <c r="P15" i="298"/>
  <c r="P24" i="298"/>
  <c r="P14" i="298"/>
  <c r="P13" i="298"/>
  <c r="P8" i="298"/>
  <c r="P33" i="298"/>
  <c r="P25" i="298"/>
  <c r="P43" i="298"/>
  <c r="P36" i="298"/>
  <c r="P10" i="298"/>
  <c r="P41" i="298"/>
  <c r="P23" i="298"/>
  <c r="P40" i="298"/>
  <c r="P29" i="298"/>
  <c r="P12" i="298"/>
  <c r="P30" i="298"/>
  <c r="P19" i="298"/>
  <c r="P37" i="298"/>
  <c r="P32" i="298"/>
  <c r="P28" i="298"/>
  <c r="P17" i="298"/>
  <c r="P27" i="298"/>
  <c r="P35" i="298"/>
  <c r="P42" i="298"/>
  <c r="P31" i="298"/>
  <c r="P7" i="298"/>
  <c r="P20" i="298"/>
  <c r="P44" i="298"/>
  <c r="P26" i="298"/>
  <c r="AC9" i="268"/>
  <c r="Y20" i="268"/>
  <c r="V20" i="269"/>
  <c r="R121" i="200"/>
  <c r="P121" i="200"/>
  <c r="H21" i="176"/>
  <c r="BI14" i="269"/>
  <c r="J16" i="126"/>
  <c r="AB20" i="268" l="1"/>
  <c r="BI20" i="269"/>
  <c r="BJ20" i="269" s="1"/>
  <c r="BJ19" i="269"/>
  <c r="J21" i="176"/>
  <c r="BL9" i="269"/>
  <c r="AC20" i="268"/>
  <c r="G9" i="122"/>
  <c r="AB44" i="298"/>
  <c r="AB29" i="298"/>
  <c r="AB41" i="298"/>
  <c r="AB21" i="298"/>
  <c r="AB30" i="298"/>
  <c r="AB25" i="298"/>
  <c r="AB17" i="298"/>
  <c r="AB14" i="298"/>
  <c r="AB10" i="298"/>
  <c r="AB39" i="298"/>
  <c r="AB24" i="298"/>
  <c r="AB32" i="298"/>
  <c r="AB15" i="298"/>
  <c r="AB16" i="298"/>
  <c r="AB13" i="298"/>
  <c r="AB34" i="298"/>
  <c r="AB33" i="298"/>
  <c r="AB35" i="298"/>
  <c r="AB36" i="298"/>
  <c r="AB19" i="298"/>
  <c r="AB37" i="298"/>
  <c r="AB23" i="298"/>
  <c r="AB6" i="298"/>
  <c r="AB31" i="298"/>
  <c r="AB12" i="298"/>
  <c r="AB8" i="298"/>
  <c r="AB7" i="298"/>
  <c r="AB42" i="298"/>
  <c r="AB18" i="298"/>
  <c r="AB28" i="298"/>
  <c r="AB22" i="298"/>
  <c r="AB26" i="298"/>
  <c r="AB40" i="298"/>
  <c r="AB27" i="298"/>
  <c r="BJ14" i="269"/>
  <c r="BL14" i="269"/>
  <c r="AB9" i="298"/>
  <c r="AB11" i="298"/>
  <c r="H76" i="169"/>
  <c r="J76" i="169" s="1"/>
  <c r="AB43" i="298"/>
  <c r="AB20" i="298"/>
  <c r="BL20" i="269" l="1"/>
  <c r="G35" i="338"/>
  <c r="G34" i="338"/>
  <c r="C131" i="334"/>
</calcChain>
</file>

<file path=xl/comments1.xml><?xml version="1.0" encoding="utf-8"?>
<comments xmlns="http://schemas.openxmlformats.org/spreadsheetml/2006/main">
  <authors>
    <author>PATRICIA RAMÍREZ ESQUIVEL</author>
  </authors>
  <commentList>
    <comment ref="D6" authorId="0" shapeId="0">
      <text>
        <r>
          <rPr>
            <b/>
            <sz val="9"/>
            <color indexed="81"/>
            <rFont val="Tahoma"/>
            <family val="2"/>
          </rPr>
          <t>PATRICIA RAMÍREZ ESQUIVEL:</t>
        </r>
        <r>
          <rPr>
            <sz val="9"/>
            <color indexed="81"/>
            <rFont val="Tahoma"/>
            <family val="2"/>
          </rPr>
          <t xml:space="preserve">
FALTA QUE LA IES ENVÍE LA CALIFICACIÓN DE PEDRO GODÍNEZ JIMÉNEZ (INVIERNO 2016) Y SHEILA IZAMAR ORTIZ ORIHUELA (PRIMAVERA 2016)</t>
        </r>
      </text>
    </comment>
    <comment ref="D12" authorId="0" shapeId="0">
      <text>
        <r>
          <rPr>
            <b/>
            <sz val="9"/>
            <color indexed="81"/>
            <rFont val="Tahoma"/>
            <family val="2"/>
          </rPr>
          <t>PATRICIA RAMÍREZ ESQUIVEL:</t>
        </r>
        <r>
          <rPr>
            <sz val="9"/>
            <color indexed="81"/>
            <rFont val="Tahoma"/>
            <family val="2"/>
          </rPr>
          <t xml:space="preserve">
FALTA QUE LA IES ENVÍE LA CALIFICACIÓN DE JAVIER MARTÍNEZ HERNÁNDEZ (PRIMAVERA 2016)</t>
        </r>
      </text>
    </comment>
    <comment ref="D30" authorId="0" shapeId="0">
      <text>
        <r>
          <rPr>
            <b/>
            <sz val="9"/>
            <color indexed="81"/>
            <rFont val="Tahoma"/>
            <family val="2"/>
          </rPr>
          <t>PATRICIA RAMÍREZ ESQUIVEL:</t>
        </r>
        <r>
          <rPr>
            <sz val="9"/>
            <color indexed="81"/>
            <rFont val="Tahoma"/>
            <family val="2"/>
          </rPr>
          <t xml:space="preserve">
FALTA QUE LA IES ENVÍE LAS CALIFICACIONES DE LAFREDO TISCAREÑO HERNÁNDEZ (INVIERNO 2016)</t>
        </r>
      </text>
    </comment>
    <comment ref="D42" authorId="0" shapeId="0">
      <text>
        <r>
          <rPr>
            <b/>
            <sz val="9"/>
            <color indexed="81"/>
            <rFont val="Tahoma"/>
            <family val="2"/>
          </rPr>
          <t>PATRICIA RAMÍREZ ESQUIVEL:</t>
        </r>
        <r>
          <rPr>
            <sz val="9"/>
            <color indexed="81"/>
            <rFont val="Tahoma"/>
            <family val="2"/>
          </rPr>
          <t xml:space="preserve">
SE TIENE PENDIENTE LAS CALIFICACIONES DE LISSET GUADALUPE HERNÁNDEZ RODRÍGUEZ, LA IES AÚN NO ENVÍA SUS CALIFICACIONES OTOÑO 2015</t>
        </r>
      </text>
    </comment>
    <comment ref="D43" authorId="0" shapeId="0">
      <text>
        <r>
          <rPr>
            <b/>
            <sz val="9"/>
            <color indexed="81"/>
            <rFont val="Tahoma"/>
            <family val="2"/>
          </rPr>
          <t>PATRICIA RAMÍREZ ESQUIVEL:</t>
        </r>
        <r>
          <rPr>
            <sz val="9"/>
            <color indexed="81"/>
            <rFont val="Tahoma"/>
            <family val="2"/>
          </rPr>
          <t xml:space="preserve">
FALTA LA HOMOLOGACIÓN POR PARTE DEL COORDINADOR DE DISEÑO DE LAS CALIFICACIONES QUE OBTUVO STEPHANIA RAMÍREZ CRUZ OTOÑO 2015, FALTA QUE LA IES ENVÍE LAS CALIFICACIONES DE JORGE ALBERTO MARTÍNEZ CERON (INVIERNO 2016)  </t>
        </r>
      </text>
    </comment>
  </commentList>
</comments>
</file>

<file path=xl/sharedStrings.xml><?xml version="1.0" encoding="utf-8"?>
<sst xmlns="http://schemas.openxmlformats.org/spreadsheetml/2006/main" count="16057" uniqueCount="6666">
  <si>
    <t>Total</t>
  </si>
  <si>
    <t>Alumnos becados</t>
  </si>
  <si>
    <t>MB</t>
  </si>
  <si>
    <t>B</t>
  </si>
  <si>
    <t>S</t>
  </si>
  <si>
    <t>NA</t>
  </si>
  <si>
    <t>Total acreditadas</t>
  </si>
  <si>
    <t>IES de procedencia</t>
  </si>
  <si>
    <t>Programa de beca</t>
  </si>
  <si>
    <t>Número de alumnos recibidos</t>
  </si>
  <si>
    <t>Número de UEA registradas por calificación</t>
  </si>
  <si>
    <t>Número de UEA registradas</t>
  </si>
  <si>
    <t>Internacional</t>
  </si>
  <si>
    <t>ZMCM</t>
  </si>
  <si>
    <t>Interior de la República</t>
  </si>
  <si>
    <t>Extranjero</t>
  </si>
  <si>
    <t>Administración</t>
  </si>
  <si>
    <t>Derecho</t>
  </si>
  <si>
    <t>Humanidades</t>
  </si>
  <si>
    <t>Estudios Socioterritoriales</t>
  </si>
  <si>
    <t>Diseño</t>
  </si>
  <si>
    <t>Ciencias de la Comunicación</t>
  </si>
  <si>
    <t>Tecnologías y Sistemas de la Información</t>
  </si>
  <si>
    <t>Ingeniería en Computación</t>
  </si>
  <si>
    <t>Matemáticas Aplicadas</t>
  </si>
  <si>
    <t>Ingeniería Biológica</t>
  </si>
  <si>
    <t>Posgrado en Ciencias Sociales y Humanidades</t>
  </si>
  <si>
    <t xml:space="preserve">Total </t>
  </si>
  <si>
    <t>Unidades UAM</t>
  </si>
  <si>
    <t>Plan de Estudios</t>
  </si>
  <si>
    <t>Tecnologías y Sistemas de Información</t>
  </si>
  <si>
    <t>Total Unidad</t>
  </si>
  <si>
    <t>Destino</t>
  </si>
  <si>
    <t>Año</t>
  </si>
  <si>
    <t>Núm.</t>
  </si>
  <si>
    <t>Monto</t>
  </si>
  <si>
    <t>Biología Molecular</t>
  </si>
  <si>
    <t>Posgrado en CSH</t>
  </si>
  <si>
    <t>Maestría en Diseño, Información y Comunicación</t>
  </si>
  <si>
    <t>Posgrado en Ciencias Naturales e Ingeniería</t>
  </si>
  <si>
    <t>Alumnos que realizaron su estancia de movilidad</t>
  </si>
  <si>
    <t>Total DCCD</t>
  </si>
  <si>
    <t>Posgrado en CNI</t>
  </si>
  <si>
    <t>Total DCNI</t>
  </si>
  <si>
    <t>Total DCSH</t>
  </si>
  <si>
    <t>País</t>
  </si>
  <si>
    <t>Estado/provincia</t>
  </si>
  <si>
    <t>Alumnos colocados</t>
  </si>
  <si>
    <t>Trimestre</t>
  </si>
  <si>
    <t>Posgrado CSH</t>
  </si>
  <si>
    <t>Monto total</t>
  </si>
  <si>
    <t>Informe Anual 2015</t>
  </si>
  <si>
    <t>15-Otoño</t>
  </si>
  <si>
    <t>Fuente: Coordinación de Planeación y Vinculación.</t>
  </si>
  <si>
    <t>Movilidad por Plan de Estudios (histórico)</t>
  </si>
  <si>
    <t>Tabla 29</t>
  </si>
  <si>
    <t>Movilidad por destino (histórico)</t>
  </si>
  <si>
    <t>ZMCM*</t>
  </si>
  <si>
    <t>*Zona Metropolitana de la Ciudad de México.</t>
  </si>
  <si>
    <t>IES receptoras</t>
  </si>
  <si>
    <t>IES receptoras por año</t>
  </si>
  <si>
    <t>Institución receptora</t>
  </si>
  <si>
    <t>Tipo de IES</t>
  </si>
  <si>
    <t>Benemérita Universidad Autónoma de Puebla</t>
  </si>
  <si>
    <t>Nacional</t>
  </si>
  <si>
    <t>Pública</t>
  </si>
  <si>
    <t>México</t>
  </si>
  <si>
    <t>Puebla</t>
  </si>
  <si>
    <t>Bishop's University</t>
  </si>
  <si>
    <t>Canadá</t>
  </si>
  <si>
    <t>Sherbrooke, Quebec</t>
  </si>
  <si>
    <t>Centro de Investigación e Innovación Tecnológica (Ciitec)</t>
  </si>
  <si>
    <t>Local</t>
  </si>
  <si>
    <t>Azcapotzalco</t>
  </si>
  <si>
    <t>Centro de Investigación en Geografía y Geomática Ing. Jorge L. Tamayo A.C. (Centro Geo)</t>
  </si>
  <si>
    <t>Tlalpan</t>
  </si>
  <si>
    <t>Centro de Investigación Y Estudios Avanzados (Cinvestav)</t>
  </si>
  <si>
    <t>Gustavo A. Madero</t>
  </si>
  <si>
    <t>Centro de Investigaciones y Docencia Económicas A.C. (CIDE)</t>
  </si>
  <si>
    <t>Álvaro Obregón</t>
  </si>
  <si>
    <t>Centro de Nanociencias y Micro y Nanotecnologías (CNMN)</t>
  </si>
  <si>
    <t>Deggendorf University of Applied Sciences</t>
  </si>
  <si>
    <t>Privada</t>
  </si>
  <si>
    <t>Alemania</t>
  </si>
  <si>
    <t>Deggendorf</t>
  </si>
  <si>
    <t>El Colegio de la Frontera Norte (Colef) Chihuahua</t>
  </si>
  <si>
    <t>Chihuahua</t>
  </si>
  <si>
    <t>Ciudad Juárez</t>
  </si>
  <si>
    <t>El Colegio de la Frontera Norte (Colef) Baja California</t>
  </si>
  <si>
    <t>Baja California</t>
  </si>
  <si>
    <t>Tijuana</t>
  </si>
  <si>
    <t>Friedrich-Schiller-Universität Jena</t>
  </si>
  <si>
    <t>Jena, Turingia</t>
  </si>
  <si>
    <t>Fundación Universitaria Panamericana</t>
  </si>
  <si>
    <t>Colombia</t>
  </si>
  <si>
    <t>Bogotá</t>
  </si>
  <si>
    <t>Hochchule Rheinmain University of Applied Sciences</t>
  </si>
  <si>
    <t>Wiesbaden</t>
  </si>
  <si>
    <t>Hof University of Applied Sciences</t>
  </si>
  <si>
    <t>Hof, Bavaria</t>
  </si>
  <si>
    <t>Instituto de Investigaciones Dr. José María Luis Mora</t>
  </si>
  <si>
    <t>Benito Juárez</t>
  </si>
  <si>
    <t>Instituto Nacional de Medicina Genómica (Inmegen)</t>
  </si>
  <si>
    <t>Instituto Politécnico Nacional</t>
  </si>
  <si>
    <t>Instituto Tecnológico de Aguascalientes</t>
  </si>
  <si>
    <t>Aguascalientes</t>
  </si>
  <si>
    <t>Instituto Tecnológico de Celaya</t>
  </si>
  <si>
    <t>Guanajuato</t>
  </si>
  <si>
    <t>Celaya</t>
  </si>
  <si>
    <t>Instituto Tecnológico y de Estudios Superiores de Occidente</t>
  </si>
  <si>
    <t>Jalisco</t>
  </si>
  <si>
    <t>Guadalajara</t>
  </si>
  <si>
    <t>Leuphana Universität Lüneburg</t>
  </si>
  <si>
    <t>Lüneburg</t>
  </si>
  <si>
    <t>Pontificia Universidad Católica de Chile</t>
  </si>
  <si>
    <t>Chile</t>
  </si>
  <si>
    <t>Santiago de Chile</t>
  </si>
  <si>
    <t>Pontificia Universidad Católica de Valparaíso</t>
  </si>
  <si>
    <t>Valparaíso</t>
  </si>
  <si>
    <t>Pontificia Universidad Católica del Perú</t>
  </si>
  <si>
    <t>Perú</t>
  </si>
  <si>
    <t>Lima</t>
  </si>
  <si>
    <t>Pontificia Universidad Javeriana</t>
  </si>
  <si>
    <t>Bogotá, Cundinamarca</t>
  </si>
  <si>
    <t xml:space="preserve">Sciences Polyon-Insttitut Detudes Politiques </t>
  </si>
  <si>
    <t>Francia</t>
  </si>
  <si>
    <t>Lyon</t>
  </si>
  <si>
    <t>Tecnológico de Estudios Superiores de Ecatepec</t>
  </si>
  <si>
    <t>Estado de México</t>
  </si>
  <si>
    <t>Ecatepec</t>
  </si>
  <si>
    <t>Tsuda College</t>
  </si>
  <si>
    <t>Japón</t>
  </si>
  <si>
    <t>Tokyo</t>
  </si>
  <si>
    <t>Universidad Autónoma de Aguascalientes</t>
  </si>
  <si>
    <t>Universidad Autónoma de Baja California Norte</t>
  </si>
  <si>
    <t>Mexicali/Ensenada/Tijuana</t>
  </si>
  <si>
    <t>Universidad Autónoma de Baja California Sur</t>
  </si>
  <si>
    <t>Baja California Sur</t>
  </si>
  <si>
    <t>La Paz</t>
  </si>
  <si>
    <t>Universidad Autónoma de Barcelona</t>
  </si>
  <si>
    <t>España</t>
  </si>
  <si>
    <t>Barcelona</t>
  </si>
  <si>
    <t>Universidad Autónoma de Chiapas</t>
  </si>
  <si>
    <t>Chiapas</t>
  </si>
  <si>
    <t>Tuxtla Gutiérrez</t>
  </si>
  <si>
    <t>Universidad Autónoma de Ciudad Juárez</t>
  </si>
  <si>
    <t>Universidad Autónoma de Coahuila</t>
  </si>
  <si>
    <t>Coahuila</t>
  </si>
  <si>
    <t>Saltillo</t>
  </si>
  <si>
    <t>Universidad Autónoma de Entre Ríos</t>
  </si>
  <si>
    <t>Argentina</t>
  </si>
  <si>
    <t>Paraná, Entre Ríos</t>
  </si>
  <si>
    <t xml:space="preserve">Universidad Autónoma de Guadalajara </t>
  </si>
  <si>
    <t>Universidad Autónoma de la Ciudad De México</t>
  </si>
  <si>
    <t>Universidad Autónoma de Madrid</t>
  </si>
  <si>
    <t>Madrid</t>
  </si>
  <si>
    <t>Universidad Autónoma de Nayarit</t>
  </si>
  <si>
    <t>Nayarit</t>
  </si>
  <si>
    <t>Tepic</t>
  </si>
  <si>
    <t>Universidad Autónoma de Nuevo León</t>
  </si>
  <si>
    <t>Nuevo León</t>
  </si>
  <si>
    <t>San Nicolás de los Garza</t>
  </si>
  <si>
    <t>Universidad Autónoma de Querétaro</t>
  </si>
  <si>
    <t>Santiago de Querétaro</t>
  </si>
  <si>
    <t>Universidad Autónoma de San Luis Potosí</t>
  </si>
  <si>
    <t>San Luis Potosí</t>
  </si>
  <si>
    <t>Universidad Autónoma de Sinaloa</t>
  </si>
  <si>
    <t>Sinaloa</t>
  </si>
  <si>
    <t>Culiacán</t>
  </si>
  <si>
    <t>Universidad Autónoma de Tamaulipas</t>
  </si>
  <si>
    <t>Tamaulipas</t>
  </si>
  <si>
    <t>Ciudad Victoria</t>
  </si>
  <si>
    <t>Universidad Autónoma de Tlaxcala</t>
  </si>
  <si>
    <t>Tlaxcala</t>
  </si>
  <si>
    <t>Universidad Autónoma de Yucatán</t>
  </si>
  <si>
    <t>Yucatán</t>
  </si>
  <si>
    <t>Mérida</t>
  </si>
  <si>
    <t>Universidad Autónoma del Estado De Hidalgo</t>
  </si>
  <si>
    <t>Hidalgo</t>
  </si>
  <si>
    <t>Pachuca</t>
  </si>
  <si>
    <t>Universidad Autónoma del Estado De México</t>
  </si>
  <si>
    <t>Toluca</t>
  </si>
  <si>
    <t xml:space="preserve">Universidad Autónoma del Estado De Morelos </t>
  </si>
  <si>
    <t>Morelos</t>
  </si>
  <si>
    <t>Cuernavaca</t>
  </si>
  <si>
    <t>Universidad Autónoma Metropolitana Unidad Azcapotzalco</t>
  </si>
  <si>
    <t>Intra-UAM</t>
  </si>
  <si>
    <t>Universidad Autónoma Metropolitana Unidad Iztapalapa</t>
  </si>
  <si>
    <t>Iztapalapa</t>
  </si>
  <si>
    <t>Universidad Autónoma Metropolitana Unidad Lerma</t>
  </si>
  <si>
    <t>Lerma</t>
  </si>
  <si>
    <t>Universidad Autónoma Metropolitana Unidad Xochimilco</t>
  </si>
  <si>
    <t>Xochimilco</t>
  </si>
  <si>
    <t>Universidad Carlos III de Madrid</t>
  </si>
  <si>
    <t>Universidad Católica de Uruguay</t>
  </si>
  <si>
    <t>Uruguay</t>
  </si>
  <si>
    <t>Montevideo</t>
  </si>
  <si>
    <t>Universidad Católica Nuestra Señora de la Asunción</t>
  </si>
  <si>
    <t>Paraguay</t>
  </si>
  <si>
    <t>Asunción</t>
  </si>
  <si>
    <t>Universidad Cristóbal Colón</t>
  </si>
  <si>
    <t>Veracruz</t>
  </si>
  <si>
    <t>Universidad de Barcelona</t>
  </si>
  <si>
    <t>Italia</t>
  </si>
  <si>
    <t>Rende</t>
  </si>
  <si>
    <t>Universidad de Caldas</t>
  </si>
  <si>
    <t>Caldas</t>
  </si>
  <si>
    <t>Universidad de Ciencias y Artes de Chiapas</t>
  </si>
  <si>
    <t>Universidad de Colima</t>
  </si>
  <si>
    <t>Colima</t>
  </si>
  <si>
    <t>Universidad de Concepción</t>
  </si>
  <si>
    <t>Concepción</t>
  </si>
  <si>
    <t>Universidad de Coruña</t>
  </si>
  <si>
    <t>La Coruña</t>
  </si>
  <si>
    <t>Universidad de Guadalajara</t>
  </si>
  <si>
    <t>Universidad de Guanajuato</t>
  </si>
  <si>
    <t>Universidad de Ibagué</t>
  </si>
  <si>
    <t>Ibagué</t>
  </si>
  <si>
    <t>Universidad de Jaen</t>
  </si>
  <si>
    <t>Jaén</t>
  </si>
  <si>
    <t>Universidad de Lima</t>
  </si>
  <si>
    <t>Universidad de Medellín</t>
  </si>
  <si>
    <t>Medellín</t>
  </si>
  <si>
    <t>Universidad de Mendoza</t>
  </si>
  <si>
    <t>Mendoza</t>
  </si>
  <si>
    <t>Universidad de Monterrey</t>
  </si>
  <si>
    <t>San Pedro Garza García</t>
  </si>
  <si>
    <t>Universidad de Occidente</t>
  </si>
  <si>
    <t>Mazatlán</t>
  </si>
  <si>
    <t>Universidad de Ort</t>
  </si>
  <si>
    <t>Quintana Roo</t>
  </si>
  <si>
    <t>Chetumal</t>
  </si>
  <si>
    <t>Universidad de Santiago de Compostela</t>
  </si>
  <si>
    <t>Santiago de Compostela</t>
  </si>
  <si>
    <t>Universidad de Santo Tomas</t>
  </si>
  <si>
    <t>Universidad de Sevilla</t>
  </si>
  <si>
    <t>Sevilla</t>
  </si>
  <si>
    <t>Universidad de Sonora</t>
  </si>
  <si>
    <t>Sonora</t>
  </si>
  <si>
    <t>Hermosillo</t>
  </si>
  <si>
    <t>Universidad de Talca</t>
  </si>
  <si>
    <t>Talca</t>
  </si>
  <si>
    <t>Universidad de Valparaíso</t>
  </si>
  <si>
    <t>Universidad de Vigo</t>
  </si>
  <si>
    <t>Vigo</t>
  </si>
  <si>
    <t>Universidad de La Frontera</t>
  </si>
  <si>
    <t>Temuco</t>
  </si>
  <si>
    <t>Universidad de la Sierra de Juárez</t>
  </si>
  <si>
    <t>Oaxaca</t>
  </si>
  <si>
    <t>Ixtla de Juárez</t>
  </si>
  <si>
    <t>Universidad del Bio Bio</t>
  </si>
  <si>
    <t>Biobío</t>
  </si>
  <si>
    <t>Universidad del Claustro de Sor Juana</t>
  </si>
  <si>
    <t>Cuauhtémoc</t>
  </si>
  <si>
    <t>Universidad del Noreste</t>
  </si>
  <si>
    <t>Tampico</t>
  </si>
  <si>
    <t>Universidad del Norte</t>
  </si>
  <si>
    <t>Universidad del Salvador</t>
  </si>
  <si>
    <t>Buenos Aires</t>
  </si>
  <si>
    <t>Universidad del Valle</t>
  </si>
  <si>
    <t>Santiago de Cali</t>
  </si>
  <si>
    <t>Universidad del Valle de Atemajac</t>
  </si>
  <si>
    <t>Universidad Distrital Francisco José de Caldas</t>
  </si>
  <si>
    <t>Universidad Estadual de Campinas</t>
  </si>
  <si>
    <t>Brasil</t>
  </si>
  <si>
    <t>San Pablo</t>
  </si>
  <si>
    <t>Universidad Federal da Bahía</t>
  </si>
  <si>
    <t>Salvador</t>
  </si>
  <si>
    <t>Universidad Federal da Paraíba</t>
  </si>
  <si>
    <t>Joao Pessoa</t>
  </si>
  <si>
    <t>Universidad Federal de Santa María</t>
  </si>
  <si>
    <t>Rio Grande do Sul</t>
  </si>
  <si>
    <t>Universidad Femenina del Sagrado Corazón</t>
  </si>
  <si>
    <t>Universidad Iberoamericana A.C.</t>
  </si>
  <si>
    <t>Universidad Juárez Autónoma de Tabasco</t>
  </si>
  <si>
    <t>Tabasco</t>
  </si>
  <si>
    <t>Villahermosa</t>
  </si>
  <si>
    <t>Universidad La Salle A.C.</t>
  </si>
  <si>
    <t>Universidad La Salle A.C. Cancún</t>
  </si>
  <si>
    <t>Universidad Michoacana de San Nicolás de Hidalgo</t>
  </si>
  <si>
    <t>Michoacán</t>
  </si>
  <si>
    <t>Morelia</t>
  </si>
  <si>
    <t>Universidad Nacional Autónoma de México</t>
  </si>
  <si>
    <t>Coyoacán</t>
  </si>
  <si>
    <t>Universidad Nacional de Colombia</t>
  </si>
  <si>
    <t>Universidad Nacional de Córdoba</t>
  </si>
  <si>
    <t>Universidad Nacional de Cuyo</t>
  </si>
  <si>
    <t xml:space="preserve">Universidad Nacional de General Sarmiento </t>
  </si>
  <si>
    <t>Universidad Nacional de la Pampa</t>
  </si>
  <si>
    <t>Santa Rosa, La Pampa</t>
  </si>
  <si>
    <t>Universidad Nacional de da Plata</t>
  </si>
  <si>
    <t>La Plata</t>
  </si>
  <si>
    <t>Universidad Nacional de Lujan</t>
  </si>
  <si>
    <t>Luján</t>
  </si>
  <si>
    <t>Universidad Nacional de Noroeste de la Provincia de Buenos Aires</t>
  </si>
  <si>
    <t>Junín</t>
  </si>
  <si>
    <t>Universidad Nacional de Quilmes</t>
  </si>
  <si>
    <t>Quilmes</t>
  </si>
  <si>
    <t>Universidad Nacional de San Luis</t>
  </si>
  <si>
    <t xml:space="preserve">San Luis  </t>
  </si>
  <si>
    <t>Universidad Nacional de San Martin</t>
  </si>
  <si>
    <t>San Martin</t>
  </si>
  <si>
    <t>Universidad Nacional de Santiago del Estero</t>
  </si>
  <si>
    <t>Santiago del Estero</t>
  </si>
  <si>
    <t>Universidad Nacional de Villa María</t>
  </si>
  <si>
    <t>Villa María</t>
  </si>
  <si>
    <t>Universidad Nacional del Litoral</t>
  </si>
  <si>
    <t>Santa Fe</t>
  </si>
  <si>
    <t>Universidad Pedagógica Nacional</t>
  </si>
  <si>
    <t>Universidad Peruana Cayetano Heredia</t>
  </si>
  <si>
    <t>San Martín de Porres</t>
  </si>
  <si>
    <t>Universidad Piloto de Colombia</t>
  </si>
  <si>
    <t>Universidad Politécnica de Catalunya</t>
  </si>
  <si>
    <t>Cataluña</t>
  </si>
  <si>
    <t>Universidad Politécnica de San Luis Potosí</t>
  </si>
  <si>
    <t>Universidad Regensburg</t>
  </si>
  <si>
    <t>Regensburg</t>
  </si>
  <si>
    <t>Santiago</t>
  </si>
  <si>
    <t>Universidad Técnica de Dinamarca</t>
  </si>
  <si>
    <t>Dinamarca</t>
  </si>
  <si>
    <t>Copenhague</t>
  </si>
  <si>
    <t>Universidad Técnica Federico Santa María</t>
  </si>
  <si>
    <t>Universidad Tecnológica de Aguascalientes</t>
  </si>
  <si>
    <t>Universidad Tecnológica de Pereira</t>
  </si>
  <si>
    <t>Pereira</t>
  </si>
  <si>
    <t xml:space="preserve">Universidad Tecnológica de Tecámac </t>
  </si>
  <si>
    <t>Tecámac</t>
  </si>
  <si>
    <t>Universidad Tecnológica del Valle de Toluca</t>
  </si>
  <si>
    <t>Universidad Veracruzana</t>
  </si>
  <si>
    <t>Xalapa</t>
  </si>
  <si>
    <t>Universidad de Sao Paulo</t>
  </si>
  <si>
    <t>Sao Paulo</t>
  </si>
  <si>
    <t>Universita di Padova</t>
  </si>
  <si>
    <t>Padua</t>
  </si>
  <si>
    <t>Universite du Quebec a Montreal</t>
  </si>
  <si>
    <t>Montreal, Quebec</t>
  </si>
  <si>
    <t>Université of Rennes 2</t>
  </si>
  <si>
    <t>Rennes</t>
  </si>
  <si>
    <t>University of Bergen</t>
  </si>
  <si>
    <t>Noruega</t>
  </si>
  <si>
    <t>Bergen</t>
  </si>
  <si>
    <t>University of Salzburg</t>
  </si>
  <si>
    <t>Austria</t>
  </si>
  <si>
    <t>Salzburgo</t>
  </si>
  <si>
    <t>University of Trier</t>
  </si>
  <si>
    <t>Trier</t>
  </si>
  <si>
    <t xml:space="preserve">Nota: Se incluyen alumnos de licenciatura y posgrado. En el caso de los alumnos de posgrado, se están incluyendo los que realizaron movilidad y estancias de investigación.  </t>
  </si>
  <si>
    <t>Nombre de la institución</t>
  </si>
  <si>
    <t>Total internacional</t>
  </si>
  <si>
    <t>Universidad Autónoma del Estado de México</t>
  </si>
  <si>
    <t>Total interior de la República</t>
  </si>
  <si>
    <t>Total ZMCM</t>
  </si>
  <si>
    <t>Total unidades UAM</t>
  </si>
  <si>
    <t>Desempeño académico de alumnos en movilidad</t>
  </si>
  <si>
    <t>Promedio general (sólo UEA acreditadas)</t>
  </si>
  <si>
    <t>Movilidad Nacional</t>
  </si>
  <si>
    <t>Movilidad Internacional</t>
  </si>
  <si>
    <t>Movilidad Total</t>
  </si>
  <si>
    <t>Plan de Estudios receptor</t>
  </si>
  <si>
    <t>Posgrado CCD</t>
  </si>
  <si>
    <t>Becas de movilidad</t>
  </si>
  <si>
    <t>UAM Cuajimalpa</t>
  </si>
  <si>
    <t>16-Invierno</t>
  </si>
  <si>
    <t>16-Primavera</t>
  </si>
  <si>
    <t>16-Otoño</t>
  </si>
  <si>
    <t>Informe Anual 2016</t>
  </si>
  <si>
    <t>Posgrado CNI</t>
  </si>
  <si>
    <t>División</t>
  </si>
  <si>
    <t>TOTAL</t>
  </si>
  <si>
    <t>Berlín</t>
  </si>
  <si>
    <t>El Colegio de San Luis, A. C.</t>
  </si>
  <si>
    <t xml:space="preserve">Europa Universität Flensburg </t>
  </si>
  <si>
    <t>Flensburg</t>
  </si>
  <si>
    <t>Instituto Tecnológico de Toluca</t>
  </si>
  <si>
    <t>Mondragón</t>
  </si>
  <si>
    <t>Russian State Social University</t>
  </si>
  <si>
    <t>Rusia</t>
  </si>
  <si>
    <t>Moscow</t>
  </si>
  <si>
    <t>Technical University Of Denmark</t>
  </si>
  <si>
    <t>Technische Universität Berlin</t>
  </si>
  <si>
    <t>Universidad Antonio Ruíz De Montoya</t>
  </si>
  <si>
    <t>Pueblo Libre</t>
  </si>
  <si>
    <t>Universidad Autónoma de Campeche</t>
  </si>
  <si>
    <t>Campeche</t>
  </si>
  <si>
    <t>Universidad Autónoma de Centro América</t>
  </si>
  <si>
    <t>Costa Rica</t>
  </si>
  <si>
    <t>Universidad Autónoma de Occidente</t>
  </si>
  <si>
    <t>Calí</t>
  </si>
  <si>
    <t>Universidad Complutense de Madrid</t>
  </si>
  <si>
    <t>Antioquía</t>
  </si>
  <si>
    <t>Universidad de Antioquía</t>
  </si>
  <si>
    <t>Universidad de Buenos Aires</t>
  </si>
  <si>
    <t>Universidad de Extremadura</t>
  </si>
  <si>
    <t>Extremadura</t>
  </si>
  <si>
    <t>Universidad de Calabria</t>
  </si>
  <si>
    <t>Universidad de la República</t>
  </si>
  <si>
    <t>Universidad de Oviedo</t>
  </si>
  <si>
    <t>Oviedo</t>
  </si>
  <si>
    <t>Universidad de Quintana Roo</t>
  </si>
  <si>
    <t>Universidad de Valladolid</t>
  </si>
  <si>
    <t>Valladolid</t>
  </si>
  <si>
    <t>Universidad Diego Portales</t>
  </si>
  <si>
    <t>Universidad FUMEC</t>
  </si>
  <si>
    <t>Belo Horizonte</t>
  </si>
  <si>
    <t>Universidad Juárez del Estado de Durango</t>
  </si>
  <si>
    <t>Durango</t>
  </si>
  <si>
    <t>Universidad Nacional de Avellaneda</t>
  </si>
  <si>
    <t>Universidad Nacional de la Patagonia Austral</t>
  </si>
  <si>
    <t>Río Gallegos</t>
  </si>
  <si>
    <t>Universidad Nacional de Lanús</t>
  </si>
  <si>
    <t>Lanús</t>
  </si>
  <si>
    <t>Universidad Nacional del Nordeste</t>
  </si>
  <si>
    <t>Corrientes</t>
  </si>
  <si>
    <t>Universidad Nacional Mayor de San Marcos</t>
  </si>
  <si>
    <t>Universidad Federal Fluminense</t>
  </si>
  <si>
    <t>Fluminense de Niteról</t>
  </si>
  <si>
    <t>Università Degli Studi Di Cagliari</t>
  </si>
  <si>
    <t>Cagliari</t>
  </si>
  <si>
    <t>Università Degli Studi Di Siena</t>
  </si>
  <si>
    <t>Siena</t>
  </si>
  <si>
    <t>Université Toulouse - Jean Jaurès</t>
  </si>
  <si>
    <t>Toulouse</t>
  </si>
  <si>
    <t>Institut National Des Sciences Appliquées De Lyon</t>
  </si>
  <si>
    <t>Villeurbanne</t>
  </si>
  <si>
    <t>Departamento de Procesos y Tecnologías</t>
  </si>
  <si>
    <t>Departamento de Ciencias Sociales</t>
  </si>
  <si>
    <t>CCD</t>
  </si>
  <si>
    <t>CNI</t>
  </si>
  <si>
    <t>CSH</t>
  </si>
  <si>
    <t>171 universidades</t>
  </si>
  <si>
    <t>Ciudad de México</t>
  </si>
  <si>
    <t>Ciudad/delegación</t>
  </si>
  <si>
    <t xml:space="preserve">Procedencia </t>
  </si>
  <si>
    <t xml:space="preserve">Internacional </t>
  </si>
  <si>
    <t>Universidad Antioquia</t>
  </si>
  <si>
    <t xml:space="preserve">Nacional </t>
  </si>
  <si>
    <t>Intra-Uam</t>
  </si>
  <si>
    <t>Corporación Universitaria Minuto de Dios</t>
  </si>
  <si>
    <t xml:space="preserve">Universidad Autónoma de Baja California </t>
  </si>
  <si>
    <t>Universidad de América Latina</t>
  </si>
  <si>
    <t>Universidad del País Vasco</t>
  </si>
  <si>
    <t>Universidad Federal do Rio de Janeiro</t>
  </si>
  <si>
    <t xml:space="preserve">Universidad Nacional de las Artes </t>
  </si>
  <si>
    <t xml:space="preserve">Universidad Nacional de Villa María </t>
  </si>
  <si>
    <t xml:space="preserve">Universidad Nacional Mayor de San Marcos </t>
  </si>
  <si>
    <t>Universidade Federal do Rio de Janeiro</t>
  </si>
  <si>
    <t>Universita Degli Studi di Cagliari</t>
  </si>
  <si>
    <t>Ciencias de la Comunicación; Estudios Socioterritoriales</t>
  </si>
  <si>
    <t xml:space="preserve">Ciencias de la Comunicación; Administración </t>
  </si>
  <si>
    <t>Conacyt</t>
  </si>
  <si>
    <t>Beca UAM Internacional</t>
  </si>
  <si>
    <t>Ciencias de la Comunicación*</t>
  </si>
  <si>
    <t>Departamento de Procesos y Tecnologías*</t>
  </si>
  <si>
    <t>Departamento de Ciencias Sociales *</t>
  </si>
  <si>
    <t>*Los alumnos participantes adscritos a los departamentos realizan estancias de investigación.</t>
  </si>
  <si>
    <t>Integrantes del Consejo Académico</t>
  </si>
  <si>
    <t>Nombre</t>
  </si>
  <si>
    <t>Representación</t>
  </si>
  <si>
    <t>Dr. Eduardo Peñalosa Castro</t>
  </si>
  <si>
    <t>Presidente</t>
  </si>
  <si>
    <t>Dr. Alfonso Mauricio Sales Cruz</t>
  </si>
  <si>
    <t>Secretario del Consejo Académico</t>
  </si>
  <si>
    <t>Dra. Esperanza García López</t>
  </si>
  <si>
    <t>Directora de la División de Ciencias de la Comunicación y Diseño</t>
  </si>
  <si>
    <t>Dr. Hiram Isaac Beltrán Conde</t>
  </si>
  <si>
    <t>Director de la División de Ciencias Naturales e Ingeniería</t>
  </si>
  <si>
    <t>Dr. Rodolfo Suárez Molnar</t>
  </si>
  <si>
    <t>Director de la División de Ciencias Sociales y Humanidades</t>
  </si>
  <si>
    <t>Dr. Gustavo Rojas Bravo</t>
  </si>
  <si>
    <t>Jefe del Departamento de Ciencias de la Comunicación</t>
  </si>
  <si>
    <t>Dr. Alfredo Piero Mateos Papis</t>
  </si>
  <si>
    <t>Jefe del Departamento de Tecnologías de la Información</t>
  </si>
  <si>
    <t>Dr. Octavio Mercado González</t>
  </si>
  <si>
    <t>Jefe del Departamento de Teoría y Procesos del Diseño</t>
  </si>
  <si>
    <t>Dr. Ernesto Rivera Becerril</t>
  </si>
  <si>
    <t>Jefe del Departamento de Ciencias Naturales</t>
  </si>
  <si>
    <t xml:space="preserve">Dra. Elsa Báez Juárez </t>
  </si>
  <si>
    <t>Jefe del Departamento de Matemáticas Aplicadas y Sistemas</t>
  </si>
  <si>
    <t>Dr. José Campos Terán</t>
  </si>
  <si>
    <t>Jefe del Departamento de Procesos y Tecnología</t>
  </si>
  <si>
    <t>Dr. Salomón González Arellano</t>
  </si>
  <si>
    <t>Jefe del Departamento de Ciencias Sociales</t>
  </si>
  <si>
    <t xml:space="preserve">Dr. César Octavio Vargas Téllez </t>
  </si>
  <si>
    <t>Jefe del Departamento de Estudios Institucionales</t>
  </si>
  <si>
    <t>Dr. Roger Mario Barbosa Cruz</t>
  </si>
  <si>
    <t>Jefe del Departamento de Humanidades</t>
  </si>
  <si>
    <t>Dr. Diego Carlos Méndez Granados</t>
  </si>
  <si>
    <t>Representante Propietario del Personal Académico del Departamento de Ciencias de la Comunicación</t>
  </si>
  <si>
    <t>Suplente</t>
  </si>
  <si>
    <t>Representante Propietario del Personal  Académico del Departamento de Tecnologías de la Información</t>
  </si>
  <si>
    <t>Mtra. Lucila Mercado Colín</t>
  </si>
  <si>
    <t>Representante Propietaria del Personal Académico del Departamento de Teoría y Procesos del Diseño</t>
  </si>
  <si>
    <t>Dra. Perla Yolanda López Camacho</t>
  </si>
  <si>
    <t>Representante Propietaria del Personal Académico del Departamento de Ciencias Naturales</t>
  </si>
  <si>
    <t>Dra. Ana Leticia Arregui Mena</t>
  </si>
  <si>
    <t>Dr. Juan Manuel Romero Sanpedro</t>
  </si>
  <si>
    <t>Representante Propietario del Personal Académico del Departamento de Matemáticas Aplicadas y Sistemas</t>
  </si>
  <si>
    <t>Dr. Juan Carlos Sigala Alanís</t>
  </si>
  <si>
    <t>Representante Propietario del Personal Académico del Departamento de Procesos y Tecnología</t>
  </si>
  <si>
    <t>Dra. Akuavi Adonón Viveros</t>
  </si>
  <si>
    <t>Representante Propietaria del  Personal Académico del Departamento de Ciencias Sociales</t>
  </si>
  <si>
    <t>Dr. Marco Aurelio Jaso Sánchez</t>
  </si>
  <si>
    <t>Representante Propietario del Personal Académico del Departamento de Estudios Institucionales</t>
  </si>
  <si>
    <t>Dra. Esther Morales Franco</t>
  </si>
  <si>
    <t xml:space="preserve">Dr. Alejandro Araujo Pardo </t>
  </si>
  <si>
    <t>Representante Propietario del Personal Académico del Departamento de Humanidades</t>
  </si>
  <si>
    <t>Sr. Abraham Cortés Gómez</t>
  </si>
  <si>
    <t>Representante Propietario de los Alumnos del Departamento de Ciencias de la Comunicación</t>
  </si>
  <si>
    <t>Srita. Diana Gwndolyn Gil Hernández</t>
  </si>
  <si>
    <t>Sr. Raúl Antonio Martínez Castillo</t>
  </si>
  <si>
    <t>Representante Propietario de los Alumnos del Departamento de Tecnologías de la Información</t>
  </si>
  <si>
    <t>Sr. Marco Antonio Pascual Ramírez</t>
  </si>
  <si>
    <t>Srita. Angélica Rubí Ruiz Tule</t>
  </si>
  <si>
    <t>Representante Propietaria de los Alumnos del Departamento de Teoría y Procesos del Diseño</t>
  </si>
  <si>
    <t>Srita. Ita Viko Caballero Zúñiga</t>
  </si>
  <si>
    <t>Representante Propietaria de los Alumnos del Departamento de Ciencias Naturales</t>
  </si>
  <si>
    <t>Sr. Omar López Alanís</t>
  </si>
  <si>
    <t>Srita. Diana Labra Marín</t>
  </si>
  <si>
    <t>Representante Propietaria de los Alumnos del Departamento de Matemáticas Aplicadas y Sistemas</t>
  </si>
  <si>
    <t>Jorge Humberto Sierra Florido</t>
  </si>
  <si>
    <t>Srita. Monserrat Moya Carrillo</t>
  </si>
  <si>
    <t>Representante Propietaria de los Alumnos del Departamento de Procesos y Tecnología</t>
  </si>
  <si>
    <t>Sr. Mitsuo José Enrique Nakakawa Montes De Oca</t>
  </si>
  <si>
    <t>Sr. Alfredo Martín Sánchez Segura</t>
  </si>
  <si>
    <t>Representante Propietario de los Alumnos del Departamento de Ciencias Sociales</t>
  </si>
  <si>
    <t>Sr. Elías Pineda Olivera</t>
  </si>
  <si>
    <t>Sr. Uriel Ernesto Castillo Chavira</t>
  </si>
  <si>
    <t>Representante Propietario de los Alumnos del Departamento de Estudios Institucionales</t>
  </si>
  <si>
    <t>Srita. Erika Rosario García Martínez</t>
  </si>
  <si>
    <t>Representante Propietaria de los Alumnos del Departamento de Humanidades</t>
  </si>
  <si>
    <t>Sr. Diego Iván González Mendoza</t>
  </si>
  <si>
    <t>Sr. Jacob Gómez Coronado</t>
  </si>
  <si>
    <t>Titular</t>
  </si>
  <si>
    <t>Sr. Juan Carlos Tafolla Valencia</t>
  </si>
  <si>
    <t>Sr. Juan Carlos López Rodríguez</t>
  </si>
  <si>
    <t>Sesiones de Consejo Académico</t>
  </si>
  <si>
    <t>Fecha de la sesión</t>
  </si>
  <si>
    <t>CUA-120-16</t>
  </si>
  <si>
    <t>3 de marzo de 2016</t>
  </si>
  <si>
    <t>CUA-121-16</t>
  </si>
  <si>
    <t>CUA-122-16</t>
  </si>
  <si>
    <t>13 de abril de 2016</t>
  </si>
  <si>
    <t>CUA-123-16</t>
  </si>
  <si>
    <t>29 de junio de 2016</t>
  </si>
  <si>
    <t>CUA-124-16</t>
  </si>
  <si>
    <t>CUA-125-16</t>
  </si>
  <si>
    <t>28 de julio de 2016</t>
  </si>
  <si>
    <t>CUA-126-16</t>
  </si>
  <si>
    <t>8 de noviembre de 2016</t>
  </si>
  <si>
    <t>CUA-127-16</t>
  </si>
  <si>
    <t>CUA-128-16</t>
  </si>
  <si>
    <t>24 de noviembre de 2016</t>
  </si>
  <si>
    <t>CUA-129-16</t>
  </si>
  <si>
    <t>6 de diciembre de 2016</t>
  </si>
  <si>
    <t>Fuente: Oficina Técnica del Consejo Académico.</t>
  </si>
  <si>
    <t>Acuerdos de las Sesiones de Consejo Académico</t>
  </si>
  <si>
    <t>Sesión</t>
  </si>
  <si>
    <t>Núm. Acuerdo</t>
  </si>
  <si>
    <t>Acuerdo</t>
  </si>
  <si>
    <t>Núm. Nota</t>
  </si>
  <si>
    <t>Nota</t>
  </si>
  <si>
    <t>Comisión</t>
  </si>
  <si>
    <t>Fecha de integración</t>
  </si>
  <si>
    <t>Fecha de conclusión</t>
  </si>
  <si>
    <t>Dictamen</t>
  </si>
  <si>
    <t xml:space="preserve">
Comisión encargada de proponer las Políticas Operativas de Tutoría de la Unidad Cuajimalpa.
</t>
  </si>
  <si>
    <t>18 de octubre de 2016</t>
  </si>
  <si>
    <t>Aprobado en la Sesión CUA-127-16, celebrada el 8 de noviembre de 2016</t>
  </si>
  <si>
    <t>Comisión encargada de revisar el Plan de Desarrollo Institucional 2012-2024 de la Unidad Cuajimalpa y proponer, en su caso, las actualizaciones que considere pertinentes.</t>
  </si>
  <si>
    <t>Pendiente de presentarse</t>
  </si>
  <si>
    <t>Comisión encargada de revisar y proponer las Políticas Operativas Editoriales de la Unidad Cuajimalpa, a partir de la propuesta formulada por el Consejo Editorial.</t>
  </si>
  <si>
    <t>26 de septiembre de 2016</t>
  </si>
  <si>
    <t>Medalla al Mérito</t>
  </si>
  <si>
    <t>Alumno</t>
  </si>
  <si>
    <t>Ana Laura Gallardo García</t>
  </si>
  <si>
    <t xml:space="preserve"> 15-O</t>
  </si>
  <si>
    <t>José Juan González López</t>
  </si>
  <si>
    <t xml:space="preserve"> 16-I</t>
  </si>
  <si>
    <t xml:space="preserve"> 16-P</t>
  </si>
  <si>
    <t>Rubén Felipe Martínez Fuertes</t>
  </si>
  <si>
    <t xml:space="preserve">Biología Molecular </t>
  </si>
  <si>
    <t xml:space="preserve">Elisa Memun Zaga </t>
  </si>
  <si>
    <t xml:space="preserve">Alejandro León Ramírez </t>
  </si>
  <si>
    <t xml:space="preserve">Elda Celeste Méndez Nicolás </t>
  </si>
  <si>
    <t xml:space="preserve">Ciencias de la Comunicación </t>
  </si>
  <si>
    <t xml:space="preserve">Josabel Jiménez Ponce </t>
  </si>
  <si>
    <t xml:space="preserve">Amanda Gabriela Silva Santamaría </t>
  </si>
  <si>
    <t xml:space="preserve">Everth Aránzazu Bolaños Hernández </t>
  </si>
  <si>
    <t>Mario Javier Celis Morales</t>
  </si>
  <si>
    <t xml:space="preserve">Diseño </t>
  </si>
  <si>
    <t>Lourdes Estévez Cruz</t>
  </si>
  <si>
    <t xml:space="preserve">David Marín Vázquez </t>
  </si>
  <si>
    <t xml:space="preserve">Hugo Carlos Reynoso Ruiz de Chávez </t>
  </si>
  <si>
    <t xml:space="preserve">Estudios Socioterritoriales </t>
  </si>
  <si>
    <t xml:space="preserve">Adriana García Fernández </t>
  </si>
  <si>
    <t xml:space="preserve">María Guadalupe Espino Chávez </t>
  </si>
  <si>
    <t xml:space="preserve">Humanidades </t>
  </si>
  <si>
    <t xml:space="preserve">Maribel Percastre Perea </t>
  </si>
  <si>
    <t xml:space="preserve">Ingrid Hernández Martínez </t>
  </si>
  <si>
    <t xml:space="preserve">Ingeniería Biológica </t>
  </si>
  <si>
    <t>Elisa Alejandra Ramírez Campos</t>
  </si>
  <si>
    <t xml:space="preserve">Daniel de Jesús Orta Granados </t>
  </si>
  <si>
    <t xml:space="preserve">Ingeniería en Computación </t>
  </si>
  <si>
    <t>Jonathan Morales Pérez</t>
  </si>
  <si>
    <t>Christian Iván Ledesma Bermúdez</t>
  </si>
  <si>
    <t xml:space="preserve">Vanessa Ángeles Sánchez </t>
  </si>
  <si>
    <t xml:space="preserve">Matemáticas Aplicadas </t>
  </si>
  <si>
    <t xml:space="preserve">Francisco Paz Cendejas </t>
  </si>
  <si>
    <t>Paola Betsabé Flores Morales</t>
  </si>
  <si>
    <t xml:space="preserve">José Roberto Alvarado García </t>
  </si>
  <si>
    <t xml:space="preserve">Gerardo García Rodríguez </t>
  </si>
  <si>
    <t xml:space="preserve">René Ortiz González </t>
  </si>
  <si>
    <t>Posgrado</t>
  </si>
  <si>
    <t xml:space="preserve">Rebecca Pano Almaguer </t>
  </si>
  <si>
    <t xml:space="preserve">Maestría en Diseño, Información y Comunicación </t>
  </si>
  <si>
    <t xml:space="preserve">Karla Gabriela Contreras Pascual </t>
  </si>
  <si>
    <t xml:space="preserve">Miguel Ángel Andrade Robles </t>
  </si>
  <si>
    <t xml:space="preserve">Cecilia Rivera Hidalgo </t>
  </si>
  <si>
    <t xml:space="preserve">Mario Padilla García </t>
  </si>
  <si>
    <t>Especialización en Ciencias Naturales e Ingeniería</t>
  </si>
  <si>
    <t xml:space="preserve">Diana Ibet Román Sánchez </t>
  </si>
  <si>
    <t xml:space="preserve">Oscar Sánchez Cortés </t>
  </si>
  <si>
    <t>Maestría en Ciencias Naturales e Ingeniería</t>
  </si>
  <si>
    <t xml:space="preserve">Ana Cristina Hernández Ramos </t>
  </si>
  <si>
    <t xml:space="preserve">Javier Moreno Ortiz </t>
  </si>
  <si>
    <t xml:space="preserve">Jhony Anacleto Santos  </t>
  </si>
  <si>
    <t xml:space="preserve">María José Páez Michel </t>
  </si>
  <si>
    <t>Maestría en Ciencias Sociales y Humanidades</t>
  </si>
  <si>
    <t xml:space="preserve">Rodrigo Hernández Gamboa </t>
  </si>
  <si>
    <t xml:space="preserve">Josué Francisco Hernández Ramírez </t>
  </si>
  <si>
    <t xml:space="preserve">Consuelo Chávez Durán </t>
  </si>
  <si>
    <t>Doctorado en Ciencias Sociales y Humanidades</t>
  </si>
  <si>
    <t xml:space="preserve">Yilson Javier Beltrán Barrera </t>
  </si>
  <si>
    <t>Diploma a la Investigación</t>
  </si>
  <si>
    <t>Trabajo</t>
  </si>
  <si>
    <t>Portal web personalizable para hoteles con motor de reservaciones.</t>
  </si>
  <si>
    <t>Nanoestructuras de carbono con superficies modificadas: aplicaciones biológicas en cultivo celular y cultivo de parásitos.</t>
  </si>
  <si>
    <t>Síntesis de híbridos óxido de grafeno-lignina y su evolución como materiales antibacterianos.</t>
  </si>
  <si>
    <t>Sobrevivencia y consolidación de las MIPYMES mexicanas: estudio exploratorio.</t>
  </si>
  <si>
    <t>Conflicto e identidad por los usos del agua en San Bartolo Ameyalco, México D.F.</t>
  </si>
  <si>
    <t>Mención Académica</t>
  </si>
  <si>
    <t>Idónea Comunicación de Resultados</t>
  </si>
  <si>
    <t xml:space="preserve">Posgrado  </t>
  </si>
  <si>
    <t>Aspirantes</t>
  </si>
  <si>
    <t>Aceptados</t>
  </si>
  <si>
    <t>Aspirantes aceptados (%)</t>
  </si>
  <si>
    <t>Inscritos</t>
  </si>
  <si>
    <t>Aceptados inscritos (%)</t>
  </si>
  <si>
    <t>16-Primavera*</t>
  </si>
  <si>
    <t>Fuente: Coordinación de Sistemas Escolares.</t>
  </si>
  <si>
    <t>Aspirantes presentados a examen</t>
  </si>
  <si>
    <t>Informe anual 2016</t>
  </si>
  <si>
    <t>Nivel</t>
  </si>
  <si>
    <t>Maestría</t>
  </si>
  <si>
    <t>Especialidad</t>
  </si>
  <si>
    <t>Doctorado</t>
  </si>
  <si>
    <t xml:space="preserve">Maestría </t>
  </si>
  <si>
    <t>Histórico de admisión al posgrado</t>
  </si>
  <si>
    <t>Fuente: Base de datos de examen de admisión. Rectoría General.</t>
  </si>
  <si>
    <t>Promedio de bachillerato</t>
  </si>
  <si>
    <t>Formato de Unidad</t>
  </si>
  <si>
    <t>Licenciatura</t>
  </si>
  <si>
    <t>16/P</t>
  </si>
  <si>
    <t>16/O</t>
  </si>
  <si>
    <t>Plan de estudios</t>
  </si>
  <si>
    <t>Porcentaje de alumnos inscritos que tuvo un alto desempeño en el examen de ingreso a la universidad y que permanecen después de cursar los primeros tres trimestres de los planes de estudio</t>
  </si>
  <si>
    <t xml:space="preserve">Modalidad </t>
  </si>
  <si>
    <t>Frec</t>
  </si>
  <si>
    <t>%</t>
  </si>
  <si>
    <t>UNAM</t>
  </si>
  <si>
    <t>IPN</t>
  </si>
  <si>
    <t>Colegio de Bachilleres</t>
  </si>
  <si>
    <t>Bachillerato Tecnológico</t>
  </si>
  <si>
    <t>Universidad Pública Estatal (UPE)</t>
  </si>
  <si>
    <t>CONALEP</t>
  </si>
  <si>
    <t>Incorporada UNAM</t>
  </si>
  <si>
    <t>Incorporada SEP</t>
  </si>
  <si>
    <t>Incorporada UPE</t>
  </si>
  <si>
    <t>Otro</t>
  </si>
  <si>
    <t>Incorporada a la UAEM</t>
  </si>
  <si>
    <t>UAEM</t>
  </si>
  <si>
    <t>Tipo</t>
  </si>
  <si>
    <t>Público</t>
  </si>
  <si>
    <t>Privado</t>
  </si>
  <si>
    <t>Guerrero</t>
  </si>
  <si>
    <t>Querétaro</t>
  </si>
  <si>
    <t>Zacatecas</t>
  </si>
  <si>
    <t>No identificable</t>
  </si>
  <si>
    <t>Entidad Federativa</t>
  </si>
  <si>
    <t>Alumnos totales inscritos</t>
  </si>
  <si>
    <t>Trimestre 16-I</t>
  </si>
  <si>
    <t>Trimestre 16-P</t>
  </si>
  <si>
    <t>Trimestre 16-O</t>
  </si>
  <si>
    <t>H</t>
  </si>
  <si>
    <t>M</t>
  </si>
  <si>
    <t>Masculino</t>
  </si>
  <si>
    <t>Femenino</t>
  </si>
  <si>
    <t>Especialidad en Ciencias Naturales e Ingeniería</t>
  </si>
  <si>
    <t>Doctorado en Ciencias Naturales e Ingeniería</t>
  </si>
  <si>
    <t>Subtotal</t>
  </si>
  <si>
    <t>Tabla 12</t>
  </si>
  <si>
    <t>05-O</t>
  </si>
  <si>
    <t>06-I</t>
  </si>
  <si>
    <t>06-P</t>
  </si>
  <si>
    <t>06-O</t>
  </si>
  <si>
    <t>07-I</t>
  </si>
  <si>
    <t>07-P</t>
  </si>
  <si>
    <t>07-O</t>
  </si>
  <si>
    <t>08-I</t>
  </si>
  <si>
    <t>08-P</t>
  </si>
  <si>
    <t>08-O</t>
  </si>
  <si>
    <t>09-I</t>
  </si>
  <si>
    <t>09-P</t>
  </si>
  <si>
    <t>09-O</t>
  </si>
  <si>
    <t>10-I</t>
  </si>
  <si>
    <t>10-P</t>
  </si>
  <si>
    <t>10-O</t>
  </si>
  <si>
    <t>11-I</t>
  </si>
  <si>
    <t>11-P</t>
  </si>
  <si>
    <t>11-O</t>
  </si>
  <si>
    <t>12-I</t>
  </si>
  <si>
    <t>12-P</t>
  </si>
  <si>
    <t>12-O</t>
  </si>
  <si>
    <t>13-I</t>
  </si>
  <si>
    <t>13-P</t>
  </si>
  <si>
    <t>13-O</t>
  </si>
  <si>
    <t>14-I</t>
  </si>
  <si>
    <t>14-P</t>
  </si>
  <si>
    <t>14-O</t>
  </si>
  <si>
    <t>15-I</t>
  </si>
  <si>
    <t>15-P</t>
  </si>
  <si>
    <t>15-O</t>
  </si>
  <si>
    <t>16-I</t>
  </si>
  <si>
    <t>16-P</t>
  </si>
  <si>
    <t>16-O</t>
  </si>
  <si>
    <t>Tabla 17</t>
  </si>
  <si>
    <t>Generación</t>
  </si>
  <si>
    <t>05-Otoño</t>
  </si>
  <si>
    <t>06-Otoño</t>
  </si>
  <si>
    <t>07-Otoño</t>
  </si>
  <si>
    <t>08-Otoño</t>
  </si>
  <si>
    <t>10-Otoño</t>
  </si>
  <si>
    <t>11-Otoño</t>
  </si>
  <si>
    <t>12-Otoño</t>
  </si>
  <si>
    <t>13-Otoño</t>
  </si>
  <si>
    <t>14-Primavera</t>
  </si>
  <si>
    <t>14-Otoño</t>
  </si>
  <si>
    <t>15-Primavera</t>
  </si>
  <si>
    <t>Nota. Las celdas sombreadas corresponden a alumnos rezagados de generaciones que han cumplido su ciclo regular.</t>
  </si>
  <si>
    <t>Tabla 18</t>
  </si>
  <si>
    <t>Tasa de retención por generación</t>
  </si>
  <si>
    <t>Trimestre (%)</t>
  </si>
  <si>
    <t>IV</t>
  </si>
  <si>
    <t>VII</t>
  </si>
  <si>
    <t>X</t>
  </si>
  <si>
    <t>XII</t>
  </si>
  <si>
    <t>09-Otoño</t>
  </si>
  <si>
    <t>No aplica</t>
  </si>
  <si>
    <t>Tabla 19</t>
  </si>
  <si>
    <t>Ingreso 15-O</t>
  </si>
  <si>
    <t>Matrícula IV trimestre; 16-O</t>
  </si>
  <si>
    <t>Retención al primer año (%)</t>
  </si>
  <si>
    <t>Ingreso 15-P</t>
  </si>
  <si>
    <t>Matrícula IV trimestre; 16-P</t>
  </si>
  <si>
    <t>Tabla 20</t>
  </si>
  <si>
    <t>Generación 05-O</t>
  </si>
  <si>
    <t>Generación 06-O</t>
  </si>
  <si>
    <t>Generación 07-O</t>
  </si>
  <si>
    <t>Generación 08-O</t>
  </si>
  <si>
    <t>Generación 09-O</t>
  </si>
  <si>
    <t>Generación 10-O</t>
  </si>
  <si>
    <t>Generación 11-O</t>
  </si>
  <si>
    <t>Generación 12-O</t>
  </si>
  <si>
    <t>Generación 13-O</t>
  </si>
  <si>
    <t>Generación 14-P</t>
  </si>
  <si>
    <t>Generación 14-O</t>
  </si>
  <si>
    <t>Generación 15-P</t>
  </si>
  <si>
    <t>Generación 15-O</t>
  </si>
  <si>
    <t>Generación 16-P</t>
  </si>
  <si>
    <t>Generación 16-O</t>
  </si>
  <si>
    <t>No activos</t>
  </si>
  <si>
    <t>Bajas</t>
  </si>
  <si>
    <t>Tabla 21</t>
  </si>
  <si>
    <t>Créditos cubiertos por generación</t>
  </si>
  <si>
    <t>Generación 12-Otoño</t>
  </si>
  <si>
    <t>Generación 13-Otoño</t>
  </si>
  <si>
    <t>Generación 14-Primavera</t>
  </si>
  <si>
    <t>Generación 14-Otoño</t>
  </si>
  <si>
    <t>Generación 15-Primavera</t>
  </si>
  <si>
    <t>Generación 15-Otoño</t>
  </si>
  <si>
    <t>Créditos normales</t>
  </si>
  <si>
    <t>Nota. Al término del trimestre 16-Primavera para las generaciones que ingresaron en el trimestre de Otoño; y al término del trimestre 16-Invierno para las generaciones que ingresaron en el trimestre de primavera.</t>
  </si>
  <si>
    <t>Tabla 22</t>
  </si>
  <si>
    <t>Alumnos que cubren los créditos regulares por generación</t>
  </si>
  <si>
    <t>TRIMESTRE 1</t>
  </si>
  <si>
    <t>TRIMESTRE 2</t>
  </si>
  <si>
    <t>TRIMESTRE 3</t>
  </si>
  <si>
    <t>TRIMESTRE 4</t>
  </si>
  <si>
    <t>TRIMESTRE 5</t>
  </si>
  <si>
    <t>TRIMESTRE 6</t>
  </si>
  <si>
    <t>TRIMESTRE 7</t>
  </si>
  <si>
    <t>TRIMESTRE 8</t>
  </si>
  <si>
    <t>TRIMESTRE 9</t>
  </si>
  <si>
    <t>TRIMESTRE 10</t>
  </si>
  <si>
    <t>TRIMESTRE 11</t>
  </si>
  <si>
    <t>TRIMESTRE 12</t>
  </si>
  <si>
    <t>TOTAL (SUMA) 12 TRIMESTRES</t>
  </si>
  <si>
    <t>MINIMO (PLAN DE ESTUDIOS)</t>
  </si>
  <si>
    <t>Alumnos de nuevo ingreso</t>
  </si>
  <si>
    <r>
      <t xml:space="preserve">% Alumnos con el número normal de créditos al </t>
    </r>
    <r>
      <rPr>
        <b/>
        <sz val="10"/>
        <color theme="1"/>
        <rFont val="Calibri"/>
        <family val="2"/>
        <scheme val="minor"/>
      </rPr>
      <t>primer año</t>
    </r>
  </si>
  <si>
    <r>
      <t xml:space="preserve">% Alumnos con el número normal de créditos al </t>
    </r>
    <r>
      <rPr>
        <b/>
        <sz val="10"/>
        <color theme="1"/>
        <rFont val="Calibri"/>
        <family val="2"/>
        <scheme val="minor"/>
      </rPr>
      <t>segundo año</t>
    </r>
  </si>
  <si>
    <r>
      <t xml:space="preserve">% Alumnos con el número normal de créditos al </t>
    </r>
    <r>
      <rPr>
        <b/>
        <sz val="10"/>
        <color theme="1"/>
        <rFont val="Calibri"/>
        <family val="2"/>
        <scheme val="minor"/>
      </rPr>
      <t>tercer año</t>
    </r>
  </si>
  <si>
    <t xml:space="preserve">Administración </t>
  </si>
  <si>
    <t>Porcentaje de programas de licenciatura en los que al menos el 60% de  los alumnos ha cursado la mitad de los créditos del plan de estudios</t>
  </si>
  <si>
    <t>Tabla 23</t>
  </si>
  <si>
    <t>Evaluados</t>
  </si>
  <si>
    <t>Calificaciones Trimestre 16-Invierno</t>
  </si>
  <si>
    <t>Calificaciones Trimestre 16-Primavera</t>
  </si>
  <si>
    <t>Calificaciones Trimestre 16-Otoño</t>
  </si>
  <si>
    <t>% NA</t>
  </si>
  <si>
    <t>Prom.</t>
  </si>
  <si>
    <t>Promedio de UEA reprobadas acumuladas</t>
  </si>
  <si>
    <t>Tabla 25</t>
  </si>
  <si>
    <t>Generación 2005 - 2009</t>
  </si>
  <si>
    <t>Generación 2006 - 2010</t>
  </si>
  <si>
    <t>Generación 2007 - 2011</t>
  </si>
  <si>
    <t>Generación 2008 - 2012</t>
  </si>
  <si>
    <t>Generación 2009 - 2013</t>
  </si>
  <si>
    <t>Generación 2010 - 2014</t>
  </si>
  <si>
    <t>Generación 2011 - 2015</t>
  </si>
  <si>
    <t>Generación 2012 - 2016</t>
  </si>
  <si>
    <t>Total acumulado</t>
  </si>
  <si>
    <t>Ingreso</t>
  </si>
  <si>
    <t>Egreso regular</t>
  </si>
  <si>
    <t>Egreso con rezago</t>
  </si>
  <si>
    <t>Total de egresados</t>
  </si>
  <si>
    <t>Egresados/ ingreso</t>
  </si>
  <si>
    <t>Titulados/ egreso</t>
  </si>
  <si>
    <t>-</t>
  </si>
  <si>
    <t xml:space="preserve">Ingeniería Biológica   </t>
  </si>
  <si>
    <r>
      <t xml:space="preserve">Estudios Socioterritoriales </t>
    </r>
    <r>
      <rPr>
        <b/>
        <sz val="10"/>
        <color rgb="FFFF0000"/>
        <rFont val="Calibri"/>
        <family val="2"/>
      </rPr>
      <t xml:space="preserve"> </t>
    </r>
  </si>
  <si>
    <t>Porcentaje de programas evaluables (con egresados) de licenciatura con una tasa de titulación por cohorte generacional igual o superior al 60%</t>
  </si>
  <si>
    <t>Tabla 26</t>
  </si>
  <si>
    <t>Programa de Posgrado</t>
  </si>
  <si>
    <t>Egreso</t>
  </si>
  <si>
    <t>Egresados/ Ingreso (%)</t>
  </si>
  <si>
    <t xml:space="preserve">Obtención de grado </t>
  </si>
  <si>
    <t>Grado/ Egreso (%)</t>
  </si>
  <si>
    <t>Total posgrado DCCD</t>
  </si>
  <si>
    <t>Total posgrado DCNI</t>
  </si>
  <si>
    <t>Total posgrado DCSH</t>
  </si>
  <si>
    <t>16/I</t>
  </si>
  <si>
    <t>Tabla 59</t>
  </si>
  <si>
    <t xml:space="preserve">TOTAL </t>
  </si>
  <si>
    <t>Horas</t>
  </si>
  <si>
    <t>Nombre del profesor</t>
  </si>
  <si>
    <t>Introducción al Pensamiento Matemático</t>
  </si>
  <si>
    <t>José Luis Sampedro</t>
  </si>
  <si>
    <t>Manuel Ontiveros</t>
  </si>
  <si>
    <t>Alejandro Estrella</t>
  </si>
  <si>
    <t>Violeta Aréchiga</t>
  </si>
  <si>
    <t>Jacob Bañuelos</t>
  </si>
  <si>
    <t xml:space="preserve">José Campos Terán </t>
  </si>
  <si>
    <t>Alejandra García Franco</t>
  </si>
  <si>
    <t>Claudia Santizo</t>
  </si>
  <si>
    <t>Seminario de Sustentabilidad</t>
  </si>
  <si>
    <t>Personas</t>
  </si>
  <si>
    <t>Rocío Guadarrama</t>
  </si>
  <si>
    <t xml:space="preserve">Alberto Fragio </t>
  </si>
  <si>
    <t xml:space="preserve"> </t>
  </si>
  <si>
    <t>Difusión del quehacer universitario</t>
  </si>
  <si>
    <t>Actividades de difusión</t>
  </si>
  <si>
    <t>Número de notas generadas  por medio de comunicación interna</t>
  </si>
  <si>
    <t>Página web</t>
  </si>
  <si>
    <t>Comunidad Cuajimalpa</t>
  </si>
  <si>
    <t>Otros medios</t>
  </si>
  <si>
    <t>Actividades deportivas organizadas por la Unidad (torneos, encuentros, rally)</t>
  </si>
  <si>
    <t>Actividades culturales organizadas por la Unidad (talleres culturales, jornadas, celebraciones)</t>
  </si>
  <si>
    <t>Actividades académicas organizadas por las divisiones (cursos, talleres, semanas académico científicas, prácticas de campo)</t>
  </si>
  <si>
    <t>Presentaciones de libros</t>
  </si>
  <si>
    <t>Ceremonias (premiaciones, reconocimientos, inauguraciones)</t>
  </si>
  <si>
    <t>Actividades de vinculación (educación continua, bolsa de trabajo, prácticas profesionales)</t>
  </si>
  <si>
    <t>Fuente: Coordinación de Extensión Universitaria.</t>
  </si>
  <si>
    <t>Fecha</t>
  </si>
  <si>
    <t>Duración</t>
  </si>
  <si>
    <t>Presentación de los Talleres Culturales 16-I (Ritmos Latinos, Folclórico, Tela Acrobática, Belly Dance, Fotografía y Ensamble)</t>
  </si>
  <si>
    <t>Concierto: The Freak Rockers</t>
  </si>
  <si>
    <t>Concierto: Roberto Aymes</t>
  </si>
  <si>
    <t>Presentación de los Talleres Culturales 16-P (Ritmos Latinos, Folclórico, Tela Acrobática, Belly Dance, Fotografía y Ensamble)</t>
  </si>
  <si>
    <t>Concierto por el Día del Maestro de Clavecín con Águeda González del Ciclo Bellas Artes</t>
  </si>
  <si>
    <t xml:space="preserve">Homenaje a Beatriz Espejo </t>
  </si>
  <si>
    <t xml:space="preserve">Festival UAM Cuajimalpa 2016, la cultura y el deporte contra las adicciones </t>
  </si>
  <si>
    <t>Presentación de Belly Dance en el PIU</t>
  </si>
  <si>
    <t>Presentación de los Talleres Culturales 16-O (Ritmos Latinos, Folclórico, Tela Acrobática, Belly Dance y Fotografía)</t>
  </si>
  <si>
    <t>Rectoría</t>
  </si>
  <si>
    <t>Presentación de Danza Contemporánea por el CEPRODAC</t>
  </si>
  <si>
    <t>Autor</t>
  </si>
  <si>
    <t>Periodo de exposición</t>
  </si>
  <si>
    <t xml:space="preserve">Catálogo </t>
  </si>
  <si>
    <t xml:space="preserve">Lugar de Exhibición </t>
  </si>
  <si>
    <t xml:space="preserve">Número de visitantes durante el periodo de exposición </t>
  </si>
  <si>
    <t>Breve descripción</t>
  </si>
  <si>
    <t>Del Maíz al País</t>
  </si>
  <si>
    <t xml:space="preserve"> Ana María Casanueva</t>
  </si>
  <si>
    <t>22/01/2016 al 22/ 02/2016</t>
  </si>
  <si>
    <t>x</t>
  </si>
  <si>
    <t xml:space="preserve">Sala de Exhibiciones </t>
  </si>
  <si>
    <t>Caminos Sensibles</t>
  </si>
  <si>
    <t>Noé Katz</t>
  </si>
  <si>
    <t>29/02/2016 al 29/ 03/2016</t>
  </si>
  <si>
    <t xml:space="preserve"> Re(apariciones)</t>
  </si>
  <si>
    <t xml:space="preserve"> Dra. Alejandra Osorio</t>
  </si>
  <si>
    <t>08/03/2016 al 08/04/2016</t>
  </si>
  <si>
    <t xml:space="preserve">Casa de la Primera Imprenta de América  </t>
  </si>
  <si>
    <t xml:space="preserve">Imágenes en collage que reinterpreta las imágenes originales  realizadas por los alumnos y la Dra. Alejandra Osorio </t>
  </si>
  <si>
    <t>Memento Entes Vacilantes</t>
  </si>
  <si>
    <t>Lenka Klobásová- Aknel</t>
  </si>
  <si>
    <t>18/04/2016 al 27/05/2016</t>
  </si>
  <si>
    <r>
      <t>Texturas acompañadas con monocromáticos contrastes, hacen visible una vida de meditación y de remembranza. Momentos difíciles, pérdidas humanas y la celebración de nuevas vidas, forma parte de la muestra pictórica</t>
    </r>
    <r>
      <rPr>
        <i/>
        <sz val="10"/>
        <rFont val="Calibri"/>
        <family val="2"/>
        <scheme val="minor"/>
      </rPr>
      <t xml:space="preserve"> Mementos: entes vacilantes, </t>
    </r>
    <r>
      <rPr>
        <sz val="10"/>
        <rFont val="Calibri"/>
        <family val="2"/>
        <scheme val="minor"/>
      </rPr>
      <t>que la artista plástica de República Checa Lenka Klobásová Aknel (1977) (Fuente: Página Web)</t>
    </r>
  </si>
  <si>
    <t>La línea</t>
  </si>
  <si>
    <t xml:space="preserve">Mtro. Francisco Mata Rosas </t>
  </si>
  <si>
    <t>01/06/2016 al 25/07/2016</t>
  </si>
  <si>
    <t xml:space="preserve">Muestra Fotográfica que retrata la vida en las fronteras principalmente en la de México y Estados Unidos </t>
  </si>
  <si>
    <t xml:space="preserve">Volver </t>
  </si>
  <si>
    <t>Dra. Alejandra Osorio</t>
  </si>
  <si>
    <t>25/06/2015 al 20/08/2016</t>
  </si>
  <si>
    <r>
      <t xml:space="preserve">Galería </t>
    </r>
    <r>
      <rPr>
        <i/>
        <sz val="10"/>
        <rFont val="Calibri"/>
        <family val="2"/>
        <scheme val="minor"/>
      </rPr>
      <t>Loreto Encinas Avilés</t>
    </r>
    <r>
      <rPr>
        <sz val="10"/>
        <rFont val="Calibri"/>
        <family val="2"/>
        <scheme val="minor"/>
      </rPr>
      <t>, Delegación Cuajimalpa</t>
    </r>
  </si>
  <si>
    <t xml:space="preserve">Imágenes en collage reinterpretando las imágenes originales  realizadas por los alumnos y la Dra. Alejandra Osorio </t>
  </si>
  <si>
    <t>Calendario del tiempo</t>
  </si>
  <si>
    <t xml:space="preserve">Philip Nevin </t>
  </si>
  <si>
    <t>08/09/2016 al 10/10/2016</t>
  </si>
  <si>
    <t>Acherion. Apuntes sobre una imagen expandida</t>
  </si>
  <si>
    <t>24/10/2016 al 04/11/2016</t>
  </si>
  <si>
    <t xml:space="preserve">Collage de series fotográficas que permaneces en la vida del artista y que se ve reflejada  en la trayectoria de ciertas vivencias. </t>
  </si>
  <si>
    <t>Lo Mejor del Ring</t>
  </si>
  <si>
    <t>Lola Dinamita González</t>
  </si>
  <si>
    <t>26/10/2016 al 10/11/2016</t>
  </si>
  <si>
    <t xml:space="preserve">Biblioteca Dr. Miguel León-Portilla </t>
  </si>
  <si>
    <t>Colaboración de la Biblioteca Miguel León- Portilla y la Sección de Actividades Culturales para realizar una muestra de la Lucha libre en México  y la vida de Lola Dinamita González, así como de luchadores que la acompañaron durante la trayectoria luchística</t>
  </si>
  <si>
    <t>DCSH</t>
  </si>
  <si>
    <t xml:space="preserve">Administrativo </t>
  </si>
  <si>
    <t>Ensamble</t>
  </si>
  <si>
    <t>Tela Acrobática</t>
  </si>
  <si>
    <t xml:space="preserve">Ritmos Latinos </t>
  </si>
  <si>
    <t>Ciencias de la comunicación</t>
  </si>
  <si>
    <t>Coro</t>
  </si>
  <si>
    <t>Número de alumnos participantes en talleres culturales</t>
  </si>
  <si>
    <t>Alumnos participantes</t>
  </si>
  <si>
    <t>Belly Dance</t>
  </si>
  <si>
    <t>Fotografía</t>
  </si>
  <si>
    <t>Sexo</t>
  </si>
  <si>
    <t>Fecha de término</t>
  </si>
  <si>
    <t>F</t>
  </si>
  <si>
    <t>D</t>
  </si>
  <si>
    <t>C</t>
  </si>
  <si>
    <t>A</t>
  </si>
  <si>
    <t>E</t>
  </si>
  <si>
    <t>Área</t>
  </si>
  <si>
    <t>Número de trabajadores</t>
  </si>
  <si>
    <t>Horas pagadas</t>
  </si>
  <si>
    <t>Monto global</t>
  </si>
  <si>
    <t>Secretaría</t>
  </si>
  <si>
    <t>Servicio</t>
  </si>
  <si>
    <t>Frecuencia</t>
  </si>
  <si>
    <t>1er. Foro académico para el desarrollo de la zona poniente de la CDMX.</t>
  </si>
  <si>
    <t>Producción editorial</t>
  </si>
  <si>
    <t>ISBN</t>
  </si>
  <si>
    <t>Rectoría de Unidad</t>
  </si>
  <si>
    <t>Guía de la Colonia Juárez. Inventario de un patrimonio</t>
  </si>
  <si>
    <t>Elena Segurajáuregui</t>
  </si>
  <si>
    <t>INBA / UAM-Cuajimalpa</t>
  </si>
  <si>
    <t>978-607-28-0774-7</t>
  </si>
  <si>
    <t>Diseño de guiones para audiovisual. ficción documental</t>
  </si>
  <si>
    <t>UAM-Cuajimalpa</t>
  </si>
  <si>
    <t>978-607-28-0824-9</t>
  </si>
  <si>
    <t>Introducción a la programación orientada a objetos</t>
  </si>
  <si>
    <t>Jorge Cervantes Ojeda, María del Carmen Gómez Fuentes, Pedro Pablo González Pérez y Abel García Nájera</t>
  </si>
  <si>
    <t>978-607-28-0830-0</t>
  </si>
  <si>
    <t>Lecciones introductorias de retórica, diseño y comunicación</t>
  </si>
  <si>
    <t>Luis Antonio Rivera Díaz</t>
  </si>
  <si>
    <t>978-607-28-0826-3</t>
  </si>
  <si>
    <t>Pensar en Matemáticas</t>
  </si>
  <si>
    <t>Rocío Abascal Mena y Erick López Ornelas</t>
  </si>
  <si>
    <t>978-607-28-0827-0</t>
  </si>
  <si>
    <t>Literacidad académica</t>
  </si>
  <si>
    <t>Gregorio Hernández Zamora</t>
  </si>
  <si>
    <t>978-607-28-0838-6</t>
  </si>
  <si>
    <t>El género neuronal del periodismo</t>
  </si>
  <si>
    <t>Omar Raúl Martínez Sánchez</t>
  </si>
  <si>
    <t>978-607-28-0848-5</t>
  </si>
  <si>
    <t>Sustentabilidad: una visión multidisciplinaria</t>
  </si>
  <si>
    <t>978-607-28-0807-2</t>
  </si>
  <si>
    <t>Ética y autorregulación periodísticas en México</t>
  </si>
  <si>
    <t>CDH</t>
  </si>
  <si>
    <t>978-607-8470-06-8</t>
  </si>
  <si>
    <t>20 años después: jóvenes migrantes en Norteamérica</t>
  </si>
  <si>
    <t>COLMEX / ITESO / UAM-Cuajimalpa</t>
  </si>
  <si>
    <t>978-607-28-0907-9</t>
  </si>
  <si>
    <t>Fenomenología Agencia Académica</t>
  </si>
  <si>
    <t>UNAM / UAM-Cuajimalpa</t>
  </si>
  <si>
    <t>978-607-28-0948-2</t>
  </si>
  <si>
    <t>Antiguas redes</t>
  </si>
  <si>
    <t>Marco Antonio Millán Campuzano</t>
  </si>
  <si>
    <t>978-607-28-0840-9</t>
  </si>
  <si>
    <t>“43”</t>
  </si>
  <si>
    <t>Francisco Mata Rosas, Felipe Victoriano Serrano</t>
  </si>
  <si>
    <t>978-607-28-0941-3</t>
  </si>
  <si>
    <t>Memorias del poniente II: historias de sus pueblos, barrios y colonias</t>
  </si>
  <si>
    <t>Mario Barbosa Cruz</t>
  </si>
  <si>
    <t>978-607-28-0956-7</t>
  </si>
  <si>
    <t>Folleto Diagnóstico de la zona de influencia</t>
  </si>
  <si>
    <t>Cecilia Barraza Gómez</t>
  </si>
  <si>
    <t>N / A</t>
  </si>
  <si>
    <t>Estrategias didácticas en educación superior basadas en el aprendizaje: innovación educativa y TIC</t>
  </si>
  <si>
    <t>Fernanda Vázquez Vela</t>
  </si>
  <si>
    <t>Reflexiones, análisis y experiencias sobre la tutoría, en la educación media superior.</t>
  </si>
  <si>
    <t>Claudia Alejandra Santizo Rodall, Eduardo Peñalosa Castro, Frida Díaz Barriga Arceo</t>
  </si>
  <si>
    <t>Un modelo educativo para el siglo XXI. Aproximaciones sucesivas</t>
  </si>
  <si>
    <t>En formación</t>
  </si>
  <si>
    <t>UAM-C-CA-3 - Fisicoquímica e Interacciones de Biomoléculas</t>
  </si>
  <si>
    <t>UAM-C-CA-4 - Estudios sobre Saberes</t>
  </si>
  <si>
    <t>Consolidado</t>
  </si>
  <si>
    <t>UAM-C-CA-8 - Historia: Actores, Espacios e Ideas</t>
  </si>
  <si>
    <t>UAM-C-CA-9 - Estudios Socioespaciales</t>
  </si>
  <si>
    <t>UAM-C-CA-10 - Modernidad, Identidad, Multiculturalismo</t>
  </si>
  <si>
    <t>En consolidación</t>
  </si>
  <si>
    <t>UAM-C-CA-11 - Acción y Formas de Vida</t>
  </si>
  <si>
    <t>UAM-C-CA-12 - Física-Matemática</t>
  </si>
  <si>
    <t>UAM-C-CA-13 - Matemáticas y Computación</t>
  </si>
  <si>
    <t>UAM-C-CA-15 - Estudios Moleculares de Sistemas Biológicos</t>
  </si>
  <si>
    <t>UAM-C-CA-16 - Expresión y Representación</t>
  </si>
  <si>
    <t>UAM-C-CA-17 - Gestión del Conocimiento y Políticas de CTI</t>
  </si>
  <si>
    <t>UAM-C-CA-18 - Diseño y Medio Ambiente</t>
  </si>
  <si>
    <t>UAM-C-CA-19 - Evaluación del Diseño Centrada en el Usuario</t>
  </si>
  <si>
    <t>UAM-C-CA-20 - Estudios de la Cultura, la Imagen y el Sonido</t>
  </si>
  <si>
    <t>UAM-C-CA-21 - Comunicación Educativa y Divulgación de la Ciencia</t>
  </si>
  <si>
    <t>UAM-C-CA-22 - Creatividad Computacional, Cognición y Sociedad</t>
  </si>
  <si>
    <t>UAM-C-CA-24 - Biosistemas en Medio Ambiente y Energía</t>
  </si>
  <si>
    <t>UAM-C-CA-27 - Comunicación Institucional y Política</t>
  </si>
  <si>
    <t>UAM-C-CA-28 - Redes y Sistemas Distribuidos</t>
  </si>
  <si>
    <t>UAM-C-CA-30 - Procesos Educativos y Lenguajes para el Diseño</t>
  </si>
  <si>
    <t>UAM-C-CA-31 - Lenguaje y Razonamiento</t>
  </si>
  <si>
    <t>UAM-C-CA-32 - Derecho, Administración e Instituciones</t>
  </si>
  <si>
    <t>UAM-C-CA-33 - Fisiología Celular y Tisular</t>
  </si>
  <si>
    <t>UAM-C-CA-34 - Ingeniería de Sistemas de Bioprocesos: Modelado y Simulación</t>
  </si>
  <si>
    <t>UAM-C-CA-35 - Equilibrium: estudios culturales, epistemológicos y ontológicos de la ciencia</t>
  </si>
  <si>
    <t>UAM-C-CA-36 - Interacción y Sociedad</t>
  </si>
  <si>
    <t>UAM-C-CA-37 - Análisis Económico, Social y Jurídico de la Instituciones</t>
  </si>
  <si>
    <t>UAM-C-CA-38 - Modelos Matemáticos Continuos y Aplicaciones en Física y Geometría</t>
  </si>
  <si>
    <t>Aspirantes presentados</t>
  </si>
  <si>
    <t>Aspirantes registrados</t>
  </si>
  <si>
    <t>Tabla 2</t>
  </si>
  <si>
    <t>Tabla 3</t>
  </si>
  <si>
    <t>2013-2016</t>
  </si>
  <si>
    <t>Tabla 4</t>
  </si>
  <si>
    <t>Bachillerato de procedencia (2013-2016)</t>
  </si>
  <si>
    <t>Tabla 5</t>
  </si>
  <si>
    <t>Total (2013-2016)</t>
  </si>
  <si>
    <t>Tabla 6</t>
  </si>
  <si>
    <t>Entidad federativa de procedencia de alumnos de nuevo ingreso (2013-2016)</t>
  </si>
  <si>
    <t>Tabla 7</t>
  </si>
  <si>
    <t xml:space="preserve">División </t>
  </si>
  <si>
    <t>Modelos de enseñanza centrados en los estudiantes</t>
  </si>
  <si>
    <t>La evaluación como aprendizaje</t>
  </si>
  <si>
    <t>Herramientas digitales institucionales para la docencia</t>
  </si>
  <si>
    <t>Acompañamiento al estudiante</t>
  </si>
  <si>
    <t>Alarcón Ramos Luis Ángel</t>
  </si>
  <si>
    <t xml:space="preserve">Andrade García José Alfredo                                          </t>
  </si>
  <si>
    <t xml:space="preserve">Arregui Mena Ana Leticia </t>
  </si>
  <si>
    <t xml:space="preserve">Báez Juárez Elsa                                </t>
  </si>
  <si>
    <t xml:space="preserve">Caballero Quiroz Aarón José                        </t>
  </si>
  <si>
    <t xml:space="preserve">Espinosa Meneses Margarita </t>
  </si>
  <si>
    <t>Fragio Gistau Alberto</t>
  </si>
  <si>
    <t xml:space="preserve">Fresán Orozco Magdalena </t>
  </si>
  <si>
    <t>García Becerra Flor Yunuén</t>
  </si>
  <si>
    <t xml:space="preserve">García Franco Alejandra </t>
  </si>
  <si>
    <t>García Parra Brenda</t>
  </si>
  <si>
    <t xml:space="preserve">García Salazar Enrique </t>
  </si>
  <si>
    <t>Guerrero Morán Lorena Alejandra</t>
  </si>
  <si>
    <t xml:space="preserve">Gutiérrez Villán Juan Manuel </t>
  </si>
  <si>
    <t>Jiménez Salazar Héctor</t>
  </si>
  <si>
    <t xml:space="preserve">López Fuentes Francisco de Asís </t>
  </si>
  <si>
    <t xml:space="preserve">Martínez Reyes Héctor </t>
  </si>
  <si>
    <t>Méndez Cota Gabriela</t>
  </si>
  <si>
    <t>Mercado Colín Lucila</t>
  </si>
  <si>
    <t xml:space="preserve">Morales Franco Esther </t>
  </si>
  <si>
    <t xml:space="preserve">Morales Zaragoza Nora </t>
  </si>
  <si>
    <t xml:space="preserve">Moranchel Pocaterra Mariana </t>
  </si>
  <si>
    <t xml:space="preserve">Moreno Olivos Tiburcio </t>
  </si>
  <si>
    <t xml:space="preserve">Núñez López Mayra                       </t>
  </si>
  <si>
    <t xml:space="preserve">Ortiz Ruiz Otoniel Manuel                 </t>
  </si>
  <si>
    <t xml:space="preserve">Palacios Rodríguez Yadira </t>
  </si>
  <si>
    <t xml:space="preserve">Peimbert Torres Mariana </t>
  </si>
  <si>
    <t xml:space="preserve">Peñuelas Rivas Alfredo Noel </t>
  </si>
  <si>
    <t xml:space="preserve">Pérez Hernández Gerardo </t>
  </si>
  <si>
    <t xml:space="preserve">Quiñones Salcido Aureola </t>
  </si>
  <si>
    <t>Rivera Becerril Ernesto</t>
  </si>
  <si>
    <t>Rodríguez Ramos Fernando</t>
  </si>
  <si>
    <t>Rojo Domínguez Arturo</t>
  </si>
  <si>
    <t>Romero Sanpedro Juan Manuel</t>
  </si>
  <si>
    <t xml:space="preserve">Sigala Alanís Juan Carlos </t>
  </si>
  <si>
    <t xml:space="preserve">Solano Meneses Eska Elena </t>
  </si>
  <si>
    <t xml:space="preserve">Tristán López Ferdinando                   </t>
  </si>
  <si>
    <t xml:space="preserve">Valdespino Gómez Víctor Manuel </t>
  </si>
  <si>
    <t>Vázquez Contreras Edgar</t>
  </si>
  <si>
    <t>Idiomas</t>
  </si>
  <si>
    <t>Ana Luisa Bravo de la Garza</t>
  </si>
  <si>
    <t xml:space="preserve">Vázquez Vela María Fernanda </t>
  </si>
  <si>
    <t>Zepeda Hernández Joaquín Sergio</t>
  </si>
  <si>
    <t>Introducción al Modelo Educativo</t>
  </si>
  <si>
    <t>Modelos Educativos basados en el estudiante</t>
  </si>
  <si>
    <t>Didácticas acordes con el Modelo Educativo (Aprendizaje cooperativo)</t>
  </si>
  <si>
    <t>Didácticas acordes con el Modelo Educativo (Aprendizaje basado en problemas)</t>
  </si>
  <si>
    <t>Evaluación del proceso enseñanza aprendizaje</t>
  </si>
  <si>
    <t>Herramientas innovadoras para el aprendizaje</t>
  </si>
  <si>
    <t>Acompañamiento docente en procesos de tutoría y asesoría</t>
  </si>
  <si>
    <t>Educación Continua</t>
  </si>
  <si>
    <t>Participantes</t>
  </si>
  <si>
    <t>Nombre de la actividad</t>
  </si>
  <si>
    <t>Curso/Taller</t>
  </si>
  <si>
    <t>Hombres</t>
  </si>
  <si>
    <t>Mujeres</t>
  </si>
  <si>
    <t>Duración en horas</t>
  </si>
  <si>
    <t>Taller Excel</t>
  </si>
  <si>
    <t>Taller</t>
  </si>
  <si>
    <t xml:space="preserve">Construcción de escenarios para la atención de conflictos y gestión de las diferencias en la investigación-acción. </t>
  </si>
  <si>
    <t xml:space="preserve">Taller </t>
  </si>
  <si>
    <t>Alumnos licenciatura y posgrado</t>
  </si>
  <si>
    <t xml:space="preserve">Desarrollo de habilidades de liderazgo </t>
  </si>
  <si>
    <t>Curso</t>
  </si>
  <si>
    <t>Alumnos licenciatura, trabajadores UAM, externos</t>
  </si>
  <si>
    <t xml:space="preserve">Taller de Excel </t>
  </si>
  <si>
    <t xml:space="preserve">Alumnos, externos </t>
  </si>
  <si>
    <t xml:space="preserve">Mi hijo preadolescente </t>
  </si>
  <si>
    <t>Mujeres comunidad Cuajimalpa (Grupo Pauta)</t>
  </si>
  <si>
    <t xml:space="preserve">Taller de elaboración de programas operativos para profesores del área de Formación Inicial </t>
  </si>
  <si>
    <t>Académicos</t>
  </si>
  <si>
    <t>Académicos y alumnos de posgrado</t>
  </si>
  <si>
    <t xml:space="preserve">Introducción a la educación a distancia </t>
  </si>
  <si>
    <t>Alumnos, académicos y trabajadores</t>
  </si>
  <si>
    <t>Académicos, trabajadores administrativos y externos</t>
  </si>
  <si>
    <t xml:space="preserve">Excel Intermedio </t>
  </si>
  <si>
    <t>Trabajadores administrativos</t>
  </si>
  <si>
    <t>Alumnas, académicas y trabajadoras administrativas</t>
  </si>
  <si>
    <t>Alumnos y trabajadores administrativos</t>
  </si>
  <si>
    <t>Tabla 8</t>
  </si>
  <si>
    <t>Sección</t>
  </si>
  <si>
    <t>Unidad de medida</t>
  </si>
  <si>
    <t>Número de servicios</t>
  </si>
  <si>
    <t>Sobres</t>
  </si>
  <si>
    <t>Libros</t>
  </si>
  <si>
    <t>Paquetes</t>
  </si>
  <si>
    <t>Traslados</t>
  </si>
  <si>
    <t>Coordinación de Planeación y Vinculación</t>
  </si>
  <si>
    <t>Coordinación de Servicios Universitarios</t>
  </si>
  <si>
    <t>Coordinación de Control y Gestión</t>
  </si>
  <si>
    <t>Coordinación de Lenguas Extranjeras</t>
  </si>
  <si>
    <t>Áreas comunes, baños, patios, pasillos etc.</t>
  </si>
  <si>
    <t>Maniobras de Carga C/orden</t>
  </si>
  <si>
    <t>Maniobra</t>
  </si>
  <si>
    <t>Maniobras de Carga S/orden</t>
  </si>
  <si>
    <t>Cantidad</t>
  </si>
  <si>
    <t>Pago de servicios</t>
  </si>
  <si>
    <t>I+D México, S.A. de C.V.</t>
  </si>
  <si>
    <t>Peaje</t>
  </si>
  <si>
    <t>Impuesto predial Constituyentes 1046</t>
  </si>
  <si>
    <t>Impuesto</t>
  </si>
  <si>
    <t>Impuesto predial Constituyentes 1054</t>
  </si>
  <si>
    <t xml:space="preserve">Limpieza de vidrios Torre III, velarias y cornizas </t>
  </si>
  <si>
    <t xml:space="preserve">M2 </t>
  </si>
  <si>
    <t>Pago de energía eléctrica Constituyentes 1054</t>
  </si>
  <si>
    <t>Kilowatt</t>
  </si>
  <si>
    <t>Pago de energía eléctrica Torre III</t>
  </si>
  <si>
    <t>Retiro de basura de la Unidad</t>
  </si>
  <si>
    <t>Viaje</t>
  </si>
  <si>
    <t>Suministro de agua Constituyentes 1054</t>
  </si>
  <si>
    <t>Suministro de agua potable embotellada</t>
  </si>
  <si>
    <t>Garrafón</t>
  </si>
  <si>
    <t xml:space="preserve">Suministro de gasolina </t>
  </si>
  <si>
    <t>Litros</t>
  </si>
  <si>
    <t>Vigilancia privada 1054</t>
  </si>
  <si>
    <t>Fuente: Coordinación de Servicios Generales.</t>
  </si>
  <si>
    <t>Sector</t>
  </si>
  <si>
    <t>Social</t>
  </si>
  <si>
    <t>Fecha de corte: 30/11/2016</t>
  </si>
  <si>
    <t>No incluye trabajador de la Federación.</t>
  </si>
  <si>
    <t>Servicio Social por generación</t>
  </si>
  <si>
    <t>Alumnos (acumulado por generación)</t>
  </si>
  <si>
    <t>Gen 05-O</t>
  </si>
  <si>
    <t>Gen 06-O</t>
  </si>
  <si>
    <t>Gen 07-O</t>
  </si>
  <si>
    <t>Gen 08-O</t>
  </si>
  <si>
    <t>Gen 09-O</t>
  </si>
  <si>
    <t>Gen 10-O</t>
  </si>
  <si>
    <t>Gen 11-O</t>
  </si>
  <si>
    <t>Gen 12-O</t>
  </si>
  <si>
    <t>Gen 13-O</t>
  </si>
  <si>
    <t>Fuente: SIIUAM. Coordinación de Extensión Universitaria.</t>
  </si>
  <si>
    <t>Funciones realizadas por los prestadores de Servicio Social</t>
  </si>
  <si>
    <t>Investigación</t>
  </si>
  <si>
    <t>Docencia</t>
  </si>
  <si>
    <t>Extensión y difusión cultural</t>
  </si>
  <si>
    <t>Servicio comunitario</t>
  </si>
  <si>
    <t>Administración pública</t>
  </si>
  <si>
    <t>Capacitación</t>
  </si>
  <si>
    <t>Equidad y género</t>
  </si>
  <si>
    <t>Medio ambiente</t>
  </si>
  <si>
    <t>Educación</t>
  </si>
  <si>
    <t>Cultura y recreación</t>
  </si>
  <si>
    <t>Medios de comunicación</t>
  </si>
  <si>
    <t>Desarrollo científico y tecnológico</t>
  </si>
  <si>
    <t>Política, planeación y economía social</t>
  </si>
  <si>
    <t>Identidad cultural</t>
  </si>
  <si>
    <t>Banca y finanzas</t>
  </si>
  <si>
    <t>Salud</t>
  </si>
  <si>
    <t xml:space="preserve">Fuente: SIIUAM. Coordinación de Extensión Universitaria. </t>
  </si>
  <si>
    <t>Internos</t>
  </si>
  <si>
    <t>Externos</t>
  </si>
  <si>
    <t>En 2016</t>
  </si>
  <si>
    <t>Anterior a 2015</t>
  </si>
  <si>
    <t>Proyectos CCD</t>
  </si>
  <si>
    <t>Proyectos CNI</t>
  </si>
  <si>
    <t>Proyectos CSH</t>
  </si>
  <si>
    <t>Programas: CCD+CNI+CSH</t>
  </si>
  <si>
    <t>Espacios de Servicio Social</t>
  </si>
  <si>
    <t>Tipo de unidad receptora</t>
  </si>
  <si>
    <t>Número de unidades receptoras</t>
  </si>
  <si>
    <t>Número de espacios disponibles</t>
  </si>
  <si>
    <t>Sector privado</t>
  </si>
  <si>
    <t>Sector público</t>
  </si>
  <si>
    <t>Sector social</t>
  </si>
  <si>
    <t>UAM</t>
  </si>
  <si>
    <t>Fuente: SIIUAM. Coordinación de Extensión Universitaria. Sección de Servicio Social.</t>
  </si>
  <si>
    <t>4as Jornadas Universitarias:  Encuentro de danza y baile</t>
  </si>
  <si>
    <t>Aula</t>
  </si>
  <si>
    <t>Equipos</t>
  </si>
  <si>
    <t>PC</t>
  </si>
  <si>
    <t>MAC</t>
  </si>
  <si>
    <t>Aula General</t>
  </si>
  <si>
    <t>Fuente: Coordinación de Servicios de Cómputo.</t>
  </si>
  <si>
    <t>Infraestructura de equipo de cómputo</t>
  </si>
  <si>
    <t>Destinadas a los alumnos</t>
  </si>
  <si>
    <t>Destinadas a los profesores</t>
  </si>
  <si>
    <t>DCCD</t>
  </si>
  <si>
    <t>DCNI</t>
  </si>
  <si>
    <t>Equipo de cómputo para préstamo al personal académico</t>
  </si>
  <si>
    <t>Equipo</t>
  </si>
  <si>
    <t>Laptop</t>
  </si>
  <si>
    <t xml:space="preserve">Proyectores instalados en aulas de docencia </t>
  </si>
  <si>
    <t>Proyectores para préstamo</t>
  </si>
  <si>
    <t>Usuarios atendidos</t>
  </si>
  <si>
    <t>Alumnos</t>
  </si>
  <si>
    <t>Profesores</t>
  </si>
  <si>
    <t>Administrativos</t>
  </si>
  <si>
    <t>Personal</t>
  </si>
  <si>
    <t>Líneas telefónicas</t>
  </si>
  <si>
    <t>Rectoría Unidad</t>
  </si>
  <si>
    <t>Secretaría de Unidad</t>
  </si>
  <si>
    <t>Infraestructura</t>
  </si>
  <si>
    <t>Descripción de capacidad</t>
  </si>
  <si>
    <t>Exclusiva para telefonía IP</t>
  </si>
  <si>
    <t>31 servidores físicos y 57 servidores virtuales</t>
  </si>
  <si>
    <t>Switch de core</t>
  </si>
  <si>
    <t xml:space="preserve">Switch de core para interconectar por puertos de 1 G y 10 G el Datacenter con los IDFs de los pisos, y, con los servidores. </t>
  </si>
  <si>
    <t>Router carrier class</t>
  </si>
  <si>
    <t>Con características redundantes para el anillo metropolitano</t>
  </si>
  <si>
    <t>Router de frontera</t>
  </si>
  <si>
    <t>Con capacitad de conectar enlaces de 10 G, para la conectar por medio del sistema autónomo Internet y la red NIBA con la red de la Unidad Cuajimalpa</t>
  </si>
  <si>
    <t>Administrador de ancho de banda</t>
  </si>
  <si>
    <t>Para optimizar el aprovechamiento de la conectividad hacia y desde Internet</t>
  </si>
  <si>
    <t>Firewall</t>
  </si>
  <si>
    <t>Con interfaces de 10 G, para proteger las redes de voz y datos de la Unidad y la comunicación con el anillo metropolitano</t>
  </si>
  <si>
    <t>Switch de acceso</t>
  </si>
  <si>
    <t>Switch de datacenter</t>
  </si>
  <si>
    <t>Para conectar los sistemas de almacenamiento en red, con los servidores tipo blade y la red LAN de la Unidad</t>
  </si>
  <si>
    <t>Switch de fabric</t>
  </si>
  <si>
    <t>Para conectar y administrar los servidores tipo blade con la red LAN y los sistemas de almacenamiento</t>
  </si>
  <si>
    <t>Sistemas de almacenamiento unificado</t>
  </si>
  <si>
    <t>Para almacenar el contenido y respaldo de los servidores tipo blade que funcionan para proveer el servicio de servidores virtuales</t>
  </si>
  <si>
    <t>Adquisición</t>
  </si>
  <si>
    <t>Renovación</t>
  </si>
  <si>
    <t>Básico</t>
  </si>
  <si>
    <t>Especializado</t>
  </si>
  <si>
    <t>Rectoría/ Secretaría</t>
  </si>
  <si>
    <t>Tema</t>
  </si>
  <si>
    <t>Solicitante</t>
  </si>
  <si>
    <t>Población objetivo</t>
  </si>
  <si>
    <t>Videoconferencia LIPATA UNAM- DCNI</t>
  </si>
  <si>
    <t>DCNI Investigadores</t>
  </si>
  <si>
    <t>Videoconferencia DCNI</t>
  </si>
  <si>
    <t>DCCD Investigadores</t>
  </si>
  <si>
    <t>Videoconferencia DCSH</t>
  </si>
  <si>
    <t>DCSH- Alumnos</t>
  </si>
  <si>
    <t>Comité de Tesis</t>
  </si>
  <si>
    <t>Carlos Zepeda</t>
  </si>
  <si>
    <t>Diseño y Paisaje</t>
  </si>
  <si>
    <t xml:space="preserve">DCCD </t>
  </si>
  <si>
    <t>Red académica diseño de emociones</t>
  </si>
  <si>
    <t>Clase desde California para alumnos de DCSH</t>
  </si>
  <si>
    <t xml:space="preserve">Administrativos </t>
  </si>
  <si>
    <t>14 de noviembre</t>
  </si>
  <si>
    <t xml:space="preserve">DCNI </t>
  </si>
  <si>
    <t>17 de noviembre</t>
  </si>
  <si>
    <t>Universidad de Marsella</t>
  </si>
  <si>
    <t>23 de noviembre</t>
  </si>
  <si>
    <t>Examen de grado</t>
  </si>
  <si>
    <t>Videoconferencia UNAM</t>
  </si>
  <si>
    <t>Rectoría General</t>
  </si>
  <si>
    <t>Antivirus</t>
  </si>
  <si>
    <t xml:space="preserve">Mario Valdez </t>
  </si>
  <si>
    <t>Comité de Obras</t>
  </si>
  <si>
    <t>Colocación y pruebas equipo RM-6</t>
  </si>
  <si>
    <t>Dictamen y fallo equipo RM-6</t>
  </si>
  <si>
    <t>Radobis</t>
  </si>
  <si>
    <t>Aclaraciones servicio escolar</t>
  </si>
  <si>
    <t>Reunión de egresados</t>
  </si>
  <si>
    <t xml:space="preserve">Vinculación </t>
  </si>
  <si>
    <t>Apertura de propuesta por el servicio de transporte escolar</t>
  </si>
  <si>
    <t>Radovis Obras</t>
  </si>
  <si>
    <t>Acabados y Gas Azcapotzalco</t>
  </si>
  <si>
    <t>Fallo y adjudicación transporte escolar</t>
  </si>
  <si>
    <t>Videoconferencia de Obras</t>
  </si>
  <si>
    <t>Heriberto Zavaleta</t>
  </si>
  <si>
    <t>Asesores Especialistas y empresas</t>
  </si>
  <si>
    <t>Adjudicación Acabados y gas Azcapotzalco</t>
  </si>
  <si>
    <t xml:space="preserve">Obras </t>
  </si>
  <si>
    <t>Adquisiciones</t>
  </si>
  <si>
    <t xml:space="preserve">Fallo de obras </t>
  </si>
  <si>
    <t>Obras Azcapotzalco</t>
  </si>
  <si>
    <t>CSC</t>
  </si>
  <si>
    <t>Obras Azcapotzalco Voz y datos</t>
  </si>
  <si>
    <t>Remodelación Xochimilco</t>
  </si>
  <si>
    <t>Aulas Lerma</t>
  </si>
  <si>
    <t>Comisión internunidades Modificación de plan y programas de estudios de CBS</t>
  </si>
  <si>
    <t>1 de diciembre</t>
  </si>
  <si>
    <t>2 de diciembre</t>
  </si>
  <si>
    <t>Videoconferencia telefonía</t>
  </si>
  <si>
    <t>Videoconferencia Junta administrativa</t>
  </si>
  <si>
    <t>Tipo de servicio</t>
  </si>
  <si>
    <t>Reemplazo de equipos por actualización</t>
  </si>
  <si>
    <t>Habilitación de impresoras locales o en red</t>
  </si>
  <si>
    <t>Implementación de servidores de proyectos</t>
  </si>
  <si>
    <t>Implementación de software en laboratorios</t>
  </si>
  <si>
    <t>Reporte de equipos a garantía</t>
  </si>
  <si>
    <t>Restauración de equipos en fallas de S. O.</t>
  </si>
  <si>
    <t>Transmisión de eventos en tiempo real</t>
  </si>
  <si>
    <t xml:space="preserve">  CCD</t>
  </si>
  <si>
    <t xml:space="preserve">  CNI</t>
  </si>
  <si>
    <t xml:space="preserve">  CSH</t>
  </si>
  <si>
    <t>Participantes en talleres deportivos**</t>
  </si>
  <si>
    <t>Participantes en torneos internos***</t>
  </si>
  <si>
    <t>Participantes en eventos institucionales</t>
  </si>
  <si>
    <t>Atendidos en ludoteca****</t>
  </si>
  <si>
    <t>Alumnos consejeros</t>
  </si>
  <si>
    <t>Actividades deportivas</t>
  </si>
  <si>
    <t>Disciplina</t>
  </si>
  <si>
    <t>Número de torneos</t>
  </si>
  <si>
    <t>Número de participantes</t>
  </si>
  <si>
    <t>Ajedrez</t>
  </si>
  <si>
    <t>Basquetbol de tercias</t>
  </si>
  <si>
    <t>Fútbol siete*</t>
  </si>
  <si>
    <t>Tenis de mesa</t>
  </si>
  <si>
    <t>Tocho bandera</t>
  </si>
  <si>
    <t>Fuente: Coordinación de Servicios Universitarios.</t>
  </si>
  <si>
    <t>Nombre del alumno</t>
  </si>
  <si>
    <t>Basquetbol</t>
  </si>
  <si>
    <t>Crossfit</t>
  </si>
  <si>
    <t>Futbol</t>
  </si>
  <si>
    <t>Tae kwon do</t>
  </si>
  <si>
    <t>Yoga</t>
  </si>
  <si>
    <t>Spinning</t>
  </si>
  <si>
    <t>Actividades recreativas y eventos institucionales</t>
  </si>
  <si>
    <t>Alumnos atendidos</t>
  </si>
  <si>
    <t>Ludoteca***</t>
  </si>
  <si>
    <t>Festival UAM-Cuajimalpa: La cultura y el deporte contra las adicciones</t>
  </si>
  <si>
    <t>Rally recreativo de CNI (Mat. Aplicadas)</t>
  </si>
  <si>
    <t>Rally recreativo de CNI (Ing. Biológica)</t>
  </si>
  <si>
    <t>Rally de bienvenida</t>
  </si>
  <si>
    <t>Serial atlético</t>
  </si>
  <si>
    <t>Gimnasio de crossfit</t>
  </si>
  <si>
    <t>Publicaciones</t>
  </si>
  <si>
    <t>Existencias y Entradas 2016</t>
  </si>
  <si>
    <t>Salidas 2016</t>
  </si>
  <si>
    <t>Diferencia</t>
  </si>
  <si>
    <t>Recibidos en 2016</t>
  </si>
  <si>
    <t>Ventas librería</t>
  </si>
  <si>
    <t>Traspasos</t>
  </si>
  <si>
    <t>Devoluciones</t>
  </si>
  <si>
    <t>Unidades</t>
  </si>
  <si>
    <t>Importe</t>
  </si>
  <si>
    <t>¿India o Pakistán? Espacios divididos</t>
  </si>
  <si>
    <t>Acreditación del posgrado. Institucionalización e impacto en Argentina y México</t>
  </si>
  <si>
    <t>Anuario educativo mexicano</t>
  </si>
  <si>
    <t>Aprendizaje y reforma administrativa</t>
  </si>
  <si>
    <t>Arquerion. Apuntes sobre imagen expandida</t>
  </si>
  <si>
    <t>Autoconocimiento y reflexividad</t>
  </si>
  <si>
    <t>Belén de las Flores</t>
  </si>
  <si>
    <t>Biopolítica y migración</t>
  </si>
  <si>
    <t>Buscando la naturaleza</t>
  </si>
  <si>
    <t>Calendario de Tiempo</t>
  </si>
  <si>
    <t>Ciudad Desigual. Diferenciación socioresidencial en las ciudades mexicanas</t>
  </si>
  <si>
    <t>Clío ante el espejo. Un socioanálisis de E.P. Thompson</t>
  </si>
  <si>
    <t>Comprometidos para negociar</t>
  </si>
  <si>
    <t>Comunicación y cultura</t>
  </si>
  <si>
    <t>Conocimiento y empresa: La industria del software en México</t>
  </si>
  <si>
    <t>Corpus Urbanístico</t>
  </si>
  <si>
    <t>Creatividad Computacional</t>
  </si>
  <si>
    <t>Cuadernos del seminario Información, comunicación y diseño</t>
  </si>
  <si>
    <t>Cultura líquida y dinero. Fragmentos simmelianos de la modernidad</t>
  </si>
  <si>
    <t>Cultura visual y sistemas de significación</t>
  </si>
  <si>
    <t>Debates sobre España</t>
  </si>
  <si>
    <t>Debilitando la filosofía. Ensayos en honor a Gianni Vattimo</t>
  </si>
  <si>
    <t>Derecho de la información. Reflexiones contemporáneas</t>
  </si>
  <si>
    <t>E.P. Thompson</t>
  </si>
  <si>
    <t>Economía institucional y evolutiva contemporánea</t>
  </si>
  <si>
    <t>El arte de gobernar</t>
  </si>
  <si>
    <t>El derecho y la globalización desde abajo</t>
  </si>
  <si>
    <t>El exilio incomodo</t>
  </si>
  <si>
    <t>El futuro de la democracia en Europa</t>
  </si>
  <si>
    <t>El giro pictórico</t>
  </si>
  <si>
    <t>El libro de la universidad imaginada</t>
  </si>
  <si>
    <t>El trabajo en las calles</t>
  </si>
  <si>
    <t>El último dios. La lección del siglo XX</t>
  </si>
  <si>
    <t>En la isla desierta</t>
  </si>
  <si>
    <t>Entre la necesidad y la contingencia</t>
  </si>
  <si>
    <t>Esclavos, migrantes y narcos. Acontecimiento y biopolítica en América del norte</t>
  </si>
  <si>
    <t>Estado y ciudadanía del agua</t>
  </si>
  <si>
    <t>Estudios de casos en acción pública y acción colectiva</t>
  </si>
  <si>
    <t>Estudios institucionales: caracterización, perspectivas y problemas</t>
  </si>
  <si>
    <t>Estudios interdisciplinarios en comunicación</t>
  </si>
  <si>
    <t>Evaluación del aprendizaje y para el aprendizaje. Reinventar la evaluación en el aula</t>
  </si>
  <si>
    <t>Exclusiones. Reflexiones críticas sobre subalternidad, hegemonía y biopolítica</t>
  </si>
  <si>
    <t>Explicación histórica y tiempo social</t>
  </si>
  <si>
    <t>Geografías en construcción</t>
  </si>
  <si>
    <t>Gobernanza y cambio institucional de la educación pública básica en México</t>
  </si>
  <si>
    <t>Guía de la Colonia Juárez</t>
  </si>
  <si>
    <t>Guía sonora para una ciudad</t>
  </si>
  <si>
    <t>Hacia una nueva teoría de la empresa</t>
  </si>
  <si>
    <t>Historia conceptual. Ilustración y modernidad</t>
  </si>
  <si>
    <t>Historiografía, newtonismo y alquimia</t>
  </si>
  <si>
    <t>Identidades: explorando la diversidad</t>
  </si>
  <si>
    <t>Instantáneas de la ciudad de México. Un álbum de 1883 - 1884 tomo I</t>
  </si>
  <si>
    <t>Instantáneas de la ciudad de México. Un álbum de 1883 - 1884 tomo II</t>
  </si>
  <si>
    <t>Instituciones, coordinación y empresas</t>
  </si>
  <si>
    <t>Itinerarios e intercambios en la historia intelectual de México</t>
  </si>
  <si>
    <t>Justicia estratégica. Reglas de distribución para bienes producidos colectivamente</t>
  </si>
  <si>
    <t>La Ciudad de México y sus clusters</t>
  </si>
  <si>
    <t>La comunicación humana en tiempos de lo digital</t>
  </si>
  <si>
    <t>La configuración socio-espacial</t>
  </si>
  <si>
    <t>La historia viaja en tranvía</t>
  </si>
  <si>
    <t>La mirada del sujeto</t>
  </si>
  <si>
    <t>La precariedad laboral en México</t>
  </si>
  <si>
    <t>La territorialización del conocimiento. Categorías y clasificaciones culturales como ejercicios antropológicos</t>
  </si>
  <si>
    <t>Las formas elementales de la vida religiosa</t>
  </si>
  <si>
    <t>Las revistas en la historia intelectual de América Latina</t>
  </si>
  <si>
    <t>Las universidades públicas mexicanas en el año 2030</t>
  </si>
  <si>
    <t>Lecciones de filosofía moral</t>
  </si>
  <si>
    <t>Lo a priori constitutivo…</t>
  </si>
  <si>
    <t>Los espíritus y sus mundos. Locura y subjetividad en el México moderno y contemporáneo</t>
  </si>
  <si>
    <t>Los trabajadores de la ciudad de México 1860-1950</t>
  </si>
  <si>
    <t>Lula: del sindicalismo a la reelección. Un caso de comunicación, política y discurso social</t>
  </si>
  <si>
    <t>Memento entes vacilantes</t>
  </si>
  <si>
    <t>Memorias del  Coloquio: El diseño en el futuro de México</t>
  </si>
  <si>
    <t>Mente, lenguaje y realidad</t>
  </si>
  <si>
    <t>México como problema. Esbozo de una historia intelectual</t>
  </si>
  <si>
    <t>Miradas de la comunicación. Entre la multidisciplina y la especialización</t>
  </si>
  <si>
    <t>Mito, religión y cultura</t>
  </si>
  <si>
    <t>Mundos posibles. El primer socialismo en Europa y América latina</t>
  </si>
  <si>
    <t>Nación y alteridad. Mestizos indígenas y extranjeros en el proceso de formación nacional</t>
  </si>
  <si>
    <t>Notas del curso: Administración de proyectos</t>
  </si>
  <si>
    <t>Notas del curso: Análisis de requerimientos</t>
  </si>
  <si>
    <t>Notas del curso: Base de datos</t>
  </si>
  <si>
    <t xml:space="preserve">Nuevas fronteras de la regulación. Transformación y </t>
  </si>
  <si>
    <t>Observaciones filosóficas en torno a la transdiciplinariedad</t>
  </si>
  <si>
    <t>Paisaje y arquitectura tradicional del noroeste de México</t>
  </si>
  <si>
    <t>Paradigmas para una metaforología del cosmos</t>
  </si>
  <si>
    <t>Partidos y elecciones intermedias de 2009</t>
  </si>
  <si>
    <t>Política de salud y desempeño organizacional. El seguro popular en México</t>
  </si>
  <si>
    <t>Prácticas, retos y acciones de la formación académica</t>
  </si>
  <si>
    <t>Prolegómenos para una crítica de la razón problemática</t>
  </si>
  <si>
    <t>Ráfagas de dirección múltiple</t>
  </si>
  <si>
    <t xml:space="preserve">Reflexiones sobre el espacio en las ciencias sociales </t>
  </si>
  <si>
    <t>Repensar el periodismo. Aristas del reportaje y otras reflexiones</t>
  </si>
  <si>
    <t>Silencios, discursos y miradas sobre la violencia</t>
  </si>
  <si>
    <t>Sistema mundial y nuevas geografías</t>
  </si>
  <si>
    <t>Temas selectos de la teoría política contemporánea</t>
  </si>
  <si>
    <t>Tras las huellas de Rousseau</t>
  </si>
  <si>
    <t>Trashumante 01. Revista americana de historia social</t>
  </si>
  <si>
    <t>Trashumante 02. Revista americana de historia social</t>
  </si>
  <si>
    <t>Trashumante 03. Revista americana de historia social</t>
  </si>
  <si>
    <t>Trashumante 04. Revista americana de historia social</t>
  </si>
  <si>
    <t>Trashumante 05. Revista americana de historia social</t>
  </si>
  <si>
    <t>Trashumante 06. Revista americana de historia social</t>
  </si>
  <si>
    <t>Trashumante 07. Revista americana de historia social</t>
  </si>
  <si>
    <t>Trashumante 08. Revista americana de historia social</t>
  </si>
  <si>
    <t>Travesías nocturnas. Ensayos entre la locura y la santidad</t>
  </si>
  <si>
    <t>Universalidad, internacionalidad, instrumentalidad. Caracterizaciones en la arquitectura de la modernidad</t>
  </si>
  <si>
    <t>Promocionales</t>
  </si>
  <si>
    <t>Papelería</t>
  </si>
  <si>
    <t>Feria</t>
  </si>
  <si>
    <t>Fechas</t>
  </si>
  <si>
    <t>Ejemplares vendidos</t>
  </si>
  <si>
    <t>Protección Civil</t>
  </si>
  <si>
    <t>Actividades realizadas</t>
  </si>
  <si>
    <t>Permanente</t>
  </si>
  <si>
    <t>Cuatrimestral</t>
  </si>
  <si>
    <t>1 al año</t>
  </si>
  <si>
    <t>Realización de protocolo de evacuación por falla de sensor en la Unidad. (Ejercicio de simulacro)</t>
  </si>
  <si>
    <t>Atención a los representantes de la Delegación Cuajimalpa para verificaciones y auditorías del programa interno de protección civil de la universidad.</t>
  </si>
  <si>
    <t>Impartición del curso "Simulación de explosiones, incendios de explosiones, incendios y daños en escenarios de fuga por hidrocarburos líquidos y gaseosos"</t>
  </si>
  <si>
    <t>Apoyo y supervisión durante la realización del examen de aspirantes a ingreso a la universidad.</t>
  </si>
  <si>
    <t>22 de marzo de 2016 y 18 de abril de 2016</t>
  </si>
  <si>
    <t xml:space="preserve">Poner en práctica el protocolo de evacuación correspondiente en la Unidad (evento real) </t>
  </si>
  <si>
    <t>Dotación de equipo y señalización para el correcto funcionamiento del área contenedora de residuos peligrosos en la Unidad.</t>
  </si>
  <si>
    <t>Realización del simulacro para realizar el protocolo de actuación ante una llamada de "Amenaza de bomba" en la Unidad. (Ejercicio de simulacro)</t>
  </si>
  <si>
    <t>Cursos de protocolo de evacuación a alumnos de nuevo ingreso participantes en el Programa de Inducción Universitaria (PIU)</t>
  </si>
  <si>
    <t>27 y 28 de abril de 2016</t>
  </si>
  <si>
    <t>Primeros auxilios Básicos. Manejo de heridas. (Hemorragias, Quemaduras y Fracturas)</t>
  </si>
  <si>
    <t>Primeros auxilios básicos. Maniobra de Heimlich, y RCP (Protocolo Only Hands)</t>
  </si>
  <si>
    <t>Curso de "Combate y Prevención de incendios / uso básico de extintores"</t>
  </si>
  <si>
    <t>Realización del simulacro de actuación ante sismo para participantes en cursos sabatinos de lenguas en la Unidad. (Ejercicio de simulacro)</t>
  </si>
  <si>
    <t>Instalación de cajón trampa para abejas con apoyo voluntario de apicultores de Nicolás Romero</t>
  </si>
  <si>
    <t>Curso "Evacuación, búsqueda y rescate / técnicas de levantamiento de heridos"</t>
  </si>
  <si>
    <t>Evacuación del edificio por alertamiento en piso 8, por alarma contra incendios generada en la sala de profesores de la Unidad. (Evento real)</t>
  </si>
  <si>
    <t xml:space="preserve">Cursos de protocolo de evacuación a personal de apoyo al proceso de admisión </t>
  </si>
  <si>
    <t>Curso "Primeros auxilios Básicos" (personal de comedor)</t>
  </si>
  <si>
    <t>Registro y coordinación para la participación en el mega simulacro de la CDMX de la Unidad. (Ejercicio de simulacro)</t>
  </si>
  <si>
    <t>Coordinación de la evacuación por el sismo registrado en Puebla, sin alertamiento sísmico. (Evento real)</t>
  </si>
  <si>
    <t xml:space="preserve">Apoyo y supervisión durante la realización del ALAIC 2016 </t>
  </si>
  <si>
    <t>01 al 10 de octubre de 2016</t>
  </si>
  <si>
    <t>Apoyo y supervisión al evento del "Rally de bienvenida" con una actividad de protección civil</t>
  </si>
  <si>
    <t>Curso "Primeros auxilios y uso básico de extintor". (laboratorio de apoyo a la docencia)</t>
  </si>
  <si>
    <t xml:space="preserve">Primeros auxilios Básicos. Manejo de heridas. (Hemorragias, Quemaduras y Fracturas) </t>
  </si>
  <si>
    <t xml:space="preserve">Primeros auxilios Básicos. Manejo de heridas. (Hemorragias, Quemaduras y Fracturas) Y RCP. </t>
  </si>
  <si>
    <t>Coordinación de evaluación para aprobación por parte de Unidad Verificadora de compresor y caldera CNI conforme a NOM-020-STPS-2011</t>
  </si>
  <si>
    <t>Coordinación de la evacuación ante el alertamiento de emergencia activado en el comedor. (Evento real)</t>
  </si>
  <si>
    <t>Curso de reforzamiento para brigadistas de la Unidad:  Evacuación, Combate y prevención de incendios, primeros auxilios.</t>
  </si>
  <si>
    <t>Revalidación del Programa Interno de Protección Civil por parte de la Delegación Cuajimalpa</t>
  </si>
  <si>
    <t>Cafetería</t>
  </si>
  <si>
    <t>Comensales atendidos</t>
  </si>
  <si>
    <t>Subsidio total***</t>
  </si>
  <si>
    <t>Enero-Abril</t>
  </si>
  <si>
    <t>Mayo-Agosto</t>
  </si>
  <si>
    <t>Septiembre-Diciembre</t>
  </si>
  <si>
    <t>Comida*</t>
  </si>
  <si>
    <t>Desayuno y/o Pan con café**</t>
  </si>
  <si>
    <t>** El costo por desayuno es $23.50 cada uno de materia prima únicamente</t>
  </si>
  <si>
    <t>*** Se considera únicamente el gasto de la partida 57, Consumibles de cafeterías</t>
  </si>
  <si>
    <t>Otros apoyos</t>
  </si>
  <si>
    <t>Actividad apoyada</t>
  </si>
  <si>
    <t xml:space="preserve">Eventos deportivos </t>
  </si>
  <si>
    <t>Lunch</t>
  </si>
  <si>
    <t>Evento de Extensión Universitaria</t>
  </si>
  <si>
    <t>Evento (ALAIC)</t>
  </si>
  <si>
    <t>Comida</t>
  </si>
  <si>
    <t>Rally de bienvenida 2016</t>
  </si>
  <si>
    <t>Bocadillos y agua</t>
  </si>
  <si>
    <t>Exámenes de admisión</t>
  </si>
  <si>
    <t>Desayunos y comidas</t>
  </si>
  <si>
    <t>Servicio de pan con café</t>
  </si>
  <si>
    <t xml:space="preserve">Servicio de pan y chocolate </t>
  </si>
  <si>
    <t>Festival cultural y deportivo 2016</t>
  </si>
  <si>
    <t>Atención a la salud</t>
  </si>
  <si>
    <t>Desarrollados por personal de la UAM</t>
  </si>
  <si>
    <t>Programa de salud</t>
  </si>
  <si>
    <t>Comunidad Externa</t>
  </si>
  <si>
    <t>Servicio Médico</t>
  </si>
  <si>
    <t>Consulta</t>
  </si>
  <si>
    <t>Canalización a otras Instituciones</t>
  </si>
  <si>
    <t>Curaciones</t>
  </si>
  <si>
    <t>Vendajes</t>
  </si>
  <si>
    <t>Inyecciones</t>
  </si>
  <si>
    <t>Desarrollados a través de una dependencia externa</t>
  </si>
  <si>
    <t>Dependencia</t>
  </si>
  <si>
    <t>24 a 28 de Octubre</t>
  </si>
  <si>
    <t>Secretaria de Salud</t>
  </si>
  <si>
    <t>8 de Noviembre</t>
  </si>
  <si>
    <t>Detección de VIH</t>
  </si>
  <si>
    <t>ISSSTE</t>
  </si>
  <si>
    <t>24 de noviembre</t>
  </si>
  <si>
    <t>Cruz Roja Mexicana</t>
  </si>
  <si>
    <t>30 de noviembre</t>
  </si>
  <si>
    <t>Candidatos a donar atendidos</t>
  </si>
  <si>
    <t>Donadores efectivos</t>
  </si>
  <si>
    <t>Tipo de atención</t>
  </si>
  <si>
    <t>Requisiciones</t>
  </si>
  <si>
    <t>Núm. de requisiciones</t>
  </si>
  <si>
    <t>Fondo UAM</t>
  </si>
  <si>
    <t>Convenios</t>
  </si>
  <si>
    <t>Borradas</t>
  </si>
  <si>
    <t>Canceladas</t>
  </si>
  <si>
    <t>Fuente: Coordinación de Servicios Administrativos.</t>
  </si>
  <si>
    <t>Becarios</t>
  </si>
  <si>
    <t>Conferencistas invitados</t>
  </si>
  <si>
    <t>Extranjeros</t>
  </si>
  <si>
    <t>Honorarios</t>
  </si>
  <si>
    <t>Servicios</t>
  </si>
  <si>
    <t>Tipo de bien</t>
  </si>
  <si>
    <t>Número</t>
  </si>
  <si>
    <t>Equipo de cómputo. Partida 94</t>
  </si>
  <si>
    <t>Equipo para la docencia y la investigación. Partida 90</t>
  </si>
  <si>
    <t>Mobiliario. Partida 95</t>
  </si>
  <si>
    <t>Otros. Partidas 92,96,97,98,99</t>
  </si>
  <si>
    <t>Concepto</t>
  </si>
  <si>
    <t>Núm. operaciones</t>
  </si>
  <si>
    <t>Caja</t>
  </si>
  <si>
    <t>Fondo</t>
  </si>
  <si>
    <t>Cheques convenios</t>
  </si>
  <si>
    <t>Cheques UAM</t>
  </si>
  <si>
    <t>Transferencias bancarias UAM</t>
  </si>
  <si>
    <t>Transferencias convenios</t>
  </si>
  <si>
    <t>Ingresos propios por servicios de la Unidad</t>
  </si>
  <si>
    <t>Tipo de trámite</t>
  </si>
  <si>
    <t>Asistencia a eventos</t>
  </si>
  <si>
    <t>Comisiones bancarias</t>
  </si>
  <si>
    <t>Compra de libros y revistas</t>
  </si>
  <si>
    <t xml:space="preserve">Comprobación de asistencia a eventos </t>
  </si>
  <si>
    <t>Comprobación de compra de libros moneda extranjera</t>
  </si>
  <si>
    <t>Comprobación de compra de libros en medio electrónico</t>
  </si>
  <si>
    <t>Comprobación de conferenciante invitado</t>
  </si>
  <si>
    <t>Comprobación de gastos de viaje</t>
  </si>
  <si>
    <t>Comprobación de otros pagos</t>
  </si>
  <si>
    <t>Comprobación de otros pagos en moneda extranjera</t>
  </si>
  <si>
    <t xml:space="preserve">Comprobación de paquete tramitado por adquisiciones </t>
  </si>
  <si>
    <t>Comprobación de vale de caja provisional</t>
  </si>
  <si>
    <t>Comprobación de viáticos</t>
  </si>
  <si>
    <t>Conferenciante invitado</t>
  </si>
  <si>
    <t xml:space="preserve">Contrato de arrendamiento </t>
  </si>
  <si>
    <t>Contrato de mantenimiento</t>
  </si>
  <si>
    <t>Contrato de obra</t>
  </si>
  <si>
    <t>Contrato de servicios profesionales</t>
  </si>
  <si>
    <t>Gastos de viaje a comprobar</t>
  </si>
  <si>
    <t>Gastos de viaje con comprobante</t>
  </si>
  <si>
    <t xml:space="preserve">Honorarios </t>
  </si>
  <si>
    <t xml:space="preserve">Otros pagos en moneda extranjera a comprobar </t>
  </si>
  <si>
    <t xml:space="preserve">Otros pagos en Rectoría General </t>
  </si>
  <si>
    <t>Pago a becarios</t>
  </si>
  <si>
    <t>Pago a becarios Promep</t>
  </si>
  <si>
    <t>Pago a edecanes</t>
  </si>
  <si>
    <t>Pago becarios UAM</t>
  </si>
  <si>
    <t>Paquete tramitado por adquisiciones a comprobar</t>
  </si>
  <si>
    <t>Profesor invitado</t>
  </si>
  <si>
    <t>Reembolso de fondo fijo</t>
  </si>
  <si>
    <t xml:space="preserve">Solicitud de compensación por proyectos patrocinados </t>
  </si>
  <si>
    <t>Solicitud de devolución de recursos a patrocinadores</t>
  </si>
  <si>
    <t>Solicitud de pago a becarios</t>
  </si>
  <si>
    <t>Solicitud de trabajo a publicaciones</t>
  </si>
  <si>
    <t>Solicitud de trámite de becas posdoctorales</t>
  </si>
  <si>
    <t>Solicitud de trámite de pago de becas UAM</t>
  </si>
  <si>
    <t>Trámite de factura</t>
  </si>
  <si>
    <t xml:space="preserve">Trámite de pago contrato de arrendamiento </t>
  </si>
  <si>
    <t>Trámite de pago contrato de mantenimiento</t>
  </si>
  <si>
    <t>Trámite de pago contrato de obra</t>
  </si>
  <si>
    <t>Trámite de pago servicios profesionales</t>
  </si>
  <si>
    <t>Vale de caja provisional</t>
  </si>
  <si>
    <t>Vale de librería</t>
  </si>
  <si>
    <t>Vale de víveres</t>
  </si>
  <si>
    <t>Vale definitivo</t>
  </si>
  <si>
    <t>Viáticos a comprobar</t>
  </si>
  <si>
    <t>Viáticos con comprobante</t>
  </si>
  <si>
    <t xml:space="preserve">Las devoluciones por trámites con errores de procedimientos y fiscales fueron de 535 teniendo un decremento, en comparación con el ejercicio 2015, de 26 devoluciones. </t>
  </si>
  <si>
    <t>Idioma</t>
  </si>
  <si>
    <t>Alumnos con matrícula/Inscritos</t>
  </si>
  <si>
    <t>Acreditados Alumnos con matrícula/Inscritos</t>
  </si>
  <si>
    <t>Verano 2016</t>
  </si>
  <si>
    <t>Inglés</t>
  </si>
  <si>
    <t>Básico (I1-I4)</t>
  </si>
  <si>
    <t>Intermedio (I5-I7)</t>
  </si>
  <si>
    <t>Avanzado (I8-I14/TOEFL)</t>
  </si>
  <si>
    <t>Inglés (en línea)</t>
  </si>
  <si>
    <t>ND</t>
  </si>
  <si>
    <t>Francés</t>
  </si>
  <si>
    <t>Intermedio</t>
  </si>
  <si>
    <t>Avanzado</t>
  </si>
  <si>
    <t>Alemán</t>
  </si>
  <si>
    <t>Mandarín</t>
  </si>
  <si>
    <t>Portugués</t>
  </si>
  <si>
    <t>Náhuatl</t>
  </si>
  <si>
    <t>Español como lengua escrita</t>
  </si>
  <si>
    <t>Español I</t>
  </si>
  <si>
    <t>Español II</t>
  </si>
  <si>
    <t>Español III</t>
  </si>
  <si>
    <t>Usuarios externos</t>
  </si>
  <si>
    <t>Cursos en línea</t>
  </si>
  <si>
    <t>Cursos de inglés para empresas</t>
  </si>
  <si>
    <t>Español como Lengua Escrita</t>
  </si>
  <si>
    <t>Egresados</t>
  </si>
  <si>
    <t>Niños</t>
  </si>
  <si>
    <t>Personal inscrito en cursos de idiomas</t>
  </si>
  <si>
    <t>Trabajadores</t>
  </si>
  <si>
    <t xml:space="preserve">Fuente:  Coordinación de Lenguas. </t>
  </si>
  <si>
    <t>Aplicación de exámenes de idiomas</t>
  </si>
  <si>
    <t>Tipo de examen</t>
  </si>
  <si>
    <t>Número de exámenes aplicados</t>
  </si>
  <si>
    <t>Nivel alcanzado en exámenes de colocación</t>
  </si>
  <si>
    <t>Acreditado (sólo para titulación)</t>
  </si>
  <si>
    <t>Colocación</t>
  </si>
  <si>
    <t>Requisito movilidad</t>
  </si>
  <si>
    <t>Requisito titulación</t>
  </si>
  <si>
    <t>Acreditación/Constancias</t>
  </si>
  <si>
    <t xml:space="preserve">Nivel de acreditación </t>
  </si>
  <si>
    <t>A1</t>
  </si>
  <si>
    <t>A2</t>
  </si>
  <si>
    <t>B1</t>
  </si>
  <si>
    <t>B2</t>
  </si>
  <si>
    <t>C1</t>
  </si>
  <si>
    <t>C2</t>
  </si>
  <si>
    <t>Acreditación de curso</t>
  </si>
  <si>
    <t>Recursos</t>
  </si>
  <si>
    <t>Computadoras en el aula de auto acceso</t>
  </si>
  <si>
    <t>Computadoras en el Centro de Aplicación TOEFL iBT</t>
  </si>
  <si>
    <t>Equipos de cómputo en la oficina</t>
  </si>
  <si>
    <t>Grabadoras</t>
  </si>
  <si>
    <t>Licencias de software para idiomas</t>
  </si>
  <si>
    <t>Escala</t>
  </si>
  <si>
    <t>Desempeño</t>
  </si>
  <si>
    <t>Curso aplicable</t>
  </si>
  <si>
    <t>Alumnos (16-I) Diagnóstico</t>
  </si>
  <si>
    <t>Alumnos (16-I) Final</t>
  </si>
  <si>
    <t>Alumnos (16-P) Diagnóstico</t>
  </si>
  <si>
    <t>Alumnos (16-P) Final</t>
  </si>
  <si>
    <t>Alumnos (16-O) Diagnóstico</t>
  </si>
  <si>
    <t>Alumnos (16-O) Final</t>
  </si>
  <si>
    <t>90 - 100</t>
  </si>
  <si>
    <t>Acreditado - Adecuado</t>
  </si>
  <si>
    <t>Sin curso (SC)</t>
  </si>
  <si>
    <t>70 - 89</t>
  </si>
  <si>
    <t>No acreditado - Regular</t>
  </si>
  <si>
    <t>Curso avanzado (CA)</t>
  </si>
  <si>
    <t>50 - 69</t>
  </si>
  <si>
    <t>No acreditado - Deficiente</t>
  </si>
  <si>
    <t>Curso medio (CM)</t>
  </si>
  <si>
    <t>0 - 49</t>
  </si>
  <si>
    <t>No acreditado - Inaceptable</t>
  </si>
  <si>
    <t>Curso básico (CB)</t>
  </si>
  <si>
    <t>Total de alumnos evaluados</t>
  </si>
  <si>
    <t>Apartados</t>
  </si>
  <si>
    <t>Descripción</t>
  </si>
  <si>
    <t>Uso del lenguaje</t>
  </si>
  <si>
    <t>Acentuación</t>
  </si>
  <si>
    <t>Corrección (5p)</t>
  </si>
  <si>
    <t>Producción (5p)</t>
  </si>
  <si>
    <t>Ortografía</t>
  </si>
  <si>
    <t>Puntuación</t>
  </si>
  <si>
    <t>Vicios del lenguaje</t>
  </si>
  <si>
    <t>Expresión del lenguaje</t>
  </si>
  <si>
    <t>Ensayo</t>
  </si>
  <si>
    <t>Género (10p)</t>
  </si>
  <si>
    <t>Coherencia (10p)</t>
  </si>
  <si>
    <t>Corrección (10p)</t>
  </si>
  <si>
    <t>Alcance (10p)</t>
  </si>
  <si>
    <t>Visión holística (10p)</t>
  </si>
  <si>
    <t>Comprensión del lenguaje</t>
  </si>
  <si>
    <t>Lectura</t>
  </si>
  <si>
    <t>Comprensión (10p)</t>
  </si>
  <si>
    <t>Evaluaciones iniciales</t>
  </si>
  <si>
    <t>Número de sustentantes</t>
  </si>
  <si>
    <t>Promedio de porcentaje de aciertos</t>
  </si>
  <si>
    <t>Número de sustentantes ubicados por nivel de desempeño</t>
  </si>
  <si>
    <t>Componentes lingüísticos</t>
  </si>
  <si>
    <t>Exposición escrita</t>
  </si>
  <si>
    <t>Comprensión de lectura</t>
  </si>
  <si>
    <t>Prueba global</t>
  </si>
  <si>
    <t>Básico (0-49%)</t>
  </si>
  <si>
    <t>Medio (50-69%)</t>
  </si>
  <si>
    <t>Avanzado (70-89%)</t>
  </si>
  <si>
    <t>No requiere curso (90-100%)</t>
  </si>
  <si>
    <t>Doctorado en CSH</t>
  </si>
  <si>
    <t>Maestría en CSH</t>
  </si>
  <si>
    <t>Evaluaciones finales</t>
  </si>
  <si>
    <t>Comparativo de evaluaciones iniciales y finales</t>
  </si>
  <si>
    <t>Promedio evaluación inicial</t>
  </si>
  <si>
    <t>Promedio evaluación final</t>
  </si>
  <si>
    <t>Puntos de avance</t>
  </si>
  <si>
    <t>Infraestructura de la Unidad</t>
  </si>
  <si>
    <t>Aulas</t>
  </si>
  <si>
    <t>Talleres</t>
  </si>
  <si>
    <t>Laboratorios</t>
  </si>
  <si>
    <t>Cubículos</t>
  </si>
  <si>
    <t>Aulas DCCD</t>
  </si>
  <si>
    <t>Biblioteca</t>
  </si>
  <si>
    <t>Salas de cómputo</t>
  </si>
  <si>
    <t>Oficinas</t>
  </si>
  <si>
    <r>
      <t>m</t>
    </r>
    <r>
      <rPr>
        <b/>
        <vertAlign val="superscript"/>
        <sz val="10"/>
        <rFont val="Calibri"/>
        <family val="2"/>
        <scheme val="minor"/>
      </rPr>
      <t>2</t>
    </r>
  </si>
  <si>
    <t>Otros espacios</t>
  </si>
  <si>
    <t>Espacios</t>
  </si>
  <si>
    <t>Áreas comunes (interiores)</t>
  </si>
  <si>
    <t>Aula Magna</t>
  </si>
  <si>
    <t>Azotea verde</t>
  </si>
  <si>
    <t>Cocina-Comedor-Terraza</t>
  </si>
  <si>
    <t>Estacionamiento (cajones) ext-int</t>
  </si>
  <si>
    <t>Galerías</t>
  </si>
  <si>
    <t>Librería</t>
  </si>
  <si>
    <t>Sala de Consejo Académico</t>
  </si>
  <si>
    <t>Salas de consejos divisionales</t>
  </si>
  <si>
    <t>Salas de usos múltiples</t>
  </si>
  <si>
    <t>Sanitarios  comunes</t>
  </si>
  <si>
    <t>UAM Radio</t>
  </si>
  <si>
    <t>Disciplina deportiva</t>
  </si>
  <si>
    <t>Áreas deportivas</t>
  </si>
  <si>
    <t>Instalaciones</t>
  </si>
  <si>
    <t>Área de aparatos de ejercicio</t>
  </si>
  <si>
    <t>Área de spinning</t>
  </si>
  <si>
    <t>Cancha de basquetbol</t>
  </si>
  <si>
    <t>Cancha de futbol 7</t>
  </si>
  <si>
    <t>Cancha de futbol rápido</t>
  </si>
  <si>
    <t>m2</t>
  </si>
  <si>
    <t>Superficie del terreno (m2):</t>
  </si>
  <si>
    <t xml:space="preserve">Superficie total construida (m2): </t>
  </si>
  <si>
    <t>Fuente: Coordinación de Espacios Físicos y Mantenimiento.</t>
  </si>
  <si>
    <t>Lab. Cómputo</t>
  </si>
  <si>
    <t>Talleres y laboratorios</t>
  </si>
  <si>
    <t>Biblioteca (usuarios)</t>
  </si>
  <si>
    <t>Proyectos de construcción, adecuación y mantenimiento</t>
  </si>
  <si>
    <t>Número de proyectos</t>
  </si>
  <si>
    <t>Construcción</t>
  </si>
  <si>
    <t>Adecuación</t>
  </si>
  <si>
    <t>Mantenimiento</t>
  </si>
  <si>
    <t>Con contrato</t>
  </si>
  <si>
    <t>Descripción de proyectos de obra</t>
  </si>
  <si>
    <t>Arquitectura de paisaje con elementos decorativos en jardinera del ágora en el piso 4 y suministro de macetas con elementos decorativos de paisajismo</t>
  </si>
  <si>
    <t>Adaptación de la instalación eléctrica para la puesta en marcha de una planta eléctrica de emergencia de 150KW de potencia para refrigeración de DCNI</t>
  </si>
  <si>
    <t>Ampliación cancelería en área de colecciones especiales</t>
  </si>
  <si>
    <t>Ampliación de sala de Consejo</t>
  </si>
  <si>
    <t>Adaptación de puertas de aluminio, refuerzos en estructura metálica y aplicación de pintura vinílica en spinning</t>
  </si>
  <si>
    <t>Suministro e instalación de alfombra modular en sala de Consejo Académico</t>
  </si>
  <si>
    <t>Adaptación del sistema de corriente regulada y normal en planta piloto</t>
  </si>
  <si>
    <t>Adecuación cubículo metálico, cancelería de aluminio y cubierta de porcelanato según diseño para barra fría en terraza del comedor</t>
  </si>
  <si>
    <t>Suministro e instalación de cancelería de 3" con puertas corredizas y película esmerilada para los cubículos de la DCCD nivel 8</t>
  </si>
  <si>
    <t>Cubierta a base de estructura metálica y lámina glamet, tipo multitecho, área residuos</t>
  </si>
  <si>
    <t>Adaptación en área de proyectos demostrativos, fermentaciones, laboratorio de biomasa y cultivo de microalga</t>
  </si>
  <si>
    <t>Techumbres en escaleras de emergencia</t>
  </si>
  <si>
    <t>Suministro, colocación, pruebas y arranque del equipo RM6</t>
  </si>
  <si>
    <t>Estudio de grabación de audio y video. Aula 1 y pasillo</t>
  </si>
  <si>
    <t>Tapanco con estructura metálica y escalera en laboratorio de CNI planta piloto nivel 1</t>
  </si>
  <si>
    <t>Adaptación en fachada poniente con lámina de policarbonato de 6mm</t>
  </si>
  <si>
    <t>Adecuación y canalización de ductos de señal voz y datos en acceso principal</t>
  </si>
  <si>
    <t>Adaptación en oficinas de Jefaturas académicas DCCD</t>
  </si>
  <si>
    <t>Adecuación térmica de oficinas en muro y piso interiores del nivel 1</t>
  </si>
  <si>
    <t>Forjado de canalón para desagüe pluvial en corona de talud de la calle 16 sept.</t>
  </si>
  <si>
    <t>Estructura metálica para pasillo con barandal y escalera planta de tratamiento</t>
  </si>
  <si>
    <t>Muro aislante en oficina Secretaría de Unidad</t>
  </si>
  <si>
    <t>Instalación de medidor mecánico de flujo de salida de planta de tratamiento</t>
  </si>
  <si>
    <t>Rehabilitación de mesas de trabajo y pintura en muros y columnas de tapanco planta piloto</t>
  </si>
  <si>
    <t>Suministro y colocación de ventanas de aluminio en laboratorios de cómputo de la DCCD</t>
  </si>
  <si>
    <t>Instalación de salida de contacto regulado en la biblioteca</t>
  </si>
  <si>
    <t>Reubicación de hidrante contra incendios en pasillo nivel 8</t>
  </si>
  <si>
    <t>Adaptación y fabricación de rack metálico para servicios de corriente normal, regulada y datos en aula de posgrado</t>
  </si>
  <si>
    <t>Adaptación del sistema de corriente regulada y normal en aulas de cómputo de la DCCD</t>
  </si>
  <si>
    <t>Instalación de cubierta a base de lámina multitecho y estructura metálica en terraza de sala de profesores nivel 8 CNI</t>
  </si>
  <si>
    <t>Adaptación de la instalación eléctrica para el funcionamiento de un cajero de cobro de servicios de fotocopiado</t>
  </si>
  <si>
    <t>Adaptación de cancel de aluminio con cristal templado en fotocopiado</t>
  </si>
  <si>
    <t>Puertas de aluminio natural con chapa en celosía fachada posterior y puertas y ventana de cubículo fotocopiado</t>
  </si>
  <si>
    <t>Dos contactos regulados NEMA L6 20R en Data Center nivel 4</t>
  </si>
  <si>
    <t>Trabajos excedentes del contrato 10.06.16 Arquitectura del paisaje</t>
  </si>
  <si>
    <t>Mantenimiento preventivo subestación eléctrica marca Ormazábal</t>
  </si>
  <si>
    <t>Rehabilitación de 3 luminarias solares autónomas bahía de ascenso y descenso</t>
  </si>
  <si>
    <t>Servicio de mantenimiento a subestación eléctrica  receptora consistente en estudios de corto circuito y de coordinación de protecciones</t>
  </si>
  <si>
    <t>Limpieza del cuerpo de las cuatro escaleras eléctricas</t>
  </si>
  <si>
    <t>Servicio de mantenimiento preventivo a los equipos de airea condicionado marca Liebert, Data Center, nivel 4</t>
  </si>
  <si>
    <t>Servicio de mantenimiento preventivo y correctivo para los equipos de aire acondicionado de tipo minisplit</t>
  </si>
  <si>
    <t>Servicio de Mantenimiento preventivo para 16 cortinas metálicas residenciales que dan servicio en la UAM-C</t>
  </si>
  <si>
    <t>Servicio de mantenimiento preventivo y correctivo a ventiladores de inyección y extracción de aire marca soler &amp; palau</t>
  </si>
  <si>
    <t>Servicio de mantenimiento preventivo para las plantas eléctricas de emergencia de hasta 500 KW</t>
  </si>
  <si>
    <t>Servicio de mantenimiento preventivo anual para equipos de energía ininterrumpible de hasta 160 KVA</t>
  </si>
  <si>
    <t>Servicio de mantenimiento preventivo del equipo UPS modelo SYMMETRA, marca SCHNEIDER Electric</t>
  </si>
  <si>
    <t>Servicio de mantenimiento preventivo anual para 4 escaleras eléctricas</t>
  </si>
  <si>
    <t>Servicio de mantenimiento preventivo y correctivo a para los equipos de aire acondicionado marca Toshiba</t>
  </si>
  <si>
    <t>Servicio de mantenimiento preventivo anual para 4 elevadores y un montacargas</t>
  </si>
  <si>
    <t>Servicio de mantenimiento preventivo y operación de la planta de tratamiento de aguas residuales</t>
  </si>
  <si>
    <t>Mantenimiento subestación eléctrica SM6 y subestación 01 RM6</t>
  </si>
  <si>
    <t>Instalación de interruptor termomagnético en subestación 1</t>
  </si>
  <si>
    <t>Sustitución de sensores de posicionamiento de cabina en elevador 147-b</t>
  </si>
  <si>
    <t>Reparación del sistema de tierra física en el área de subestaciones</t>
  </si>
  <si>
    <t>Instalación de alimentación eléctrica para compresor trifásico en nivel 1</t>
  </si>
  <si>
    <t>Suministro y colocación de muro de durock y policarbonato en vano de baños vestidores pb1</t>
  </si>
  <si>
    <t>Instalación de equipo para mejora de planta purificadora de agua para bebederos y cocina</t>
  </si>
  <si>
    <t>Mantenimiento a planta potabilizadora de agua</t>
  </si>
  <si>
    <t>Ajuste de puertas de almacén y mantenimiento, colocación cerraduras de seguridad y herrería diversos</t>
  </si>
  <si>
    <t>Conexión salidas de voltaje de rectificador con banco de baterías a la sección de control del tablero de media tensión sm6</t>
  </si>
  <si>
    <t>Mantenimiento puerta de cristal cubículo 621</t>
  </si>
  <si>
    <t>Mantenimiento pozos del sistema de tierra física de la subestación</t>
  </si>
  <si>
    <t>Elaboración registros mara mantenimiento de desazolve</t>
  </si>
  <si>
    <t>Mantenimiento plantas subestación pintura esmalte en plancha de área de plantas de emergencia como medida de protección civil para evitar derrames</t>
  </si>
  <si>
    <t>Mantenimiento a subestaciones y cuartos ups con policarbonato</t>
  </si>
  <si>
    <t>Mantenimiento a luminarias de panel solar, suministro y colocación de baterías solares</t>
  </si>
  <si>
    <t>Suministro de carbón activado de repuesto para planta de tratamiento</t>
  </si>
  <si>
    <t>Ajuste y reparación de puertas de cristal templado de cubículo 716 y 723 y revisión de la puerta 702</t>
  </si>
  <si>
    <t>Renivelación y refuerzo de plafón en aula magna y detalles varios de tablaroca</t>
  </si>
  <si>
    <t>Mantenimiento, renivelación y refuerzo de plafón de tablaroca de UAM Radio</t>
  </si>
  <si>
    <t>Mantenimiento a pizarrones con pintura sketch y aplicación de sellador en marco de madera en sala de posgrado nivel 7</t>
  </si>
  <si>
    <t>Cambio de refacciones mantenimiento plantas energía</t>
  </si>
  <si>
    <t>Cambio de operador eléctrico monofásico intermitente UNITITAN en cortina electromecánica nivel 6 escaleras 4</t>
  </si>
  <si>
    <t>Mantenimiento y reparación de cancelería y puertas de cristal de diversas áreas</t>
  </si>
  <si>
    <t>Certificados de calidad de agua de coliformes totales</t>
  </si>
  <si>
    <t>Mantenimiento a válvulas check y bombas sumergibles</t>
  </si>
  <si>
    <t>Mantenimiento, limpieza y desazolve de registros y drenaje pluvial y sanitario</t>
  </si>
  <si>
    <t>Mantenimiento de cisterna de agua potable</t>
  </si>
  <si>
    <t xml:space="preserve">Total: </t>
  </si>
  <si>
    <t>Acervo bibliográfico por año</t>
  </si>
  <si>
    <t>Títulos</t>
  </si>
  <si>
    <t>Volúmenes</t>
  </si>
  <si>
    <t>Acervo por alumno (licenciatura y posgrado)</t>
  </si>
  <si>
    <t>2012*</t>
  </si>
  <si>
    <t>2013*</t>
  </si>
  <si>
    <t>2014*</t>
  </si>
  <si>
    <t>2015*</t>
  </si>
  <si>
    <t>2016*</t>
  </si>
  <si>
    <t>Fuente: Coordinación de Servicios Bibliotecarios.</t>
  </si>
  <si>
    <t>*Incluye matrícula de Posgrado.</t>
  </si>
  <si>
    <t>Recursos digitales de Biblioteca</t>
  </si>
  <si>
    <t>Personal Académico / Administrativo</t>
  </si>
  <si>
    <t>Secretaría-Rectoría</t>
  </si>
  <si>
    <t>Departamento de Ciencias Naturales</t>
  </si>
  <si>
    <t>Fuente: BiDiUAM.</t>
  </si>
  <si>
    <t>Adquisición de acervo</t>
  </si>
  <si>
    <t>Núm. de solicitudes para Biblioteca</t>
  </si>
  <si>
    <t>Ejemplares adquiridos</t>
  </si>
  <si>
    <t>Solicitudes adquiridas</t>
  </si>
  <si>
    <t>Solicitudes de compra</t>
  </si>
  <si>
    <t>Títulos fuera de prensa, no localizados o agotados</t>
  </si>
  <si>
    <t>Títulos adquiridos por proyecto</t>
  </si>
  <si>
    <t>Profesor</t>
  </si>
  <si>
    <t>Totales:</t>
  </si>
  <si>
    <t>Bibliografía no adquirida (Causas)</t>
  </si>
  <si>
    <t>Causa</t>
  </si>
  <si>
    <t>Número de títulos</t>
  </si>
  <si>
    <t>Fuera de prensa</t>
  </si>
  <si>
    <t>Servicios al público</t>
  </si>
  <si>
    <t>Núm. de Eventos / Usuarios atendidos</t>
  </si>
  <si>
    <t>Convenios vigentes de préstamo interbibliotecario</t>
  </si>
  <si>
    <t>Difusión de servicios: redes sociales, tutoriales, elaboración de carteles, invitaciones, etc.</t>
  </si>
  <si>
    <t>Eventos de difusión de la cultura</t>
  </si>
  <si>
    <t>Ingreso de usuarios</t>
  </si>
  <si>
    <t>Número de usuarios que utilizaron los cubículos de estudio</t>
  </si>
  <si>
    <t>Polo Educativo Poniente PEP*</t>
  </si>
  <si>
    <t>Préstamo interbibliotecario</t>
  </si>
  <si>
    <t>Préstamo interbibliotecario solicitado a la UAM-C</t>
  </si>
  <si>
    <t>A domicilio 34,194</t>
  </si>
  <si>
    <t>En  sala 15,788</t>
  </si>
  <si>
    <t>Total= 49,982</t>
  </si>
  <si>
    <t>21 Talleres impartidos 
525 Asistentes</t>
  </si>
  <si>
    <t>Visitas guiadas</t>
  </si>
  <si>
    <t>92 visitas guiadas
623 Asistentes</t>
  </si>
  <si>
    <t>*PEP: Convenio de colaboración entre instituciones educativas del poniente de la ciudad: CIDE, UAM, Universidad Iberoamericana, Tecnológico de Monterrey.</t>
  </si>
  <si>
    <t xml:space="preserve"> (%)</t>
  </si>
  <si>
    <t>Tipo de usuarios</t>
  </si>
  <si>
    <t>Colección general</t>
  </si>
  <si>
    <t>Reserva</t>
  </si>
  <si>
    <t>Reserva especial</t>
  </si>
  <si>
    <t>Colección especial</t>
  </si>
  <si>
    <t>Multimedia</t>
  </si>
  <si>
    <t xml:space="preserve">Mapas </t>
  </si>
  <si>
    <t xml:space="preserve">Proyecto </t>
  </si>
  <si>
    <t>PIDS</t>
  </si>
  <si>
    <t>Licenciaturas</t>
  </si>
  <si>
    <t>Posgrados</t>
  </si>
  <si>
    <t>Docentes</t>
  </si>
  <si>
    <t>Especiales</t>
  </si>
  <si>
    <t>Préstamos interbibliotecarios solicitados por la UAM-C</t>
  </si>
  <si>
    <t>Usuario</t>
  </si>
  <si>
    <t xml:space="preserve"> Préstamos interbibliotecarios solicitados</t>
  </si>
  <si>
    <t>Docente</t>
  </si>
  <si>
    <t xml:space="preserve">Total de préstamos </t>
  </si>
  <si>
    <t>Préstamos interbibliotecarios solicitados a la UAM-C</t>
  </si>
  <si>
    <t>PI002 - FLACSO</t>
  </si>
  <si>
    <t>PI003 - INSTITUTO MORA</t>
  </si>
  <si>
    <t>PI006 - COLMEX</t>
  </si>
  <si>
    <t>PI007 - IBERO</t>
  </si>
  <si>
    <t>PI021 - UAM-A</t>
  </si>
  <si>
    <t>PI022 - UAM-I</t>
  </si>
  <si>
    <t>PI028 - UNAM CIALC</t>
  </si>
  <si>
    <t xml:space="preserve">PI040 - UNIV. DEL CLAUSTRO DE SOR JUANA </t>
  </si>
  <si>
    <t>PI045 - UNAM- IIMAS</t>
  </si>
  <si>
    <t>PI051 - COFECE</t>
  </si>
  <si>
    <t>PI075 - ÚNAM-IIFILOSÓFICAS</t>
  </si>
  <si>
    <t xml:space="preserve">Posgrado </t>
  </si>
  <si>
    <t xml:space="preserve">Capacitación </t>
  </si>
  <si>
    <t>Servicios bibliotecarios especializados</t>
  </si>
  <si>
    <t>Solicitudes atendidas</t>
  </si>
  <si>
    <t>Análisis de citas</t>
  </si>
  <si>
    <t>Asesoría/Tutoría en el acceso y consulta especializada a las bases de datos y revistas de BiDiUAM y otros recursos electrónicos</t>
  </si>
  <si>
    <t>Búsqueda de factor de impacto de revistas arbitradas</t>
  </si>
  <si>
    <t>Búsquedas especializadas en diferentes tópicos de investigación</t>
  </si>
  <si>
    <t>Localización y recuperación de documentos nacionales y extranjeros</t>
  </si>
  <si>
    <t>Cursos de especialización</t>
  </si>
  <si>
    <t>Taller de gestores bibliográficos</t>
  </si>
  <si>
    <t>Procesos técnicos de Biblioteca</t>
  </si>
  <si>
    <t>Registro de títulos en SINAB</t>
  </si>
  <si>
    <t>Número de títulos requeridos en el PE</t>
  </si>
  <si>
    <t>Número de títulos adquiridos</t>
  </si>
  <si>
    <t>Número de UEA del PE</t>
  </si>
  <si>
    <t>Número de UEA con el 100% de títulos adquiridos</t>
  </si>
  <si>
    <t>% de UEA con bibliografía completa</t>
  </si>
  <si>
    <t>Maestría en Ciencias Sociales</t>
  </si>
  <si>
    <t>Doctorado en Ciencias Sociales</t>
  </si>
  <si>
    <t>Doctorado en Ciencias Naturales e Ingeniería*</t>
  </si>
  <si>
    <t>Doctorado en Ciencias Biológicas y de la Salud*</t>
  </si>
  <si>
    <t>* La bibliografía de los programas de posgrado se determina en función de los proyectos que se realizan.</t>
  </si>
  <si>
    <t>N/A</t>
  </si>
  <si>
    <t>División de Ciencias de la Comunicación y Diseño</t>
  </si>
  <si>
    <t>Documentos reportados</t>
  </si>
  <si>
    <t>Documentos recuperados</t>
  </si>
  <si>
    <t>Documentos citados</t>
  </si>
  <si>
    <t>Edgar Esquivel S.</t>
  </si>
  <si>
    <t>Eduardo Peñalosa Castro</t>
  </si>
  <si>
    <t>Erick de J. López O.</t>
  </si>
  <si>
    <t>Jesús Octavio Elizondo M</t>
  </si>
  <si>
    <t>Joaquín S. Zepeda H.</t>
  </si>
  <si>
    <t>Luis Alfredo Rodríguez M.</t>
  </si>
  <si>
    <t>Rocío Abascal Mena</t>
  </si>
  <si>
    <t>Vicente Castellano C.</t>
  </si>
  <si>
    <t>División de Ciencias Naturales e Ingeniería</t>
  </si>
  <si>
    <t>Adela I. Ortíz L.</t>
  </si>
  <si>
    <t>Arturo Rojo D.</t>
  </si>
  <si>
    <t>Claudia H. González de la R.</t>
  </si>
  <si>
    <t>Elsa Báez Juárez</t>
  </si>
  <si>
    <t>Javiera Servini S.</t>
  </si>
  <si>
    <t>José Campos T.</t>
  </si>
  <si>
    <t>Marcia G. Morales I.</t>
  </si>
  <si>
    <t>Mariana Peimbert T.</t>
  </si>
  <si>
    <t>Roberto Olivares H.</t>
  </si>
  <si>
    <t>División de Ciencias Sociales y Humanidades</t>
  </si>
  <si>
    <t xml:space="preserve">Alberto Fragio G. </t>
  </si>
  <si>
    <t>Alejandro Mercado C.</t>
  </si>
  <si>
    <t>Claudia Santizar R.</t>
  </si>
  <si>
    <t>Claudia Díaz Pérez</t>
  </si>
  <si>
    <t>Enrique Gallegos Camacho</t>
  </si>
  <si>
    <t>Fernando Rodríguez R.</t>
  </si>
  <si>
    <t>Gloria Soto M.</t>
  </si>
  <si>
    <t>Gustavo M. Cruz Bello</t>
  </si>
  <si>
    <t>Héctor Martínez R.</t>
  </si>
  <si>
    <t>Leonardo Díaz A.</t>
  </si>
  <si>
    <t>Luis Alberto Luna G.</t>
  </si>
  <si>
    <t>María Moreno Carranco</t>
  </si>
  <si>
    <t>Ricardo R. Gómez</t>
  </si>
  <si>
    <t>Rocío Guadarrama O.</t>
  </si>
  <si>
    <t>Roger Mario Barbosa C.</t>
  </si>
  <si>
    <t>Mes</t>
  </si>
  <si>
    <t>Número de usuarios</t>
  </si>
  <si>
    <t>Costo para la Unidad</t>
  </si>
  <si>
    <t>Ingresos</t>
  </si>
  <si>
    <t>Enero</t>
  </si>
  <si>
    <t>Febrero</t>
  </si>
  <si>
    <t>Marzo</t>
  </si>
  <si>
    <t>Abril</t>
  </si>
  <si>
    <t>Mayo</t>
  </si>
  <si>
    <t>Junio</t>
  </si>
  <si>
    <t>Julio</t>
  </si>
  <si>
    <t>Agosto</t>
  </si>
  <si>
    <t>Septiembre</t>
  </si>
  <si>
    <t>Octubre</t>
  </si>
  <si>
    <t>Noviembre</t>
  </si>
  <si>
    <t>Diciembre</t>
  </si>
  <si>
    <t>Fuente: Coordinación de Control de Gestión.</t>
  </si>
  <si>
    <t>Arroyo Maya Izlia Jazheel</t>
  </si>
  <si>
    <t>Figueroa Montero Arturo Alejandro</t>
  </si>
  <si>
    <t>Almaraz Ruiz Nayelli Juana</t>
  </si>
  <si>
    <t>Sosa Fuentes Sylvia Maribel</t>
  </si>
  <si>
    <t>De Pablo Hammeken Luis</t>
  </si>
  <si>
    <t>Sadovnychyy Andriy</t>
  </si>
  <si>
    <t>Lepe Romano Abraham</t>
  </si>
  <si>
    <t>Quiñonez Salcido Aureola</t>
  </si>
  <si>
    <t>Marcadet Yann Thierry Fabien</t>
  </si>
  <si>
    <t>Moranchel Pocaterra Mariana</t>
  </si>
  <si>
    <t>Gopar Osorio Emiliano</t>
  </si>
  <si>
    <t>Islas Delgadillo Armando</t>
  </si>
  <si>
    <t>Ortiz Ulloa Miguel</t>
  </si>
  <si>
    <t>Sandoval Cervantes Daniel</t>
  </si>
  <si>
    <t>Posada Salgado Javier Alejandro</t>
  </si>
  <si>
    <t>Aroch Fugellie Paulina</t>
  </si>
  <si>
    <t>Bravo de la Garza Ana Luisa</t>
  </si>
  <si>
    <t>Salgado Ponce Jorge Eduardo</t>
  </si>
  <si>
    <t>Sagahon Campero Leonel</t>
  </si>
  <si>
    <t>Tortolero Serrano Mauricio Ricardo III</t>
  </si>
  <si>
    <t>Rozental Holzer Sandra Carla</t>
  </si>
  <si>
    <t>Galindo Ulloa Javier</t>
  </si>
  <si>
    <t>Miranda Campos Karen Samara</t>
  </si>
  <si>
    <t>Benítez Aguilar Ana María</t>
  </si>
  <si>
    <t>Olivares Hernández Roberto</t>
  </si>
  <si>
    <t>Hernández de la Cruz Luis Alberto</t>
  </si>
  <si>
    <t>Balladares Gómez Elizabeth</t>
  </si>
  <si>
    <t>Ágora y explanada</t>
  </si>
  <si>
    <t>Planta de tratamiento</t>
  </si>
  <si>
    <t>Sala de Recursos Empresariales</t>
  </si>
  <si>
    <t>Sala de Escritura y argumentación</t>
  </si>
  <si>
    <t>Sala de Aplicación de TOEFEL</t>
  </si>
  <si>
    <t>Sala de videoconferencias</t>
  </si>
  <si>
    <t>Oficinas del GIC - SITUAM</t>
  </si>
  <si>
    <t>Jardineras</t>
  </si>
  <si>
    <t>Patios interiores</t>
  </si>
  <si>
    <t>Puentes de cristal</t>
  </si>
  <si>
    <t>Estudio de imagen y sonido</t>
  </si>
  <si>
    <t>Foro de tv, imagen y sonido</t>
  </si>
  <si>
    <t>Almacén General</t>
  </si>
  <si>
    <t>Sala de Posgrado</t>
  </si>
  <si>
    <t>Bodega para contratistas</t>
  </si>
  <si>
    <t>Bodega para servicios</t>
  </si>
  <si>
    <t>Subestación eléctrica y UPS</t>
  </si>
  <si>
    <t xml:space="preserve">Cuarto de bombas </t>
  </si>
  <si>
    <t>Caseta de vigilancia con servicios</t>
  </si>
  <si>
    <t>Regaderas-vestidores-sanitarios</t>
  </si>
  <si>
    <t>Área de aerodanza</t>
  </si>
  <si>
    <t>Gradas</t>
  </si>
  <si>
    <t>Sanitarios y vestidores de canchas</t>
  </si>
  <si>
    <t>Oficina de Deportes</t>
  </si>
  <si>
    <t>Alumnos registrados en Bolsa de Trabajo</t>
  </si>
  <si>
    <t>Candidatos registrados</t>
  </si>
  <si>
    <t>Movilidad-Intercambio</t>
  </si>
  <si>
    <t>Fuente: Sistema Institucional de Bolsa de Trabajo (SIBOT).</t>
  </si>
  <si>
    <t>Vacantes registradas en Bolsa de Trabajo por rango de salario ofrecido</t>
  </si>
  <si>
    <t>Rango de salario 1</t>
  </si>
  <si>
    <t>Rango de salario 2</t>
  </si>
  <si>
    <t>Rango de salario 3</t>
  </si>
  <si>
    <t>Rango de salario 4</t>
  </si>
  <si>
    <t>Rango de salario 5</t>
  </si>
  <si>
    <t>Rango de salario 6</t>
  </si>
  <si>
    <t>Rango de salario 7</t>
  </si>
  <si>
    <t>Total  vacantes</t>
  </si>
  <si>
    <t>Hasta $5000</t>
  </si>
  <si>
    <t>$5001-$10000</t>
  </si>
  <si>
    <t>$10001-$15000</t>
  </si>
  <si>
    <t>$15001- $20000</t>
  </si>
  <si>
    <t>$20001-$25000</t>
  </si>
  <si>
    <t>Más de $25000</t>
  </si>
  <si>
    <t>No específico</t>
  </si>
  <si>
    <t>Sesiones de reclutamiento para Bolsa de Trabajo</t>
  </si>
  <si>
    <t>Nombre de la organización</t>
  </si>
  <si>
    <t>Tipo de sesión</t>
  </si>
  <si>
    <t>Tipo de organización</t>
  </si>
  <si>
    <t>Número de asistentes</t>
  </si>
  <si>
    <t>Secretaría de Gobernación (SEGOB)</t>
  </si>
  <si>
    <t>18 de febrero de 2016</t>
  </si>
  <si>
    <t>Sesión de reclutamiento</t>
  </si>
  <si>
    <t>Computrain</t>
  </si>
  <si>
    <t xml:space="preserve">9 de junio de 2016 </t>
  </si>
  <si>
    <t>Capaxia</t>
  </si>
  <si>
    <t xml:space="preserve">13 de julio de 2016 </t>
  </si>
  <si>
    <t>T4 Oligo</t>
  </si>
  <si>
    <t>12 de julio de 2016</t>
  </si>
  <si>
    <t>Sin Delantal</t>
  </si>
  <si>
    <t>6  de noviembre de 2016</t>
  </si>
  <si>
    <t>Organización Receptora</t>
  </si>
  <si>
    <t>ADN Sintético SAPI de CV</t>
  </si>
  <si>
    <t>Congenia. Construcción y Análisis de Género Centro de Investigación y Docencia AC</t>
  </si>
  <si>
    <t xml:space="preserve">Del. Cuajimalpa (Proyecto Muérdago Enano) </t>
  </si>
  <si>
    <t>Ediciones Acapulco</t>
  </si>
  <si>
    <t>ELI CAMI y Compañía SA</t>
  </si>
  <si>
    <t>Estudio de Ingeniería Diseño y Estrategia SA de CV</t>
  </si>
  <si>
    <t xml:space="preserve">Ex-Convento Desierto de los Leones </t>
  </si>
  <si>
    <t>Fundación Educación Superior Empresa FESE AC</t>
  </si>
  <si>
    <t>Fundación Haciendas del Mundo Maya AC</t>
  </si>
  <si>
    <t>La Sandía Digital AC</t>
  </si>
  <si>
    <t>Museo Historia Natural</t>
  </si>
  <si>
    <t>Museo Puertas Abiertas MUPA</t>
  </si>
  <si>
    <t>New Hope Fertility Center</t>
  </si>
  <si>
    <t>Ojos que Sienten AC</t>
  </si>
  <si>
    <t>Orígenes Orgánicos</t>
  </si>
  <si>
    <t>Programa Adopta un Talento AC</t>
  </si>
  <si>
    <t>SENASICA</t>
  </si>
  <si>
    <t>Tabla 121</t>
  </si>
  <si>
    <t>Estancias de verano</t>
  </si>
  <si>
    <t>Prácticas profesionales</t>
  </si>
  <si>
    <t>Alumnos en prácticas profesionales por tipo de organización</t>
  </si>
  <si>
    <t>Sector Social</t>
  </si>
  <si>
    <t>Biología molecular</t>
  </si>
  <si>
    <t>Contraparte</t>
  </si>
  <si>
    <t>Patrocinador</t>
  </si>
  <si>
    <t>Fecha de firma</t>
  </si>
  <si>
    <t>Objetivo</t>
  </si>
  <si>
    <t xml:space="preserve">Enable S.A. de C.V. </t>
  </si>
  <si>
    <t>15 de enero 2016</t>
  </si>
  <si>
    <t>29 de febrero de 2016</t>
  </si>
  <si>
    <t>24 de febrero de 2016</t>
  </si>
  <si>
    <t>22 de febrero de 2016</t>
  </si>
  <si>
    <t>Servicios de “Soporte empresarial basado en plataforma tecnológica SAP”</t>
  </si>
  <si>
    <t xml:space="preserve">IPICYT Específico </t>
  </si>
  <si>
    <t>13 de septiembre 2016</t>
  </si>
  <si>
    <t>Colaboración para la realización de los trabajos del Cluster Biocombustibles Gaseos</t>
  </si>
  <si>
    <t>Banco Nacional de Obras y Servicios SNC</t>
  </si>
  <si>
    <t>Las parte acuerdan suscribir el convenio a efecto de que el fiduciario entregue la cantidad de $1,388,000.00 a favor de la UAMC para la realización del proyecto: Cambio climático y su impacto en el diseño de vivienda y edificios y las necesidades de modificación de las NOM-020-ENER-2011 y NOM-008-ENER-2001</t>
  </si>
  <si>
    <t>Establecer las bases específicas de colaboración entre el CINVESTAV GDL  y la UAMC, para llevar a cabo el desarrollo de las materias propias del cluster "Biocombustibles Lignocelulósicos para el Sector Autotransporte</t>
  </si>
  <si>
    <t>30 de agosto de 2016</t>
  </si>
  <si>
    <t xml:space="preserve">Monto aprobado </t>
  </si>
  <si>
    <t>Patrocinado</t>
  </si>
  <si>
    <t>No patrocinado</t>
  </si>
  <si>
    <t>IES o Centro de investigación</t>
  </si>
  <si>
    <t>Responsable</t>
  </si>
  <si>
    <t>Objetivo del convenio</t>
  </si>
  <si>
    <t>Vigencia</t>
  </si>
  <si>
    <t>Organización</t>
  </si>
  <si>
    <t>Colaboración entre ambas partes con el fin de realizar el proyecto de implementación de talleres PAUTA para impulsar el desarrollo de habilidades científicas en niñas, niños y jóvenes de la comunidad próxima a la UAM-C</t>
  </si>
  <si>
    <t>Solentec SA de CV</t>
  </si>
  <si>
    <t>Asociación Latinoamericana de Investigadores de la Comunicación</t>
  </si>
  <si>
    <t>Universidad Politécnica del Valle de Toluca</t>
  </si>
  <si>
    <t>Centro Internacional de estudios superiores de comunicación para América Latina</t>
  </si>
  <si>
    <t>Colaborar en las actividades en el campo de la comunicación y la investigación social</t>
  </si>
  <si>
    <t>Secretaría del Trabajo y Fomento al Empleo; Fundación de Educación Superior Empresa AC</t>
  </si>
  <si>
    <t>Secretaría del Trabajo y Fomento al Empleo-Sineat soluciones integrales para energía, ambiente y tecnología SC</t>
  </si>
  <si>
    <t>Sistema de Movilidad 1</t>
  </si>
  <si>
    <t>Instituto de la propiedad intelectual y derecho de competencia AC</t>
  </si>
  <si>
    <t>15 de septiembre 2016</t>
  </si>
  <si>
    <t>Prácticas Profesionales</t>
  </si>
  <si>
    <t>15 de septiembre 2018</t>
  </si>
  <si>
    <t>Generación de Consorcio entre IES del poniente de la CDMX.</t>
  </si>
  <si>
    <t>28 de marzo 2016</t>
  </si>
  <si>
    <t>Favorecer la aplicación del conocimiento a través de actividades de formación, capacitación, análisis e investigación, SS.</t>
  </si>
  <si>
    <t>30 de septiembre de 2018</t>
  </si>
  <si>
    <t>Colaboración</t>
  </si>
  <si>
    <t>15 de diciembre de 2017</t>
  </si>
  <si>
    <t>Nombre de la patente</t>
  </si>
  <si>
    <t>Nombre del investigador</t>
  </si>
  <si>
    <t>Número de registro PCT</t>
  </si>
  <si>
    <t>Descripción breve de la patente</t>
  </si>
  <si>
    <t>MX/a/2016/013111</t>
  </si>
  <si>
    <t>PCT/IB2016/056001</t>
  </si>
  <si>
    <t>Fármaco propuesto como tricomonicida con una CI50 de 47 µM/10,000 parásitos</t>
  </si>
  <si>
    <t>MX/a/2016/013109</t>
  </si>
  <si>
    <t>PCT/IB2016/056002</t>
  </si>
  <si>
    <t>Fármaco propuesto como tricomonicida con una CI50 de 153 µM/10,000 parásitos</t>
  </si>
  <si>
    <t>MX/a/2016/013108</t>
  </si>
  <si>
    <t>PCT/IB2016/056003</t>
  </si>
  <si>
    <t>Fármaco propuesto combinado como tricomonicida con una CI50 de 48 µM/10,000 parásitos</t>
  </si>
  <si>
    <t>Titulados (Diciembre 2016)</t>
  </si>
  <si>
    <t>Departamento</t>
  </si>
  <si>
    <t xml:space="preserve">Nivel </t>
  </si>
  <si>
    <t>Inicio de operaciones</t>
  </si>
  <si>
    <t>Pertenencia al PNPC***</t>
  </si>
  <si>
    <t>Teoría y Procesos del Diseño</t>
  </si>
  <si>
    <t>Tecnologías de la Información</t>
  </si>
  <si>
    <t>En desarrollo</t>
  </si>
  <si>
    <t>Ciencias Naturales</t>
  </si>
  <si>
    <t>Procesos y Tecnología</t>
  </si>
  <si>
    <t>No evaluado</t>
  </si>
  <si>
    <t>Matemáticas Aplicadas y Sistemas</t>
  </si>
  <si>
    <t>CIEES: Nivel 2</t>
  </si>
  <si>
    <t>Reciente creación</t>
  </si>
  <si>
    <t>Estudios Institucionales</t>
  </si>
  <si>
    <t>Ciencias Sociales</t>
  </si>
  <si>
    <t>***Programa Nacional de Posgrados de Calidad del Conacyt.</t>
  </si>
  <si>
    <t>Participación en ferias de difusión de oferta educativa</t>
  </si>
  <si>
    <t>Nombre del evento</t>
  </si>
  <si>
    <t>Feria de Orientación Vocacional Centro de Estudios Tecnológicos Industrial y de Servicios Cetis No. 29</t>
  </si>
  <si>
    <t>Feria de Orientación Vocacional. Conalep. Plantel Comercio y Fomento Industrial. SECOFI</t>
  </si>
  <si>
    <t>17a Feria de Posgrados de Calidad</t>
  </si>
  <si>
    <t>Iniciaron</t>
  </si>
  <si>
    <t>Terminaron</t>
  </si>
  <si>
    <t>Aprobaron</t>
  </si>
  <si>
    <t>Taller de Matemáticas*</t>
  </si>
  <si>
    <t>Taller de Literacidad</t>
  </si>
  <si>
    <t>Taller de Matemáticas</t>
  </si>
  <si>
    <t>Grado</t>
  </si>
  <si>
    <t>Convocatoria en la que obtuvo el perfil deseable</t>
  </si>
  <si>
    <t>Dic 10 2014 -Dic 9 2017</t>
  </si>
  <si>
    <t>2011, 2014</t>
  </si>
  <si>
    <t>Jul 16 2014 -Jul 15 2017</t>
  </si>
  <si>
    <t>Jun 17 2016 -Jun 16 2019</t>
  </si>
  <si>
    <t>2013, 2016</t>
  </si>
  <si>
    <t>Jul 21 2015 -Jul 20 2018</t>
  </si>
  <si>
    <t>Jun 17 2015 -Jun 16 2018</t>
  </si>
  <si>
    <t>2006, 2009, 2012, 2015</t>
  </si>
  <si>
    <t>2010, 2013, 2016</t>
  </si>
  <si>
    <t>Jul 17 2016 -Jul 16 2019</t>
  </si>
  <si>
    <t xml:space="preserve"> 2013, 2016</t>
  </si>
  <si>
    <t>2012, 2015</t>
  </si>
  <si>
    <t>Sep 9 2016 -Sep 8 2019</t>
  </si>
  <si>
    <t>Sep 9 2016 -Sep 8 2022</t>
  </si>
  <si>
    <t>2009, 2012, 2015</t>
  </si>
  <si>
    <t>2006, 2008, 2014</t>
  </si>
  <si>
    <t>2007, 20101, 2013, 2016</t>
  </si>
  <si>
    <t>2006, 2010, 2014</t>
  </si>
  <si>
    <t>2011, 2015</t>
  </si>
  <si>
    <t>2014</t>
  </si>
  <si>
    <t>2007, 2011, 2014</t>
  </si>
  <si>
    <t>Jun 17 2015 -Jun 16 2021</t>
  </si>
  <si>
    <t>2015</t>
  </si>
  <si>
    <t>Jul 17 2016 -Jul 16 2022</t>
  </si>
  <si>
    <t>2006, 2010, 2013, 2016</t>
  </si>
  <si>
    <t>2006, 2009, 2013, 2016</t>
  </si>
  <si>
    <t>2013 ,2016</t>
  </si>
  <si>
    <t>2012, 2016</t>
  </si>
  <si>
    <t xml:space="preserve"> 2006</t>
  </si>
  <si>
    <t xml:space="preserve"> 2007</t>
  </si>
  <si>
    <t xml:space="preserve"> 2008</t>
  </si>
  <si>
    <t xml:space="preserve"> 2009</t>
  </si>
  <si>
    <t xml:space="preserve"> 2010</t>
  </si>
  <si>
    <t xml:space="preserve"> 2011</t>
  </si>
  <si>
    <t xml:space="preserve"> 2012</t>
  </si>
  <si>
    <t xml:space="preserve"> 2013</t>
  </si>
  <si>
    <t xml:space="preserve"> 2014</t>
  </si>
  <si>
    <t xml:space="preserve"> 2015</t>
  </si>
  <si>
    <t>2016</t>
  </si>
  <si>
    <t>Fuente: Coordinación de Planeación y Vinculación / Sección de Otros Fondos</t>
  </si>
  <si>
    <t>Nota. El Programa Para el Desarrollo Profesional Docente del tipo superior (Prodep) sustituye al Promep.</t>
  </si>
  <si>
    <t>Profesores reconocidos por Prodep en 2016</t>
  </si>
  <si>
    <t>Apoyo obtenido</t>
  </si>
  <si>
    <t>Elementos individuales de trabajo</t>
  </si>
  <si>
    <t>Fomento a la permanencia institucional</t>
  </si>
  <si>
    <t>Reconocimiento a la trayectoria académica</t>
  </si>
  <si>
    <t>Fomento a la generación y aplicación innovadora del conocimiento</t>
  </si>
  <si>
    <t>Beca a Estudiante de Licenciatura</t>
  </si>
  <si>
    <t>RPD</t>
  </si>
  <si>
    <t>RPDA</t>
  </si>
  <si>
    <t>NPTC</t>
  </si>
  <si>
    <t>APD</t>
  </si>
  <si>
    <t>Nombre del CA</t>
  </si>
  <si>
    <t>LGAC</t>
  </si>
  <si>
    <t>Miembros</t>
  </si>
  <si>
    <t xml:space="preserve">Vigencia </t>
  </si>
  <si>
    <t>09 Sep 2016 - 08 Sep 2019</t>
  </si>
  <si>
    <t>07 Dic 2015 - 06 Dic 2018</t>
  </si>
  <si>
    <t>15 Nov 2012 - 14 Nov 2017</t>
  </si>
  <si>
    <t>09 Abr 2015 - 08 Abr 2020</t>
  </si>
  <si>
    <t>07 Nov 2016 - 06 Nov 2019</t>
  </si>
  <si>
    <t>09 Abr 2015 - 08 Abr 2018</t>
  </si>
  <si>
    <t>07 Nov 2016 - 06 Nov 2021</t>
  </si>
  <si>
    <t>Número de CA</t>
  </si>
  <si>
    <t>Número LGAC</t>
  </si>
  <si>
    <t>Número de integrantes</t>
  </si>
  <si>
    <t>Evolución de los Cuerpos Académicos registrados en Prodep</t>
  </si>
  <si>
    <t>Nivel de Consolidación</t>
  </si>
  <si>
    <t>2013</t>
  </si>
  <si>
    <t>Cuerpos Académicos Consolidados</t>
  </si>
  <si>
    <t>Cuerpos Académicos en Consolidación</t>
  </si>
  <si>
    <t>Cuerpos Académicos en Formación</t>
  </si>
  <si>
    <t>Redes interinstitucionales de Cuerpos Académicos del Prodep</t>
  </si>
  <si>
    <t>Nombre de la Red</t>
  </si>
  <si>
    <t>Responsable del Cuerpo Académico</t>
  </si>
  <si>
    <t>Instituciones participantes</t>
  </si>
  <si>
    <t>Año de registro de la Red</t>
  </si>
  <si>
    <t>Crecimiento Sustentable de las Ciudades y su Comportamiento Térmico en la Calidad del Hábitat</t>
  </si>
  <si>
    <t>Diseño y Medio Ambiente</t>
  </si>
  <si>
    <t xml:space="preserve">Heard Wade Christopher </t>
  </si>
  <si>
    <t>Calidad del Hábitat (Universidad Autónoma de Tamaulipas)</t>
  </si>
  <si>
    <t>Universidad Autónoma de Tamaulipas
UAM Cuajimalpa
Universidad Autónoma de Nuevo León
Universidad Autónoma de San Luis Potosí
Politechnika Wrocławska University, Polonia</t>
  </si>
  <si>
    <t>Diseño de Fármacos Antibacterianos</t>
  </si>
  <si>
    <t>Estudios Moleculares de Sistemas Biológicos</t>
  </si>
  <si>
    <t xml:space="preserve">Nájera Peña Hugo </t>
  </si>
  <si>
    <t>Biomedicina y Salud (Universidad Juárez del Estado de Durango)</t>
  </si>
  <si>
    <t>Universidad Juárez del Estado de Durango
Universidad Nacional Autónoma de México
UAM Cuajimalpa</t>
  </si>
  <si>
    <t>Movilidades UrbanasG9A5:F9</t>
  </si>
  <si>
    <t>Estudios Socioespaciales</t>
  </si>
  <si>
    <t xml:space="preserve">Moreno Carranco María </t>
  </si>
  <si>
    <t>Sociología Urbana (UAM Azcapotzalco)</t>
  </si>
  <si>
    <t>UAM Azcapotzalco
UAM Cuajimalpa
Centro de Estudios Mexicanos y Centroamericanos</t>
  </si>
  <si>
    <t>Red CACINE (Red de Cuerpos Académicos que Investigan sobre Cine)</t>
  </si>
  <si>
    <t>Expresión y Representación</t>
  </si>
  <si>
    <t xml:space="preserve"> Ramey Larsen James</t>
  </si>
  <si>
    <t xml:space="preserve">Universidad de Guadalajara*                           Universidad de Chile*                   
UAM Azcapotzalco**
Universidad Autónoma del Estado de Morelos**
Universidad Autónoma del Estado de Hidalgo**
SEPANCIE (Asociación Mexicana de Teoría y Análisis Cinematográfico)**
</t>
  </si>
  <si>
    <t>Red de Investigación en Estudios de Genero, Interactualidad, Sustentabilidad: TICs para Propuestas en Materia de Prevención, Atención y Erradicación de la Violencia Social en las IES</t>
  </si>
  <si>
    <t>Estudios de la Cultura, la Imagen y el Sonido</t>
  </si>
  <si>
    <t>Elizondo Martínez Jesús</t>
  </si>
  <si>
    <t>Estudios Culturales: Género, Lenguajes y Sustentabilidad (UAM-Unidad Azcapotzalco)</t>
  </si>
  <si>
    <t>UAM Azcapotzalco
UAM Cuajimalpa
Instituto Nacional de Antropología e Historia</t>
  </si>
  <si>
    <t>Convocatorias para apoyar proyectos de investigación</t>
  </si>
  <si>
    <t>Convocatorias Conacyt</t>
  </si>
  <si>
    <t>Profesor apoyado</t>
  </si>
  <si>
    <t>Nombre del proyecto</t>
  </si>
  <si>
    <t>Monto apoyado</t>
  </si>
  <si>
    <t>Monto ejercido (al 31/12/2015)</t>
  </si>
  <si>
    <t>Fecha de aprobación</t>
  </si>
  <si>
    <t>Convocatorias PRODEP</t>
  </si>
  <si>
    <t>Apoyo a la incorporación de nuevos PTC 2016</t>
  </si>
  <si>
    <t>S/D: Sin dato (Información individual no disponible).</t>
  </si>
  <si>
    <t>Nota: Los recursos asignados por la DSA-SEP (PRODEP) no fueron recibidos antes del 31/12/2016.</t>
  </si>
  <si>
    <t>Promep</t>
  </si>
  <si>
    <t>Contratos y convenios</t>
  </si>
  <si>
    <t>Recursos acumulados por convenios patrocinados</t>
  </si>
  <si>
    <t>Proyectos apoyados</t>
  </si>
  <si>
    <t>Beneficio UAM</t>
  </si>
  <si>
    <t>Prestación de servicios</t>
  </si>
  <si>
    <t>SEP</t>
  </si>
  <si>
    <t>Tipo de patrocinio</t>
  </si>
  <si>
    <t>Organizaciones privadas</t>
  </si>
  <si>
    <t>Organizaciones públicas</t>
  </si>
  <si>
    <t>Fondos sectoriales (investigación ambiental)</t>
  </si>
  <si>
    <t>Fondo CIBIOGEM</t>
  </si>
  <si>
    <t>Contratos de prestación de servicios</t>
  </si>
  <si>
    <t>Fecha de inicio</t>
  </si>
  <si>
    <t>Descripción del servicio</t>
  </si>
  <si>
    <t>Monto cobrado</t>
  </si>
  <si>
    <t>Monto ejercido*</t>
  </si>
  <si>
    <t>Tabla 1</t>
  </si>
  <si>
    <t>Evaluación (CIEES*) y acreditación (Copaes**)</t>
  </si>
  <si>
    <t>Posgrado en Ciencias Biológicas y de la Salud****</t>
  </si>
  <si>
    <t>Derecho*****</t>
  </si>
  <si>
    <t>Acreditado (Comaprod)</t>
  </si>
  <si>
    <t>**Consejo Nacional para la Acreditación de la Educación Superior.</t>
  </si>
  <si>
    <t>Aceptados/Aspirantes presentados a examen (%)</t>
  </si>
  <si>
    <t>Delegación/Municipio</t>
  </si>
  <si>
    <t>Ubicación</t>
  </si>
  <si>
    <t>Núm</t>
  </si>
  <si>
    <t>Centro</t>
  </si>
  <si>
    <t>Varios</t>
  </si>
  <si>
    <t>Estado</t>
  </si>
  <si>
    <t>Atizapán de Zaragoza</t>
  </si>
  <si>
    <t>Norte</t>
  </si>
  <si>
    <t>Coacalco</t>
  </si>
  <si>
    <t>Cuautitlán Izcalli</t>
  </si>
  <si>
    <t>Venustiano Carranza</t>
  </si>
  <si>
    <t>Tláhuac</t>
  </si>
  <si>
    <t>Oriente</t>
  </si>
  <si>
    <t>Chimalhuacán</t>
  </si>
  <si>
    <t>Iztacalco</t>
  </si>
  <si>
    <t>Nezahualcóyotl</t>
  </si>
  <si>
    <t>Poniente</t>
  </si>
  <si>
    <t>Cuajimalpa De Morelos</t>
  </si>
  <si>
    <t>Huixquilucan</t>
  </si>
  <si>
    <t xml:space="preserve">Magdalena Contreras </t>
  </si>
  <si>
    <t>Miguel Hidalgo</t>
  </si>
  <si>
    <t>Naucalpan</t>
  </si>
  <si>
    <t>Ocoyoacac</t>
  </si>
  <si>
    <t>Tlalnepantla</t>
  </si>
  <si>
    <t>Milpa Alta</t>
  </si>
  <si>
    <t>Sur</t>
  </si>
  <si>
    <t>Tabla 9</t>
  </si>
  <si>
    <t>Tabla 10</t>
  </si>
  <si>
    <t>Examen de Habilidades Lingüísticas</t>
  </si>
  <si>
    <t>Niveles debajo de la media</t>
  </si>
  <si>
    <t>Niveles arriba de la media</t>
  </si>
  <si>
    <t>Media Cuajimalpa</t>
  </si>
  <si>
    <t>Deficiente %</t>
  </si>
  <si>
    <t>Medio %</t>
  </si>
  <si>
    <t>Medio alto %</t>
  </si>
  <si>
    <t>Alto %</t>
  </si>
  <si>
    <t>Comprensión Auditiva</t>
  </si>
  <si>
    <t>Comprensión Lectora</t>
  </si>
  <si>
    <t>Conciencia Lingüística</t>
  </si>
  <si>
    <t>Examen de Capacidades de Razonamiento Matemático</t>
  </si>
  <si>
    <t>Deficiente</t>
  </si>
  <si>
    <t>Medio</t>
  </si>
  <si>
    <t>Medio alto</t>
  </si>
  <si>
    <t>Alto</t>
  </si>
  <si>
    <t>Manejo de información</t>
  </si>
  <si>
    <t>Álgebra</t>
  </si>
  <si>
    <t>Aritmética</t>
  </si>
  <si>
    <t>Geometría</t>
  </si>
  <si>
    <t>Examen de Capacidades Lingüísticas en Inglés</t>
  </si>
  <si>
    <t>Media %</t>
  </si>
  <si>
    <t>Porcentaje de aciertos en el examen de habilidades lingüísticas por licenciatura</t>
  </si>
  <si>
    <t>Porcentaje de aciertos en el examen de capacidades de razonamiento matemático por licenciatura</t>
  </si>
  <si>
    <t>Matemáticas aplicadas</t>
  </si>
  <si>
    <t>Porcentaje de aciertos en el examen de capacidades lingüísticas en inglés por licenciatura</t>
  </si>
  <si>
    <t>Porcentaje básico</t>
  </si>
  <si>
    <t>Porcentaje intermedio</t>
  </si>
  <si>
    <t>Porcentaje avanzado</t>
  </si>
  <si>
    <t>Ingeniería en computación</t>
  </si>
  <si>
    <t>Tabla 11</t>
  </si>
  <si>
    <t>Tabla 13</t>
  </si>
  <si>
    <t>Tabla 14</t>
  </si>
  <si>
    <t>Tabla 15</t>
  </si>
  <si>
    <t>Tabla 16</t>
  </si>
  <si>
    <r>
      <t xml:space="preserve">Ciencias de la Comunicación </t>
    </r>
    <r>
      <rPr>
        <vertAlign val="superscript"/>
        <sz val="10"/>
        <rFont val="Calibri"/>
        <family val="2"/>
        <scheme val="minor"/>
      </rPr>
      <t>+</t>
    </r>
  </si>
  <si>
    <r>
      <t xml:space="preserve">Diseño </t>
    </r>
    <r>
      <rPr>
        <vertAlign val="superscript"/>
        <sz val="10"/>
        <rFont val="Calibri"/>
        <family val="2"/>
        <scheme val="minor"/>
      </rPr>
      <t>++</t>
    </r>
  </si>
  <si>
    <r>
      <t xml:space="preserve">Biología Molecular </t>
    </r>
    <r>
      <rPr>
        <vertAlign val="superscript"/>
        <sz val="10"/>
        <rFont val="Calibri"/>
        <family val="2"/>
        <scheme val="minor"/>
      </rPr>
      <t>+++</t>
    </r>
  </si>
  <si>
    <r>
      <t xml:space="preserve">Ingeniería en Computación </t>
    </r>
    <r>
      <rPr>
        <vertAlign val="superscript"/>
        <sz val="10"/>
        <rFont val="Calibri"/>
        <family val="2"/>
        <scheme val="minor"/>
      </rPr>
      <t>++++</t>
    </r>
  </si>
  <si>
    <t>****Posgrado compartido con las unidades Iztapalapa y Xochimilco. La Unidad Cuajimalpa se incorporó en 2005.</t>
  </si>
  <si>
    <t>*****Licenciatura creada en 2005. Reanudó actividades en 2015.</t>
  </si>
  <si>
    <t>Nota. Al término del trimestre 16-Otoño.</t>
  </si>
  <si>
    <t>Ingreso 12-O</t>
  </si>
  <si>
    <t>Matrícula IV trimestre; 13-O</t>
  </si>
  <si>
    <t>Ingreso 13-O</t>
  </si>
  <si>
    <t>Matrícula IV trimestre; 14-O</t>
  </si>
  <si>
    <t>Ingreso 14-O</t>
  </si>
  <si>
    <t>Matrícula IV trimestre; 15-O</t>
  </si>
  <si>
    <t>Ingreso 14-P</t>
  </si>
  <si>
    <t>Matrícula IV trimestre; 15-P</t>
  </si>
  <si>
    <t>Tabla 24</t>
  </si>
  <si>
    <t>Titulados</t>
  </si>
  <si>
    <t>Libro electrónico</t>
  </si>
  <si>
    <t>Descargas</t>
  </si>
  <si>
    <t>Sustentabilidad una visión multidisciplinaria</t>
  </si>
  <si>
    <t>Manual de Prácticas de Laboratorio de BM</t>
  </si>
  <si>
    <t>Inicialízate en la Programación con C++</t>
  </si>
  <si>
    <t>Notas del curso Taller de Matemáticas</t>
  </si>
  <si>
    <t>Bases de Datos</t>
  </si>
  <si>
    <t>Manual de Prácticas de Laboratorio de Bioquímica</t>
  </si>
  <si>
    <t>Enseñanza y Aprendizaje en la Universidad del siglo XXI</t>
  </si>
  <si>
    <t>Análisis de Requerimientos</t>
  </si>
  <si>
    <t>Notas del Curso Administración de Proyectos</t>
  </si>
  <si>
    <t>Ecuaciones Diferenciales Parciales</t>
  </si>
  <si>
    <t>Funciones Especiales y Transformadas Integrales con Aplicaciones a la Mecánica</t>
  </si>
  <si>
    <t>Técnicas de Cultivos Celulares e Ingeniería de Tejidos</t>
  </si>
  <si>
    <t>Manual de Diseño Industrial</t>
  </si>
  <si>
    <t>Manual de prácticas de laboratorio de Biología Molecular II</t>
  </si>
  <si>
    <t>Problemario: Resolución de problemas matemáticos</t>
  </si>
  <si>
    <t>Introducción al Análisis y al Diseño del Algoritmos</t>
  </si>
  <si>
    <t>Modelación Molecular en Sistemas Biológicos</t>
  </si>
  <si>
    <t>pH: Teoría y 232 problemas</t>
  </si>
  <si>
    <t>Mídete</t>
  </si>
  <si>
    <t>Tabla 27</t>
  </si>
  <si>
    <t>Libro</t>
  </si>
  <si>
    <t>Programación de Web Estático</t>
  </si>
  <si>
    <t>Unidad Cuajimalpa Décimo Aniversario</t>
  </si>
  <si>
    <t>Innovación educativa y apropiación tecnológica</t>
  </si>
  <si>
    <t>Sistemas distribuidos</t>
  </si>
  <si>
    <t>Programación de Web Dinámico</t>
  </si>
  <si>
    <t>Hola Mundo con Processing</t>
  </si>
  <si>
    <t>Prácticas con SIMetNum</t>
  </si>
  <si>
    <t>Retórica</t>
  </si>
  <si>
    <t>El origen de las especies por medio de la selección natural</t>
  </si>
  <si>
    <t>Adiós TV</t>
  </si>
  <si>
    <t>El contrato social</t>
  </si>
  <si>
    <t>La apropiación del Modelo Educativo de la UAM Cuajimalpa</t>
  </si>
  <si>
    <t>Descargas de la colección “Una Década”</t>
  </si>
  <si>
    <t>Subtotal 16-P</t>
  </si>
  <si>
    <t>Subtotal 16-O</t>
  </si>
  <si>
    <t>Tabla 28</t>
  </si>
  <si>
    <t>Bienvenida</t>
  </si>
  <si>
    <t>Plática de la Coordinación de Licenciatura</t>
  </si>
  <si>
    <t>Recorrido por las instalaciones</t>
  </si>
  <si>
    <t>Plática de la Coordinación de Servicios Universitarios</t>
  </si>
  <si>
    <t>Plática de la Coordinación de Lenguas</t>
  </si>
  <si>
    <t>Plática de Movilidad</t>
  </si>
  <si>
    <t>Plática de Servicio Social</t>
  </si>
  <si>
    <t>Plática de Educación a Distancia</t>
  </si>
  <si>
    <t>Plática y visita guiada de Biblioteca</t>
  </si>
  <si>
    <t>Plática de Servicios de Cómputo</t>
  </si>
  <si>
    <t>Taller de Estrategias de aprendizaje</t>
  </si>
  <si>
    <t>Taller de Modelo Educativo</t>
  </si>
  <si>
    <t>Asistencia general</t>
  </si>
  <si>
    <t>Tabla 30</t>
  </si>
  <si>
    <t>Tabla 31</t>
  </si>
  <si>
    <t>Tabla 32</t>
  </si>
  <si>
    <t>Tabla 33</t>
  </si>
  <si>
    <t>Tabla 34</t>
  </si>
  <si>
    <t>Tabla 35</t>
  </si>
  <si>
    <t>Tabla 36</t>
  </si>
  <si>
    <t>Tabla 37</t>
  </si>
  <si>
    <t>Tabla 38</t>
  </si>
  <si>
    <t>Tabla 39</t>
  </si>
  <si>
    <t>Tabla 40</t>
  </si>
  <si>
    <t>Tabla 41</t>
  </si>
  <si>
    <t>Actividades realizadas en el Servicio Social</t>
  </si>
  <si>
    <t>Tabla 42</t>
  </si>
  <si>
    <t>Tabla 43</t>
  </si>
  <si>
    <t>Tabla 44</t>
  </si>
  <si>
    <t>Tabla 45</t>
  </si>
  <si>
    <t>Tabla 46</t>
  </si>
  <si>
    <t>Tabla 47</t>
  </si>
  <si>
    <t>Porcentaje de evaluados</t>
  </si>
  <si>
    <t xml:space="preserve">Acreditados </t>
  </si>
  <si>
    <t>Sustentantes</t>
  </si>
  <si>
    <t>Evaluación diagnóstica de español como lengua escrita</t>
  </si>
  <si>
    <t>Tabla 48</t>
  </si>
  <si>
    <t>Taller de elaboración de CV "Identifica tus talentos"</t>
  </si>
  <si>
    <t>21 de junio de 2016</t>
  </si>
  <si>
    <t>Los que fracasan cuando triunfan</t>
  </si>
  <si>
    <t>Cómo buscar trabajo en la WEB</t>
  </si>
  <si>
    <t>16 de noviembre de 2016</t>
  </si>
  <si>
    <t>Preparación para una entrevista laboral</t>
  </si>
  <si>
    <t>Todo cabe en 24 horas sabiéndolo acomodar "Administra tu tiempo"</t>
  </si>
  <si>
    <t>9 de marzo de 2016</t>
  </si>
  <si>
    <t>Tabla 49</t>
  </si>
  <si>
    <t>Tabla 50</t>
  </si>
  <si>
    <t>Tabla 51</t>
  </si>
  <si>
    <t>Tabla 52</t>
  </si>
  <si>
    <t>Tabla 54</t>
  </si>
  <si>
    <t>Núm. de solicitudes por proyecto</t>
  </si>
  <si>
    <t>Tabla 55</t>
  </si>
  <si>
    <t>Tabla 56</t>
  </si>
  <si>
    <t>Tabla 58</t>
  </si>
  <si>
    <t>Tabla 57</t>
  </si>
  <si>
    <t>Departamento o Coordinación</t>
  </si>
  <si>
    <t>Dirección de la División</t>
  </si>
  <si>
    <t>Oficinas de la Secretaría</t>
  </si>
  <si>
    <t>Número de Accesos</t>
  </si>
  <si>
    <t>Consultas por Departamento o Coordinación Administrativa</t>
  </si>
  <si>
    <t>Nivel licenciatura</t>
  </si>
  <si>
    <t>Estudios socioterritoriales</t>
  </si>
  <si>
    <t>Nivel posgrado</t>
  </si>
  <si>
    <t>Ciencias sociales y humanidades</t>
  </si>
  <si>
    <t>Ingeniería biológica</t>
  </si>
  <si>
    <t>Ciencias biológicas y de la salud</t>
  </si>
  <si>
    <t>Ciencias naturales e ingeniería</t>
  </si>
  <si>
    <t>Tecnologías y sistemas de información</t>
  </si>
  <si>
    <t>Diseño, información y comunicación</t>
  </si>
  <si>
    <t>Tabla 53</t>
  </si>
  <si>
    <t>Tabla 60</t>
  </si>
  <si>
    <t>Alumnos de posgrado</t>
  </si>
  <si>
    <t>Terapia breve</t>
  </si>
  <si>
    <t>Contención</t>
  </si>
  <si>
    <t>Orientación</t>
  </si>
  <si>
    <t>Tabla 61</t>
  </si>
  <si>
    <t>Tabla 62</t>
  </si>
  <si>
    <t>Tabla 63</t>
  </si>
  <si>
    <t>Tabla 64</t>
  </si>
  <si>
    <t>Tabla 65</t>
  </si>
  <si>
    <t>Tabla 66</t>
  </si>
  <si>
    <t>Becas de grupos vulnerables</t>
  </si>
  <si>
    <t>Tabla 67</t>
  </si>
  <si>
    <t>Tabla 68</t>
  </si>
  <si>
    <t>Acuerdo CUA-01-120-16</t>
  </si>
  <si>
    <t>Acuerdo CUA-02-120-16</t>
  </si>
  <si>
    <t>Acuerdo CUA-03-120-16</t>
  </si>
  <si>
    <t>Acuerdo CUA-04-120-16</t>
  </si>
  <si>
    <t>Tabla 69</t>
  </si>
  <si>
    <t>Acuerdo CUA-01-121-16</t>
  </si>
  <si>
    <t>Acuerdo CUA-02-121-16</t>
  </si>
  <si>
    <t>Acuerdo CUA-03-121-16</t>
  </si>
  <si>
    <t>Acuerdo CUA-05-121-16</t>
  </si>
  <si>
    <t>Acuerdo CUA-06-121-16</t>
  </si>
  <si>
    <t>Acuerdo CUA-01-122-16</t>
  </si>
  <si>
    <t>Acuerdo CUA-02-122-16</t>
  </si>
  <si>
    <t>Acuerdo CUA-01-123-16</t>
  </si>
  <si>
    <t>Acuerdo CUA-02-123-16</t>
  </si>
  <si>
    <t>Acuerdo CUA-01-124-16</t>
  </si>
  <si>
    <t>Acuerdo CUA-02-124-16</t>
  </si>
  <si>
    <t>Acuerdo CUA-03-124-16</t>
  </si>
  <si>
    <t>Acuerdo CUA-04-124-16</t>
  </si>
  <si>
    <t>Acuerdo CUA-05-124-16</t>
  </si>
  <si>
    <t>Acuerdo CUA-06-124-16</t>
  </si>
  <si>
    <t>Acuerdo CUA-07-124-16</t>
  </si>
  <si>
    <t>Acuerdo CUA-08-124-16</t>
  </si>
  <si>
    <t>Acuerdo CUA-09-124-16</t>
  </si>
  <si>
    <t>Acuerdo CUA-10-124-16</t>
  </si>
  <si>
    <t>Acuerdo CUA-01-125-16</t>
  </si>
  <si>
    <t>Acuerdo CUA-02-125-16</t>
  </si>
  <si>
    <t>Acuerdo CUA-01-126-16</t>
  </si>
  <si>
    <t>Acuerdo CUA-02-126-16</t>
  </si>
  <si>
    <t>Acuerdo CUA-03-126-16</t>
  </si>
  <si>
    <t>Acuerdo CUA-01-127-16</t>
  </si>
  <si>
    <t>Acuerdo CUA-02-127-16</t>
  </si>
  <si>
    <t>Acuerdo CUA-03-127-16</t>
  </si>
  <si>
    <t>Acuerdo CUA-04-127-16</t>
  </si>
  <si>
    <t>Acuerdo CUA-05-127-16</t>
  </si>
  <si>
    <t>Acuerdo CUA-06-127-16</t>
  </si>
  <si>
    <t>Acuerdo CUA-07-127-16</t>
  </si>
  <si>
    <t>Acuerdo CUA-08-127-16</t>
  </si>
  <si>
    <t>Acuerdo CUA-09-127-16</t>
  </si>
  <si>
    <t>Acuerdo CUA-01-128-16</t>
  </si>
  <si>
    <t>Acuerdo CUA-01-129-16</t>
  </si>
  <si>
    <t>Acuerdo CUA-02-129-16</t>
  </si>
  <si>
    <t>Acuerdo CUA-03-129-16</t>
  </si>
  <si>
    <t>Acuerdo CUA-04-129-16</t>
  </si>
  <si>
    <t>Acuerdo CUA-05-129-16</t>
  </si>
  <si>
    <t>Acuerdo CUA-06-129-16</t>
  </si>
  <si>
    <t>Acuerdo CUA-04-121-16</t>
  </si>
  <si>
    <t>Aprobación del Orden del Día</t>
  </si>
  <si>
    <t>Tabla 70</t>
  </si>
  <si>
    <t>Nota CUA-01-121-16</t>
  </si>
  <si>
    <t>Nota CUA-02-121-16</t>
  </si>
  <si>
    <t>Nota CUA-03-121-16</t>
  </si>
  <si>
    <t>Nota CUA-04-121-16</t>
  </si>
  <si>
    <t>Nota CUA-05-121-16</t>
  </si>
  <si>
    <t>Nota CUA-06-121-16</t>
  </si>
  <si>
    <t>Nota CUA-07-121-16</t>
  </si>
  <si>
    <t>Nota CUA-01-122-16</t>
  </si>
  <si>
    <t>Nota CUA-01-124-16</t>
  </si>
  <si>
    <t>Nota CUA-01-127-16</t>
  </si>
  <si>
    <t>Nota CUA-02-127-16</t>
  </si>
  <si>
    <t>Nota CUA-03-127-16</t>
  </si>
  <si>
    <t>Nota CUA-01-128-16</t>
  </si>
  <si>
    <t>Nota CUA-01-129-16</t>
  </si>
  <si>
    <t>Nota CUA-02-129-16</t>
  </si>
  <si>
    <t>Se recibió el informe de las labores desarrolladas en el 2015, que con fundamento en el artículo 19, fracción VI del Instructivo de la Biblioteca “Dr. Miguel León Portilla” de la Unidad Cuajimalpa, presenta el Comité Académico.</t>
  </si>
  <si>
    <t>Nota CUA-01-128-16 (continuación)</t>
  </si>
  <si>
    <t>Tabla 71</t>
  </si>
  <si>
    <t>Tabla 72</t>
  </si>
  <si>
    <t>Tabla 73</t>
  </si>
  <si>
    <t>Tabla 74</t>
  </si>
  <si>
    <t>Acreditado  (Caceb)</t>
  </si>
  <si>
    <t>Tabla 75</t>
  </si>
  <si>
    <t>Personal académico</t>
  </si>
  <si>
    <t>Núm. Empleado</t>
  </si>
  <si>
    <t>Plaza</t>
  </si>
  <si>
    <t>Grado Académico</t>
  </si>
  <si>
    <t>SNI</t>
  </si>
  <si>
    <t>Prodep</t>
  </si>
  <si>
    <t>Fecha de Nacimiento (dd/mm/aaaa)</t>
  </si>
  <si>
    <t>f corte</t>
  </si>
  <si>
    <t>días acum</t>
  </si>
  <si>
    <t>Edad</t>
  </si>
  <si>
    <t>Profesores temporales</t>
  </si>
  <si>
    <t>Fecha de ingreso UAM (dd/mm/aaaa)</t>
  </si>
  <si>
    <t>Antigüedad (años)</t>
  </si>
  <si>
    <t>Sabáticos</t>
  </si>
  <si>
    <t>Abascal Mena María del Rocío</t>
  </si>
  <si>
    <t>Asociado</t>
  </si>
  <si>
    <t>Sí</t>
  </si>
  <si>
    <t>Definitiva</t>
  </si>
  <si>
    <t>Abreu Corona Arturo</t>
  </si>
  <si>
    <t>No</t>
  </si>
  <si>
    <t>Achim Anca Miruna</t>
  </si>
  <si>
    <t>Adonon Viveros Akuavi</t>
  </si>
  <si>
    <t>Aguirre García Alfredo Agustín</t>
  </si>
  <si>
    <t>Temporal</t>
  </si>
  <si>
    <t>Teorías y Procesos del Diseño</t>
  </si>
  <si>
    <t>Evaluación curricular</t>
  </si>
  <si>
    <t>Alas Guardado Salomón de Jesús</t>
  </si>
  <si>
    <t>Alfie Cohen Miriam</t>
  </si>
  <si>
    <t>Dirección DCSH</t>
  </si>
  <si>
    <t>Amaya Ventura María de Lourdes</t>
  </si>
  <si>
    <t>Andrade García José Alfredo</t>
  </si>
  <si>
    <t>Aparicio Platas Felipe</t>
  </si>
  <si>
    <t>Araujo Pardo Alejandro</t>
  </si>
  <si>
    <t>Aréchaga Ocampo Elena</t>
  </si>
  <si>
    <t>Profesor Visitante</t>
  </si>
  <si>
    <t>Aréchiga Córdova Violeta Beatriz</t>
  </si>
  <si>
    <t>Arregui Mena Ana Leticia</t>
  </si>
  <si>
    <t>Técnico Académico Titular</t>
  </si>
  <si>
    <t>Arroyo Quiroz Claudia</t>
  </si>
  <si>
    <t>Ávila González Rafael</t>
  </si>
  <si>
    <t>Báez Juárez Elsa</t>
  </si>
  <si>
    <t>Bañuelos Capistrán Jacob Israel</t>
  </si>
  <si>
    <t>Barbosa Cruz Roger Mario</t>
  </si>
  <si>
    <t>Bedolla Pereda Deyanira</t>
  </si>
  <si>
    <t>Beltrán Conde Hiram Isaac</t>
  </si>
  <si>
    <t>Beltrán Vargas Nohra Elsy</t>
  </si>
  <si>
    <t>Bernal Jaquez Roberto</t>
  </si>
  <si>
    <t>Bolaños Guerra Bernardo Hipólito</t>
  </si>
  <si>
    <t>Brindis Almazán María de Lourdes</t>
  </si>
  <si>
    <t>Buendía Gómez Joel Yasbek</t>
  </si>
  <si>
    <t>Caballero Quiroz Aarón José</t>
  </si>
  <si>
    <t>Calderón Martínez María Guadalupe</t>
  </si>
  <si>
    <t>Campos Terán José</t>
  </si>
  <si>
    <t>Carballido Coria Laura</t>
  </si>
  <si>
    <t>Carvallo Vargas Fabián</t>
  </si>
  <si>
    <t>Casanueva López Mario Eugenio José</t>
  </si>
  <si>
    <t>Castellanos Cerda Vicente</t>
  </si>
  <si>
    <t>Cedillo Hernández Roberta Priscila</t>
  </si>
  <si>
    <t>Cervantes Ojeda Jorge</t>
  </si>
  <si>
    <t>Cervini Silva Javiera</t>
  </si>
  <si>
    <t>Chacón Acosta Guillermo</t>
  </si>
  <si>
    <t>Chávez Arredondo Nemesio</t>
  </si>
  <si>
    <t>Cornejo Portugal Inés María de los Ángeles</t>
  </si>
  <si>
    <t>Cruz Bello Gustavo Manuel</t>
  </si>
  <si>
    <t>Culebro Moreno Jorge Enrique</t>
  </si>
  <si>
    <t>Decouchant Dominique Emile Henri</t>
  </si>
  <si>
    <t>Díaz Abraham Leonardo</t>
  </si>
  <si>
    <t>Díaz Pérez Claudia del Carmen</t>
  </si>
  <si>
    <t>Diéguez Caballero Ileana María</t>
  </si>
  <si>
    <t>Dorcé Ramos André Moise</t>
  </si>
  <si>
    <t>Elizondo Martínez Jesús Octavio</t>
  </si>
  <si>
    <t>Espinosa Meneses Margarita</t>
  </si>
  <si>
    <t>Espinosa Pérez Daniel</t>
  </si>
  <si>
    <t>Esqueda Atayde Román Alberto</t>
  </si>
  <si>
    <t>Esquivel Solís Edgar</t>
  </si>
  <si>
    <t>Estrella González Alejandro</t>
  </si>
  <si>
    <t>Fernández Bremauntz Adrián Alfredo</t>
  </si>
  <si>
    <t>Dirección DCCD</t>
  </si>
  <si>
    <t>Fernández Escareño Itzia Gabriela</t>
  </si>
  <si>
    <t>Flores Gutiérrez Socorro</t>
  </si>
  <si>
    <t>Franco Pérez Luis</t>
  </si>
  <si>
    <t>Galindo Monteagudo Jorge Lionel</t>
  </si>
  <si>
    <t>Gallegos Camacho Enrique Genaro</t>
  </si>
  <si>
    <t>Gandlgruber Bruno</t>
  </si>
  <si>
    <t>García Aguilar Raúl Roydeen</t>
  </si>
  <si>
    <t>Cátedra Conacyt</t>
  </si>
  <si>
    <t>García Franco Alejandra</t>
  </si>
  <si>
    <t>García Hernández Caridad</t>
  </si>
  <si>
    <t>García López Esperanza</t>
  </si>
  <si>
    <t>García Nájera Abel</t>
  </si>
  <si>
    <t>García Perciante Ana Laura</t>
  </si>
  <si>
    <t>Gleizer Salzman Daniela</t>
  </si>
  <si>
    <t>Gómez Fuentes María del Carmen</t>
  </si>
  <si>
    <t>Gómez Gallardo Perla</t>
  </si>
  <si>
    <t>Gómez García Rodrigo</t>
  </si>
  <si>
    <t>Gómez Vilchis Ricardo Román</t>
  </si>
  <si>
    <t>González Arellano Salomón</t>
  </si>
  <si>
    <t>González de Cossío Rozenzweig María</t>
  </si>
  <si>
    <t>González Gaxiola Oswaldo</t>
  </si>
  <si>
    <t>González Moreno Diego Antonio</t>
  </si>
  <si>
    <t>González Pérez Pedro Pablo</t>
  </si>
  <si>
    <t>Granados García Aymer</t>
  </si>
  <si>
    <t>Guadarrama Olivera María del Rocío</t>
  </si>
  <si>
    <t>Guerrero Moran Lorena Alejandra</t>
  </si>
  <si>
    <t>Guerrero Román Carlos Iván</t>
  </si>
  <si>
    <t>Gutiérrez Lucas Luis Raúl</t>
  </si>
  <si>
    <t>Gutiérrez Magdaleno Gabriel</t>
  </si>
  <si>
    <t>Guzmán Morales Itzia Eréndira</t>
  </si>
  <si>
    <t>Heard Wade Christopher Lionel</t>
  </si>
  <si>
    <t>Hernández Cadena Jesús Antonio</t>
  </si>
  <si>
    <t>Hernández Guerrero Maribel</t>
  </si>
  <si>
    <t>Hernández Jiménez Miguel Sergio</t>
  </si>
  <si>
    <t>Hernández Linares Sergio</t>
  </si>
  <si>
    <t>Hernández Méndez David</t>
  </si>
  <si>
    <t>Hernández Zamora Gregorio</t>
  </si>
  <si>
    <t>Jaimez González Carlos Roberto</t>
  </si>
  <si>
    <t>Jaso Sánchez Marco Aurelio</t>
  </si>
  <si>
    <t>Lara Rodríguez Álvaro Raúl</t>
  </si>
  <si>
    <t>Le Borgne Le Gall Sylvie</t>
  </si>
  <si>
    <t>Leidenberger Georg</t>
  </si>
  <si>
    <t>Lema Labadie D'Arce Rosa</t>
  </si>
  <si>
    <t>Lemaitre y León Christian</t>
  </si>
  <si>
    <t>León Mortagon Juan Gilberto</t>
  </si>
  <si>
    <t>Leyva del Foyo Luis Eduardo</t>
  </si>
  <si>
    <t>Lomnitz Claudio</t>
  </si>
  <si>
    <t>López Arenas María Teresa</t>
  </si>
  <si>
    <t>López Camacho Perla Yolanda</t>
  </si>
  <si>
    <t>López Fuentes Francisco de Asís</t>
  </si>
  <si>
    <t>López Jaimes Antonio</t>
  </si>
  <si>
    <t>López Ornelas Erick de Jesús</t>
  </si>
  <si>
    <t>López Ricoy Antonieta</t>
  </si>
  <si>
    <t>Dirección DCNI</t>
  </si>
  <si>
    <t>López Salguero José Benito</t>
  </si>
  <si>
    <t>López Sandoval Ignacio Marcelino</t>
  </si>
  <si>
    <t>López Simeón Roxana</t>
  </si>
  <si>
    <t>Luna Gómez Luis Alberto</t>
  </si>
  <si>
    <t>Luna Ramírez Wulfrano Arturo</t>
  </si>
  <si>
    <t>Mancera Gutiérrez Miguel Ángel</t>
  </si>
  <si>
    <t>Martínez Bohórquez Maximiliano</t>
  </si>
  <si>
    <t>Martínez de la Peña Gloria Angélica</t>
  </si>
  <si>
    <t>Martínez Herrera Melchor</t>
  </si>
  <si>
    <t>Martínez Palacios María Teresa Verónica</t>
  </si>
  <si>
    <t>Martínez Reyes Héctor</t>
  </si>
  <si>
    <t>Mata Rosas Francisco</t>
  </si>
  <si>
    <t>Mateos Papis Alfredo Piero</t>
  </si>
  <si>
    <t>Méndez Granados Diego Carlos</t>
  </si>
  <si>
    <t>Méndez Rodríguez Alma Rosa</t>
  </si>
  <si>
    <t>Mercado Celis Alejandro</t>
  </si>
  <si>
    <t>Mercado González Octavio</t>
  </si>
  <si>
    <t>Mesquita Sampaio de Madureira Miriam</t>
  </si>
  <si>
    <t>Millán Campuzano Marco Antonio</t>
  </si>
  <si>
    <t>Morales Domínguez Mario Alberto</t>
  </si>
  <si>
    <t>Morales Franco Esther</t>
  </si>
  <si>
    <t>Morales Ibarría Marcia Guadalupe</t>
  </si>
  <si>
    <t>Morales Zaragoza Nora Angélica</t>
  </si>
  <si>
    <t>Moreno Carranco María del Carmen</t>
  </si>
  <si>
    <t>Moreno Olivos Tiburcio</t>
  </si>
  <si>
    <t xml:space="preserve">Doctorado </t>
  </si>
  <si>
    <t>Nájera Peña Hugo</t>
  </si>
  <si>
    <t>Negrete Yankelevich Santiago</t>
  </si>
  <si>
    <t>Núñez López Mayra</t>
  </si>
  <si>
    <t>Olivera Villarroel Sazcha Marcelo</t>
  </si>
  <si>
    <t>Olsen Mika</t>
  </si>
  <si>
    <t>Ontiveros Jiménez Manuel Netzácuri</t>
  </si>
  <si>
    <t>Orihuela Páez Héctor Manuel</t>
  </si>
  <si>
    <t>Ortiz López Adela Irmene</t>
  </si>
  <si>
    <t>Ortiz Ruiz Otoniel Manuel</t>
  </si>
  <si>
    <t>Osorio Olave María Alejandra</t>
  </si>
  <si>
    <t>Otero Negrete Juana Jimena</t>
  </si>
  <si>
    <t>Palacios Rodríguez Yadira</t>
  </si>
  <si>
    <t>Palma Cabrera Esperanza Isabel</t>
  </si>
  <si>
    <t>Peimbert Torres Mariana</t>
  </si>
  <si>
    <t>Peláez Cedrés Álvaro Julio</t>
  </si>
  <si>
    <t>Peña Rodríguez Daniel Cuitláhuac</t>
  </si>
  <si>
    <t>Peñalosa Castro Eduardo Abel</t>
  </si>
  <si>
    <t>Pérez Hernández Gerardo</t>
  </si>
  <si>
    <t>Pérez López José Elías</t>
  </si>
  <si>
    <t>Pérez Pérez Gabriel</t>
  </si>
  <si>
    <t>Pérez Y Pérez Rafael</t>
  </si>
  <si>
    <t>Quintero Ramírez Rodolfo</t>
  </si>
  <si>
    <t>Quiroz Rosas Laura Elisa</t>
  </si>
  <si>
    <t>Ramey Larsen James Thomas</t>
  </si>
  <si>
    <t>Ramírez de la Rosa Adriana Gabriela</t>
  </si>
  <si>
    <t>Ramírez Pérez Carlos</t>
  </si>
  <si>
    <t>Revah Moiseev Sergio</t>
  </si>
  <si>
    <t>Reveles Morado José Leobardo</t>
  </si>
  <si>
    <t>Cátedra</t>
  </si>
  <si>
    <t>Reyes Duarte María de los Dolores</t>
  </si>
  <si>
    <t>Richard  Analiese Marie</t>
  </si>
  <si>
    <t>Rivera Díaz Luis Antonio</t>
  </si>
  <si>
    <t>Rivero Moreno Carlos Joel</t>
  </si>
  <si>
    <t>Rochman Beer Dina</t>
  </si>
  <si>
    <t>Rodea Chávez Alejandro</t>
  </si>
  <si>
    <t>Rodríguez Álvarez Galois</t>
  </si>
  <si>
    <t>Rodríguez Cano César Augusto</t>
  </si>
  <si>
    <t>Rodríguez Lucatero Carlos</t>
  </si>
  <si>
    <t>Rodríguez Morales Luis Alfredo</t>
  </si>
  <si>
    <t>Rodríguez Viqueira Manuel</t>
  </si>
  <si>
    <t>Rojas Bravo Gustavo Hernán</t>
  </si>
  <si>
    <t>Romero Duran José Netz</t>
  </si>
  <si>
    <t>Saldaña Ramírez Carlos</t>
  </si>
  <si>
    <t>Sales Cruz Alfonso Mauricio</t>
  </si>
  <si>
    <t>Sámano Salazar Cynthia Gabriela</t>
  </si>
  <si>
    <t>Sampedro Hernández José Luis</t>
  </si>
  <si>
    <t>Sánchez Gutiérrez Máximo Eduardo</t>
  </si>
  <si>
    <t>Sánchez Sánchez Christian</t>
  </si>
  <si>
    <t>Santiago García José Antonio</t>
  </si>
  <si>
    <t>Santizo Rodall Claudia Alejandra</t>
  </si>
  <si>
    <t>Schuessler Miller Michael Karl</t>
  </si>
  <si>
    <t xml:space="preserve">Segal Méngual Elodie </t>
  </si>
  <si>
    <t>Sigala Alanís Juan Carlos</t>
  </si>
  <si>
    <t>Soto Montes de Oca Gloria</t>
  </si>
  <si>
    <t>Suárez Coellar Jorge Javier Eduardo</t>
  </si>
  <si>
    <t>Suárez Molnar Rodolfo René</t>
  </si>
  <si>
    <t>Téllez González Mario Armando</t>
  </si>
  <si>
    <t>Torres Maya Raúl Gregorio</t>
  </si>
  <si>
    <t>Tristán López Ferdinando</t>
  </si>
  <si>
    <t>Ulín Ávila Edgar</t>
  </si>
  <si>
    <t>Valadez Blanco Edgar Octavio</t>
  </si>
  <si>
    <t>Valencia López José Javier</t>
  </si>
  <si>
    <t>Valverde Pérez Nuria</t>
  </si>
  <si>
    <t>Vázquez Monterrosas Sergio Arturo</t>
  </si>
  <si>
    <t>Vázquez Vela María Fernanda</t>
  </si>
  <si>
    <t>Vega Godínez Alejandro</t>
  </si>
  <si>
    <t>Victoriano Serrano Felipe Antonio</t>
  </si>
  <si>
    <t>Vigueras Ramírez Juan Gabriel</t>
  </si>
  <si>
    <t>Villatoro Tello Esaú</t>
  </si>
  <si>
    <t>Yébenes Escardó Zenia</t>
  </si>
  <si>
    <t>Zamora Ramos Adolfo</t>
  </si>
  <si>
    <t>Tabla 76</t>
  </si>
  <si>
    <t>Tasa de alumnos por profesor*</t>
  </si>
  <si>
    <t>* La tasa de alumnos por profesor se calculó a partir de 2013, con base a la matrícula de licenciatura y posgrado.</t>
  </si>
  <si>
    <t>Nota: A partir de 2010 se consideraron para fines de este Informe a los Profesores Titulares, Asociados y Técnicos Académicos.</t>
  </si>
  <si>
    <t>Tabla 77</t>
  </si>
  <si>
    <t>Edad promedio</t>
  </si>
  <si>
    <t>Nota. Se consideraron Profesores Titulares, Asociados y Técnicos Académicos.</t>
  </si>
  <si>
    <t>Tabla 78</t>
  </si>
  <si>
    <t>Personal académico por tipo de plaza</t>
  </si>
  <si>
    <t>Técnico Académico</t>
  </si>
  <si>
    <t>Tabla 79</t>
  </si>
  <si>
    <t>Definitivo</t>
  </si>
  <si>
    <t>Tiempo completo</t>
  </si>
  <si>
    <t>Medio tiempo o tiempo parcial</t>
  </si>
  <si>
    <t>Tabla 80</t>
  </si>
  <si>
    <t>Nivel académico de los profesores de tiempo completo</t>
  </si>
  <si>
    <t>Dirección de CCD</t>
  </si>
  <si>
    <t>Dirección de CSH</t>
  </si>
  <si>
    <t>Tabla 81</t>
  </si>
  <si>
    <t>Nivel 1</t>
  </si>
  <si>
    <t>Nivel 2</t>
  </si>
  <si>
    <t>Nivel 3</t>
  </si>
  <si>
    <t>Fuente: Divisiones académicas. Coordinación de Planeación y Vinculación.</t>
  </si>
  <si>
    <t>Tabla 82</t>
  </si>
  <si>
    <t>Tabla 83</t>
  </si>
  <si>
    <t>Tabla 84</t>
  </si>
  <si>
    <t>2006</t>
  </si>
  <si>
    <t>2007</t>
  </si>
  <si>
    <t>2008</t>
  </si>
  <si>
    <t>2009</t>
  </si>
  <si>
    <t>2010</t>
  </si>
  <si>
    <t>2011</t>
  </si>
  <si>
    <t>2012</t>
  </si>
  <si>
    <t xml:space="preserve">SNI </t>
  </si>
  <si>
    <t>Año en que obtuvo la renovación</t>
  </si>
  <si>
    <t>Tabla 85</t>
  </si>
  <si>
    <t>Tabla 86</t>
  </si>
  <si>
    <t>Tipo de reconocimiento (APD, RPD, RPDA, NPTC)</t>
  </si>
  <si>
    <t>Nombre de la actividad de actualización o formación docente</t>
  </si>
  <si>
    <t>Institución que la imparte</t>
  </si>
  <si>
    <t>Tabla 87</t>
  </si>
  <si>
    <t>Tabla 88</t>
  </si>
  <si>
    <t>Aprendizaje Cooperativo</t>
  </si>
  <si>
    <t>Nivel de estudio</t>
  </si>
  <si>
    <t>Tabla 89</t>
  </si>
  <si>
    <t>Tabla 91</t>
  </si>
  <si>
    <t>Tabla 92</t>
  </si>
  <si>
    <t>Tabla 93</t>
  </si>
  <si>
    <t>Tabla 94</t>
  </si>
  <si>
    <t>Número de Profesores UAM en intercambio a nivel internacional</t>
  </si>
  <si>
    <t>Número de Profesores en intercambio que vienen a la UAM a nivel internacional</t>
  </si>
  <si>
    <t>Actividad Académica</t>
  </si>
  <si>
    <t>Estancias de investigación</t>
  </si>
  <si>
    <t>Estancias sabáticas</t>
  </si>
  <si>
    <t>Tabla 95</t>
  </si>
  <si>
    <t>Intercambio académico</t>
  </si>
  <si>
    <t>Nombre de profesores responsables y participantes en el proyecto</t>
  </si>
  <si>
    <t>Sesión de Consejo Divisional en la que fue aprobado el proyecto</t>
  </si>
  <si>
    <t>La inteligencia territorial en Santa Fe: tecnologías y procesos colaborativos para la gestión del conocimiento socioterritorial en la zona poniente de la Ciudad de México</t>
  </si>
  <si>
    <t>Calidad de la enseñanza: los determinantes de la reprobación, rezago, titulación y la deserción en los estudiantes de la UAM Cuajimalpa</t>
  </si>
  <si>
    <t>Diseño y desarrollo de un sistema intérprete de la lengua a señas para personas con discapacidad auditiva</t>
  </si>
  <si>
    <t>Transformación socio-tecnológica para el manejo sustentable de residuos orgánicos universitarios</t>
  </si>
  <si>
    <t>Desarrollo de modelos semi-empíricos para el diseño de intercambiadores compactos auto limpiadores</t>
  </si>
  <si>
    <t>Tabla 97</t>
  </si>
  <si>
    <t>Proyectos de investigación interdisciplinaria (convocatorias 2012 y 2014)</t>
  </si>
  <si>
    <t>Año de autorización</t>
  </si>
  <si>
    <t>Diseño in sílico y síntesis de péctidos basados en secuencias de proteínas que forman las sedas de araña, para la producción y formulación de biomateriales.</t>
  </si>
  <si>
    <t>Monto autorizado</t>
  </si>
  <si>
    <t>Nombre de la convocatoria difundida</t>
  </si>
  <si>
    <t>INECOL</t>
  </si>
  <si>
    <t>Proyectos de Desarrollo Científico para atender Problemas Nacionales 2015</t>
  </si>
  <si>
    <t>Terms of referencegoverning the ICGEB meetings and courses programe</t>
  </si>
  <si>
    <t>ICGEB</t>
  </si>
  <si>
    <t>Apoyo al fortalecimiento y desarrollo de la infraestructura científica y tecnológica</t>
  </si>
  <si>
    <t>Convocatoria para la formación y continuidad de redes temáticas CONACYT</t>
  </si>
  <si>
    <t>Plataforma de movilidad estudiantil y académica de la alianza del pacífico</t>
  </si>
  <si>
    <t>Becas de inversión en el conocimiento 2016-marzo 2017</t>
  </si>
  <si>
    <t>4 Convocatorias de Maestrías y doctorados en el extranjero</t>
  </si>
  <si>
    <t>Fondo sectorial de investigación en salud y seguridad social SS/IMSS/ISSSTE-CONACYT (FOSSIS)</t>
  </si>
  <si>
    <t>Oportunidad de estancias en NASA-AMES para estudiantes</t>
  </si>
  <si>
    <t>AEM</t>
  </si>
  <si>
    <t>Redes temáticas 2016</t>
  </si>
  <si>
    <t>Apoyos para Estancias Sabáticas Vinculadas a la Consolidación de Grupos de Investigación y/o el fortalecimiento del Posgrado Nacional</t>
  </si>
  <si>
    <t>Convocatoria Mercados financieros 2016</t>
  </si>
  <si>
    <t>Bolsa Mexicana</t>
  </si>
  <si>
    <t>Convocatoria premio nacional de ciencias 2016</t>
  </si>
  <si>
    <t>Proyectos Científicos, Tecnológicos y/o de innovación</t>
  </si>
  <si>
    <t>SECITI</t>
  </si>
  <si>
    <t>SEMARNAT</t>
  </si>
  <si>
    <t>Premio nacional de periodismo de ciencia, tecnología e innovación</t>
  </si>
  <si>
    <t>Convocatoria para el fortalecimiento y capacitación para el conocimiento de la naturaleza a través de la plataforma NATURALISTA</t>
  </si>
  <si>
    <t>CONABIO</t>
  </si>
  <si>
    <t>Premio Banamex de Educación Financiera</t>
  </si>
  <si>
    <t>Banamex</t>
  </si>
  <si>
    <t>Gobierno</t>
  </si>
  <si>
    <t>Premio Heberto Castillo de la Ciudad de México</t>
  </si>
  <si>
    <t>GB CDMX</t>
  </si>
  <si>
    <t>Colegio Franco Mexicano y Centroamericano en Ciencias Sociales</t>
  </si>
  <si>
    <t>COFARMEC</t>
  </si>
  <si>
    <t>Incorporación de doctores en la industria para el fortalecimiento de las capacidades de I+D+I de las empresas</t>
  </si>
  <si>
    <t>FORDECYT</t>
  </si>
  <si>
    <t>Fondo concursable para el posicionamiento nacional e internacional de revistas de ciencia y tecnología editadas en México</t>
  </si>
  <si>
    <t>Convocatoria de investigación en fronteras de la ciencia 2016</t>
  </si>
  <si>
    <t>Nodos Binacionales de innovación NOBI</t>
  </si>
  <si>
    <t>INNOVATIS</t>
  </si>
  <si>
    <t>Programas de apoyos para actividades científicas, tecnológicas y de innovación 2017</t>
  </si>
  <si>
    <t>Convocatoria EDOMEX 2016.02</t>
  </si>
  <si>
    <t>Premio EVERIS</t>
  </si>
  <si>
    <t>Fundación EVERIS</t>
  </si>
  <si>
    <t>Problemas Nacionales</t>
  </si>
  <si>
    <t>Redes temáticas 2017</t>
  </si>
  <si>
    <t>Apoyos complementarios para el Establecimiento y Consolidación de Laboratorios Nacionales</t>
  </si>
  <si>
    <t xml:space="preserve">Convocatoria para apoyar la formación de competencias para la transferencia de conocimiento </t>
  </si>
  <si>
    <t>Programa de Apoyos para Actividades Científicas, Tecnológicas y de Innovación de la Dirección Adjunta de Desarrollo Científico</t>
  </si>
  <si>
    <t>Convocatoria Conacyt</t>
  </si>
  <si>
    <t>* Información proporcionada por enlace de apoyo a convocatorias.</t>
  </si>
  <si>
    <t>Otros proyectos por CONACYT *</t>
  </si>
  <si>
    <t>Convocatoria PRODEP</t>
  </si>
  <si>
    <t>No disponible</t>
  </si>
  <si>
    <t>Comentarios</t>
  </si>
  <si>
    <t>Resultados en febrero</t>
  </si>
  <si>
    <t>Resultados en junio</t>
  </si>
  <si>
    <t>Faltan resultados</t>
  </si>
  <si>
    <t>Tabla 98</t>
  </si>
  <si>
    <t>Tabla 99</t>
  </si>
  <si>
    <t>Problemario: Resolución de Problemas Matemáticos</t>
  </si>
  <si>
    <t>978-607-28-0758-7</t>
  </si>
  <si>
    <t>Manual de prácticas de microbiología básica</t>
  </si>
  <si>
    <t>978-607-28-0975-8</t>
  </si>
  <si>
    <t>“Mídete” una actividad colaborativa desarrollada de acuerdo a la misión de la UAM-Cuajimalpa, aplicando sus modelos educativo y de responsabilidad social. Determinación de algunos parámetros antropométricos”</t>
  </si>
  <si>
    <t>978-607-28-0687-0</t>
  </si>
  <si>
    <t>Manual de prácticas de Laboratorio de Biología Molecular II</t>
  </si>
  <si>
    <t>978-607-28-0768-6</t>
  </si>
  <si>
    <t>PH. Teoría y 232 problemas</t>
  </si>
  <si>
    <t>978-607-28-0689-4</t>
  </si>
  <si>
    <t>Técnicas de cultivos celulares e ingeniería de tejidos</t>
  </si>
  <si>
    <t>978-607-28-0688-7</t>
  </si>
  <si>
    <t>978-607-28-0554-5</t>
  </si>
  <si>
    <t>Paradigmas para una metaforología del cosmos. Hans Blumenberg y las metáforas contemporáneas del universo.</t>
  </si>
  <si>
    <t>El contrato social de Rousseau estudio crítico</t>
  </si>
  <si>
    <t>Bernardo Bolaños, Miriam Alfie Cohen, Maximiliano Martínez, Enrique Gallegos</t>
  </si>
  <si>
    <t xml:space="preserve">E. P. Thompon. Democracia y Socialismo </t>
  </si>
  <si>
    <t>Historiografía, newtonismo y alquimia. Antología sobre la Revolución Científica</t>
  </si>
  <si>
    <t>El empirismo lógico. Textos básicos</t>
  </si>
  <si>
    <t xml:space="preserve">Thomas Mormann y Álvaro Peláez (compiladores) </t>
  </si>
  <si>
    <t>978-607-28-0839-3</t>
  </si>
  <si>
    <t>Bibliópolas</t>
  </si>
  <si>
    <t>Ernesto Guzmán Lechuga, Rubén Pérez Palma et al.</t>
  </si>
  <si>
    <t>UAM Cuajimalpa / Ediciones Acapulco</t>
  </si>
  <si>
    <t>978-607-28-0765-5</t>
  </si>
  <si>
    <t xml:space="preserve"> Moreno Olivos, Tiburcio</t>
  </si>
  <si>
    <t>978-607-20-0762-4</t>
  </si>
  <si>
    <t>Cornejo Portugal, Inés</t>
  </si>
  <si>
    <t>978-607-28-0915-4</t>
  </si>
  <si>
    <t>Radio Ciudadana. Estudio y testimonio de un modelo ciudadano de comunicación radiofónica</t>
  </si>
  <si>
    <t xml:space="preserve"> 978-607-28-0900-0</t>
  </si>
  <si>
    <t>Producción académica: Artículos en revistas</t>
  </si>
  <si>
    <t>Referencias</t>
  </si>
  <si>
    <t>Tabla 100</t>
  </si>
  <si>
    <t>Título del recurso multimedia</t>
  </si>
  <si>
    <t>Participación de profesores en eventos académicos</t>
  </si>
  <si>
    <t>Institución sede</t>
  </si>
  <si>
    <t>12 de octubre</t>
  </si>
  <si>
    <t>Seminario</t>
  </si>
  <si>
    <t>Congreso</t>
  </si>
  <si>
    <t>Conferencia</t>
  </si>
  <si>
    <t>Conferencia magistral</t>
  </si>
  <si>
    <t>Presentación de libro</t>
  </si>
  <si>
    <t>Simposio</t>
  </si>
  <si>
    <t>7 de octubre</t>
  </si>
  <si>
    <t>Coloquio</t>
  </si>
  <si>
    <t>octubre</t>
  </si>
  <si>
    <t>Encuentro</t>
  </si>
  <si>
    <t>30 de septiembre</t>
  </si>
  <si>
    <t>Ponencia</t>
  </si>
  <si>
    <t>27 de octubre</t>
  </si>
  <si>
    <t>20 de mayo</t>
  </si>
  <si>
    <t>10 de marzo</t>
  </si>
  <si>
    <t>27 de mayo</t>
  </si>
  <si>
    <t>22 de junio</t>
  </si>
  <si>
    <t>26 de julio</t>
  </si>
  <si>
    <t>29 de enero</t>
  </si>
  <si>
    <t>7 de diciembre</t>
  </si>
  <si>
    <t>28 de mayo</t>
  </si>
  <si>
    <t>10 de octubre</t>
  </si>
  <si>
    <t>5 de octubre</t>
  </si>
  <si>
    <t>19 de marzo</t>
  </si>
  <si>
    <t>25 de noviembre</t>
  </si>
  <si>
    <t>20 de octubre</t>
  </si>
  <si>
    <t>15 de abril</t>
  </si>
  <si>
    <t>29 de septiembre</t>
  </si>
  <si>
    <t>Universidad Autónoma del Estado de Hidalgo</t>
  </si>
  <si>
    <t>10 de junio</t>
  </si>
  <si>
    <t>11 de noviembre</t>
  </si>
  <si>
    <t>9 de diciembre</t>
  </si>
  <si>
    <t>AMIDIQ</t>
  </si>
  <si>
    <t>8 de diciembre</t>
  </si>
  <si>
    <t>21 de octubre</t>
  </si>
  <si>
    <t>26 de octubre</t>
  </si>
  <si>
    <t>10 de noviembre</t>
  </si>
  <si>
    <t>22 de septiembre</t>
  </si>
  <si>
    <t>28 de septiembre</t>
  </si>
  <si>
    <t>14 de octubre</t>
  </si>
  <si>
    <t>Estados Unidos</t>
  </si>
  <si>
    <t xml:space="preserve">American Anthropological Association </t>
  </si>
  <si>
    <t xml:space="preserve">Conferencia </t>
  </si>
  <si>
    <t>20 de junio</t>
  </si>
  <si>
    <t>14 de marzo</t>
  </si>
  <si>
    <t>Comentarista</t>
  </si>
  <si>
    <t>5 de mayo</t>
  </si>
  <si>
    <t>23 de junio</t>
  </si>
  <si>
    <t>Aviso UAM</t>
  </si>
  <si>
    <t>Tabla 111</t>
  </si>
  <si>
    <t>NOMBRE</t>
  </si>
  <si>
    <t>Cineclub</t>
  </si>
  <si>
    <t>Seguir Viviendo</t>
  </si>
  <si>
    <t>Ciclo Contra el silencio todas las voces</t>
  </si>
  <si>
    <t xml:space="preserve">Programa de cortometrajes Antropología Visual </t>
  </si>
  <si>
    <t>Programa de largometraje documental asociado a corto de ficción</t>
  </si>
  <si>
    <t>Programa Maratón Anime</t>
  </si>
  <si>
    <t>ALucyNation de Laura Rocha</t>
  </si>
  <si>
    <t>Ciclo Desaparecidos</t>
  </si>
  <si>
    <t>El cuarto de los huesos</t>
  </si>
  <si>
    <t>El patio de mi casa</t>
  </si>
  <si>
    <t>Seré Millones</t>
  </si>
  <si>
    <t xml:space="preserve">Memorias del subdesarrollo </t>
  </si>
  <si>
    <t>Blade Runner</t>
  </si>
  <si>
    <t>México La revolución congelada</t>
  </si>
  <si>
    <t xml:space="preserve">Star Wars, The force awakens </t>
  </si>
  <si>
    <t>Actividades de divulgación científica y tecnológica</t>
  </si>
  <si>
    <t>Seminario Divisional “Problemas de optimización: Grafos extremales y jaulas de cuello al menos s + 1”</t>
  </si>
  <si>
    <t>Seminario Divisional “Propuesta de cambio de cultura de docencia en la UAM y Taller de inmersión en procesos de construcción de aprendizaje"</t>
  </si>
  <si>
    <t>Seminario Divisional “Del plegamiento de proteínas al diseño de fármacos”</t>
  </si>
  <si>
    <t>Seminario Divisional “Aplicación de la espectroscopia multifotónica láser en el estudio de la estructura hiperfina del átomo de rubidio”</t>
  </si>
  <si>
    <t>Seminario Divisional “Comunicación entre los sistemas Psico-Neuro-Inmuno Endocrinológicos y de cómo las emociones impactan en los procesos de salud y enfermedad”</t>
  </si>
  <si>
    <t>Seminario Divisional “Nanopartículas biopoliméricas como sistemas de liberación de compuestos benéficos para la salud en alimentos"</t>
  </si>
  <si>
    <t xml:space="preserve">Seminario Divisional “Adsorción de polielectrolitos en superficies: los efectos de la densidad de carga en sistemas biológicos" </t>
  </si>
  <si>
    <t>Seminario Divisional “Programa Adopte un Talento (PAUTA)”</t>
  </si>
  <si>
    <t>Seminario Divisional “Niebla semántica para el Internet de las Cosas”</t>
  </si>
  <si>
    <t>Seminario Divisional “Desarrollo de nuevos fármacos con potencial uso en cáncer empleando herramientas bionformáticas"</t>
  </si>
  <si>
    <t>Seminario Divisional “Mecánica Celeste: matemáticas aplicadas al Sistema Solar”</t>
  </si>
  <si>
    <t>Seminario Divisional “Modulación de interacciones entre dominios conservados de proteínas: hacia la búsqueda de una interconexión entre la vida y la muerte celular"</t>
  </si>
  <si>
    <t>Seminario Divisional "Valorización del biogás para mejorar su potencial energético y ambiental”</t>
  </si>
  <si>
    <t>Seminario Divisional “Análisis de superficies por espectroscopias de fotoelectrones XPS y UPS"</t>
  </si>
  <si>
    <t>Seminario Divisional “Sobreproducción de metabolitos secundarios en hongos filamentosos utilizando técnicas de ingeniería genética"</t>
  </si>
  <si>
    <t>Seminario Divisional “El bacteriófago M13 y su aplicación en la síntesis de nanomateriales”</t>
  </si>
  <si>
    <t>Seminario Divisional “Decisiones de consumo e inversión de un agente económico racional que tiene acceso a una opción financiera de tipo americano, en un ambiente de incertidumbre”</t>
  </si>
  <si>
    <t>9ª Semana de Computación y Matemáticas Aplicadas</t>
  </si>
  <si>
    <t>Semana de la Ingeniería biológica 2016</t>
  </si>
  <si>
    <t>3er. Simposio del Posgrado en Ciencias Naturales e Ingeniería</t>
  </si>
  <si>
    <t>Quinto Simposio de la Licenciatura en Biología Molecular</t>
  </si>
  <si>
    <t>Ciclo de seminarios del Cuerpo Académico de Física Matemática</t>
  </si>
  <si>
    <t>VIII Coloquio de Física Matemática</t>
  </si>
  <si>
    <t>2o. Simposio de modelado y simulación en ingeniería de bioprocesos</t>
  </si>
  <si>
    <t xml:space="preserve">Coloquio Espacialidades </t>
  </si>
  <si>
    <t>4o Congreso Internacional REDESColef</t>
  </si>
  <si>
    <t>Coloquio de Alumnos de la Maestría en Ciencias Sociales y Humanidades</t>
  </si>
  <si>
    <t>Seminario Espacios Creativos</t>
  </si>
  <si>
    <t>Documental</t>
  </si>
  <si>
    <t>Proyección La Piedra Ausente</t>
  </si>
  <si>
    <t xml:space="preserve">Seminario </t>
  </si>
  <si>
    <t>Colonia Obrera Lomas de Becerra, 1941­1942</t>
  </si>
  <si>
    <t xml:space="preserve">Congreso </t>
  </si>
  <si>
    <t>Las construcciones anti­biográficas del arquitecto Hannes Meyer</t>
  </si>
  <si>
    <t xml:space="preserve">Coloquio </t>
  </si>
  <si>
    <t>Foro académico</t>
  </si>
  <si>
    <t>Reflexiones acerca de un género historiográfico: la biografía de los arquitectos</t>
  </si>
  <si>
    <t>Profesionista, explorador, y extranjero. Hannes Meyer en México</t>
  </si>
  <si>
    <t xml:space="preserve">Presentación de libro </t>
  </si>
  <si>
    <t>Presentación de libro, Georg Leidenberger</t>
  </si>
  <si>
    <t>Metáfora explicación y narrativa como estrategias cognitivas</t>
  </si>
  <si>
    <t>Presentación del libro Empirismo lógico</t>
  </si>
  <si>
    <t>Experiencing "Native Maize" through a Mexican Anti-GMO Campaign</t>
  </si>
  <si>
    <t>Conferencia Magistral</t>
  </si>
  <si>
    <t>Desafíos de la investigación etnográfica en la era del Internet</t>
  </si>
  <si>
    <t>Entre las imágenes</t>
  </si>
  <si>
    <t>Arte y duelo. Representaciones del dolor</t>
  </si>
  <si>
    <t>Supervivencia y espectralidad de las imágenes</t>
  </si>
  <si>
    <t>Hacer visible</t>
  </si>
  <si>
    <t>Interpelar la oscuridad. Mirar, excavar, exhumar</t>
  </si>
  <si>
    <t>Qué memorias, qué museos. (In)visibilidades, (in)memorialidades</t>
  </si>
  <si>
    <t>Las paradojas del Fasma</t>
  </si>
  <si>
    <t>Lo insepulto. Moradas alegóricas</t>
  </si>
  <si>
    <t>En/carnaciones po/éticas. A propósito del vestigio y el desastre</t>
  </si>
  <si>
    <t>Teatralidades, performances y política</t>
  </si>
  <si>
    <t>Los cuerpos del arte en tiempos de oscuridad</t>
  </si>
  <si>
    <t>Interpelar la oscuridad/Imaginar la forma y el lugar de los cuerpos</t>
  </si>
  <si>
    <t>¿Por qué invocar a los muertos?</t>
  </si>
  <si>
    <t xml:space="preserve">Exposición </t>
  </si>
  <si>
    <t>Curaduría de la exposición Relicarios, de Erika Diettes</t>
  </si>
  <si>
    <t>El escritor y el mundo de la edición: la experiencia literaria de Alfonso Reyes</t>
  </si>
  <si>
    <t>Religión y Romanticismo. El joven Hegel</t>
  </si>
  <si>
    <t>On the rationality of technology and science</t>
  </si>
  <si>
    <t>"Reconocimiento y crítica"</t>
  </si>
  <si>
    <t>Reconocimiento e ideología</t>
  </si>
  <si>
    <t>Debatedora en Debate "Destitución de Dilma Rousseff"</t>
  </si>
  <si>
    <t xml:space="preserve">Comentarista </t>
  </si>
  <si>
    <t>Cooperación y Realismo Moral</t>
  </si>
  <si>
    <t>Parménides y Aristóteles acerca de Dios. Semejanzas, diferencias y posteridad</t>
  </si>
  <si>
    <t>El comunismo utópico de W. Morris según E.P. Thompson</t>
  </si>
  <si>
    <t>La disputa por la autonomía disciplinar. Historia, sociología y antropología en México</t>
  </si>
  <si>
    <t>Historizar categorías identitarias: lo indígena en México</t>
  </si>
  <si>
    <t>Horizontes utópicos y mundo indígena</t>
  </si>
  <si>
    <t>La antropología mexicana y la formación nacional de alteridades</t>
  </si>
  <si>
    <t>La construcción jurídica del otro en la formación nacional de alteridad</t>
  </si>
  <si>
    <t>Regímenes de historicidad y formación nacional de alteridad: Lo indígena en México</t>
  </si>
  <si>
    <t>Georg Leidenberger, “Profesionista, explorador y extranjero. Hannes Meyer en México</t>
  </si>
  <si>
    <t xml:space="preserve">Ponencia  </t>
  </si>
  <si>
    <t>Los hundidos y los salvados. México, las organizaciones de ayuda y la selección de Gilberto Bosques en el Consulado de Marsella (1940-1942)</t>
  </si>
  <si>
    <t xml:space="preserve">Ponencia </t>
  </si>
  <si>
    <t>Exilio político y ciudadanía en México a partir del caso del Consulado de México en Marsella (1940-1942)</t>
  </si>
  <si>
    <t>Puertas abiertas, puertas cerradas: las políticas mexicanas de asilo hacia españoles y judíos durante los 30’s y 40’s</t>
  </si>
  <si>
    <t>Exilio político en México. El caso de los refugiados que no eran famosos</t>
  </si>
  <si>
    <t>Europeas engañadas: ‘trata de blancas’ en México durante las primeras décadas del siglo XX</t>
  </si>
  <si>
    <t>The construction of a New “Hero” of the Holocaust. The Mexican Consul Gilberto Bosques</t>
  </si>
  <si>
    <t>“¿Héroe o villano? El cónsul mexicano Gilberto Bosques en Marsella”</t>
  </si>
  <si>
    <t>Conversatorio</t>
  </si>
  <si>
    <t>Nación y diálogo creativo en el cine</t>
  </si>
  <si>
    <t>Eumaeus and its Parasites</t>
  </si>
  <si>
    <t>Escritura y perspectivas de la historia de la Ciudad de México</t>
  </si>
  <si>
    <t>Pobres</t>
  </si>
  <si>
    <t>Cuando la luz artificial alumbró la oscuridad de las calles de la Ciudad de México</t>
  </si>
  <si>
    <t>Presentación de proyectos sobre recuperación de historia y memoria del Poniente de la CDMX</t>
  </si>
  <si>
    <t xml:space="preserve">Mesa de Trabajo </t>
  </si>
  <si>
    <t>Pueblos, Barrios y Colonias del Poniente de la Ciudad de México</t>
  </si>
  <si>
    <t xml:space="preserve">Tiempo e Historia </t>
  </si>
  <si>
    <t>Los peligros del espíritu. En torno a la noche oscura del alma y la melancolía</t>
  </si>
  <si>
    <t>Estados Alterados: En torno a la imaginación política a partir de Kant y Foucault</t>
  </si>
  <si>
    <t xml:space="preserve">El a-priori histórico: notas epistemológicas </t>
  </si>
  <si>
    <t>Ontología histórica. Otras lecturas en torno a la cuestión del ser y el tiempo</t>
  </si>
  <si>
    <t xml:space="preserve">Etnografías de la subjetividad. La Psicosis y lo ominoso </t>
  </si>
  <si>
    <t>¿La religión dentro de los límites de la mera razón? Locura, fanatismo religioso y vida pública secular?</t>
  </si>
  <si>
    <t>Los desplazados: subjetividades atravesadas y subjetividades en travesía</t>
  </si>
  <si>
    <t xml:space="preserve">La cultura como modo de producción y dialéctica de las subjetividades </t>
  </si>
  <si>
    <t xml:space="preserve">La psiquiatría, la moral y los fantasmas de la modernidad: ciencia, religión y magia en la sociedad. </t>
  </si>
  <si>
    <t xml:space="preserve">La deconstrucción y las ciencias sociales </t>
  </si>
  <si>
    <t>Epistemología histórica y procesos de subjetivación. Para una antropología de la locura</t>
  </si>
  <si>
    <t>La temporalidad en el psicoanálisis. ¿Un nuevo pensamiento de la historia?</t>
  </si>
  <si>
    <t> On the Nature of Patrimonio</t>
  </si>
  <si>
    <t> Los espectros de un traslado: un acercamiento etnográfico al patrimonio y a las ruinas del Museo Nacional</t>
  </si>
  <si>
    <t> Los fragmentos de un traslado: la práctica etnográfica y los desbordes de la imagen</t>
  </si>
  <si>
    <t>Cuerpos de agua: la insistencia y los residuos del entorno lacustre de la Ciudad de México</t>
  </si>
  <si>
    <t>Excavaciones y Palimpsestos: lugares de la historia</t>
  </si>
  <si>
    <t> El testimonio de los signos</t>
  </si>
  <si>
    <t>La génesis en Las edades del mundo de Schelling</t>
  </si>
  <si>
    <t>Materialismo y vitalismo en Schelling</t>
  </si>
  <si>
    <t>Margaret Shedd y el Centro Mexicano de Escritores": el extraño caso de Juan Rulfo y la CIA</t>
  </si>
  <si>
    <t xml:space="preserve"> Elena Poniatowska: más de medio siglo de periodismo y literatura para México</t>
  </si>
  <si>
    <t>Cuatro Norteamericanas Vanguardistas en el México Posrevolucionario</t>
  </si>
  <si>
    <t xml:space="preserve"> El amor de los pájaros a la tecnología: Paisaje sonoro y sustentabilidad</t>
  </si>
  <si>
    <t xml:space="preserve"> Los flujos del conocimiento en el Imperio español a finales del largo siglo XVIII</t>
  </si>
  <si>
    <t xml:space="preserve">Presentación del libro Historiografía, newtonismo y alquimia. Antología sobre la Revolución </t>
  </si>
  <si>
    <t>Presentación del libro "Paradigmas para una metaforología del cosmos"</t>
  </si>
  <si>
    <t>Fundamentos filosóficos de epistemología histórica</t>
  </si>
  <si>
    <t>La ecología como umbral de época</t>
  </si>
  <si>
    <t>An Historical Epistemology of Mathematical Ecology</t>
  </si>
  <si>
    <t>Global  Histories  of  Archaeology</t>
  </si>
  <si>
    <t>Shakespeare  ante  el  cosmos</t>
  </si>
  <si>
    <t>¿Existen los acervos sin los públicos? Las relaciones sociales que conforman los acervos</t>
  </si>
  <si>
    <t>Apuesta por una metodología para la investigación-intervención en conservación de acervos documentales</t>
  </si>
  <si>
    <t>La disputa por la autonomía disciplinar: historia, sociología y antropología en México en tiempos revolucionarios</t>
  </si>
  <si>
    <t>Presentación de revistas</t>
  </si>
  <si>
    <t>Exhibición y venta de libros, talleres, mesas redondas y presentaciones</t>
  </si>
  <si>
    <t>Feria Libro Tránsito 2016</t>
  </si>
  <si>
    <t>Presentación de proyectos</t>
  </si>
  <si>
    <t>Exposición</t>
  </si>
  <si>
    <t>Seminario MADIC “10 cosas que hemos aprendido sobre la comunicación para el diseño”</t>
  </si>
  <si>
    <t>Jormada</t>
  </si>
  <si>
    <t>Seminario Académico LeNS "Diseño sustentable de sistemas servicio-producto</t>
  </si>
  <si>
    <t>2da. Jornada diseño y accesibilidad para la discapacidad</t>
  </si>
  <si>
    <t>Taller interdisciplinario. La Estructura narrativa de la infografía</t>
  </si>
  <si>
    <t>Seminario de la red académica de diseño de emociones</t>
  </si>
  <si>
    <t>Diseño de interfaz humana</t>
  </si>
  <si>
    <t>3er coloquio las transformaciones del diseño desde sus evidencias</t>
  </si>
  <si>
    <t>Computación Cognitiva</t>
  </si>
  <si>
    <t>Robótica</t>
  </si>
  <si>
    <t>Torturando los datos hasta que confiesen</t>
  </si>
  <si>
    <t>Mesa Redonda</t>
  </si>
  <si>
    <t>Reunión con egresados</t>
  </si>
  <si>
    <t>GUI en Java</t>
  </si>
  <si>
    <t>Desarrollo video juegos</t>
  </si>
  <si>
    <t>Phyton</t>
  </si>
  <si>
    <t>Modelado de emociones</t>
  </si>
  <si>
    <t>Computación cognitiva</t>
  </si>
  <si>
    <t>Visualización análoga de datos</t>
  </si>
  <si>
    <t>Muestra de trabajos de la licenciatura en Diseño y asamblea de Diseño-trimestre invierno</t>
  </si>
  <si>
    <t>Muestra de trabajos de la licenciatura en Diseño y asamblea de Diseño-trimestre primavera</t>
  </si>
  <si>
    <t>Muestra de trabajos de la licenciatura en Diseño y asamblea de Diseño-trimestre otoño.</t>
  </si>
  <si>
    <t>2do. Encuentro de Narrativas Audio Visuales</t>
  </si>
  <si>
    <t>Exposición fotográfica</t>
  </si>
  <si>
    <t>Exposición “Archerion. Apuntes sobre imagen expandida”</t>
  </si>
  <si>
    <t>segunda Semana de la Licenciatura en Tecnologías y Sistemas de Información</t>
  </si>
  <si>
    <t>Divulgación y extensión</t>
  </si>
  <si>
    <r>
      <t xml:space="preserve">Conferencia: </t>
    </r>
    <r>
      <rPr>
        <i/>
        <sz val="10"/>
        <rFont val="Calibri"/>
        <family val="2"/>
        <scheme val="minor"/>
      </rPr>
      <t xml:space="preserve">Un día con el Artista </t>
    </r>
    <r>
      <rPr>
        <sz val="10"/>
        <rFont val="Calibri"/>
        <family val="2"/>
        <scheme val="minor"/>
      </rPr>
      <t>impartida por</t>
    </r>
    <r>
      <rPr>
        <i/>
        <sz val="10"/>
        <rFont val="Calibri"/>
        <family val="2"/>
        <scheme val="minor"/>
      </rPr>
      <t xml:space="preserve"> </t>
    </r>
    <r>
      <rPr>
        <sz val="10"/>
        <rFont val="Calibri"/>
        <family val="2"/>
        <scheme val="minor"/>
      </rPr>
      <t xml:space="preserve">Ana María Casanueva </t>
    </r>
  </si>
  <si>
    <r>
      <t xml:space="preserve">Taller de </t>
    </r>
    <r>
      <rPr>
        <i/>
        <sz val="10"/>
        <rFont val="Calibri"/>
        <family val="2"/>
        <scheme val="minor"/>
      </rPr>
      <t xml:space="preserve">Violencia en la pareja </t>
    </r>
    <r>
      <rPr>
        <sz val="10"/>
        <rFont val="Calibri"/>
        <family val="2"/>
        <scheme val="minor"/>
      </rPr>
      <t>impartida por INMUJERES</t>
    </r>
  </si>
  <si>
    <r>
      <t xml:space="preserve">Conferencia: </t>
    </r>
    <r>
      <rPr>
        <i/>
        <sz val="10"/>
        <rFont val="Calibri"/>
        <family val="2"/>
        <scheme val="minor"/>
      </rPr>
      <t xml:space="preserve">8 de marzo no es de fiesta, es de lucha y protesta, </t>
    </r>
    <r>
      <rPr>
        <sz val="10"/>
        <rFont val="Calibri"/>
        <family val="2"/>
        <scheme val="minor"/>
      </rPr>
      <t xml:space="preserve">impartida por Adriana Martínez de INMUJERES  </t>
    </r>
  </si>
  <si>
    <r>
      <t xml:space="preserve">Taller </t>
    </r>
    <r>
      <rPr>
        <i/>
        <sz val="10"/>
        <rFont val="Calibri"/>
        <family val="2"/>
        <scheme val="minor"/>
      </rPr>
      <t>Cachondeos, pasiones y otros meneos de un tal Shakespeare</t>
    </r>
    <r>
      <rPr>
        <sz val="10"/>
        <rFont val="Calibri"/>
        <family val="2"/>
        <scheme val="minor"/>
      </rPr>
      <t xml:space="preserve"> impartida por Ana Laura Corpus</t>
    </r>
  </si>
  <si>
    <r>
      <rPr>
        <sz val="10"/>
        <rFont val="Calibri"/>
        <family val="2"/>
        <scheme val="minor"/>
      </rPr>
      <t>4as Jornadas Universitarias: Conferencia Magistral</t>
    </r>
    <r>
      <rPr>
        <i/>
        <sz val="10"/>
        <rFont val="Calibri"/>
        <family val="2"/>
        <scheme val="minor"/>
      </rPr>
      <t xml:space="preserve"> México ante los retos globales ambientales, </t>
    </r>
    <r>
      <rPr>
        <sz val="10"/>
        <rFont val="Calibri"/>
        <family val="2"/>
        <scheme val="minor"/>
      </rPr>
      <t>impartida por la Dra. Julia Carabias</t>
    </r>
  </si>
  <si>
    <r>
      <rPr>
        <sz val="10"/>
        <rFont val="Calibri"/>
        <family val="2"/>
        <scheme val="minor"/>
      </rPr>
      <t xml:space="preserve">4as Jornadas Universitarias: </t>
    </r>
    <r>
      <rPr>
        <i/>
        <sz val="10"/>
        <rFont val="Calibri"/>
        <family val="2"/>
        <scheme val="minor"/>
      </rPr>
      <t>2° Encuentro de Narrativas Audiovisuales</t>
    </r>
  </si>
  <si>
    <r>
      <t xml:space="preserve">4as Jornadas Universitarias: Premian a ganadores del </t>
    </r>
    <r>
      <rPr>
        <i/>
        <sz val="10"/>
        <rFont val="Calibri"/>
        <family val="2"/>
        <scheme val="minor"/>
      </rPr>
      <t>2° Concurso para la publicación de libros de texto y materiales de apoyo a la docencia de la Unidad</t>
    </r>
  </si>
  <si>
    <r>
      <rPr>
        <sz val="10"/>
        <rFont val="Calibri"/>
        <family val="2"/>
        <scheme val="minor"/>
      </rPr>
      <t>4tas Jornadas Universitarias: Conferencia</t>
    </r>
    <r>
      <rPr>
        <i/>
        <sz val="10"/>
        <rFont val="Calibri"/>
        <family val="2"/>
        <scheme val="minor"/>
      </rPr>
      <t xml:space="preserve"> Creatividad vs Administración </t>
    </r>
    <r>
      <rPr>
        <sz val="10"/>
        <rFont val="Calibri"/>
        <family val="2"/>
        <scheme val="minor"/>
      </rPr>
      <t>impartida por la Lic. Ana Arrioja</t>
    </r>
  </si>
  <si>
    <r>
      <t xml:space="preserve">4as Jornadas Universitarias:  Taller </t>
    </r>
    <r>
      <rPr>
        <i/>
        <sz val="10"/>
        <rFont val="Calibri"/>
        <family val="2"/>
        <scheme val="minor"/>
      </rPr>
      <t xml:space="preserve">Análisis automático de los perfiles del usuario en redes sociales </t>
    </r>
    <r>
      <rPr>
        <sz val="10"/>
        <rFont val="Calibri"/>
        <family val="2"/>
        <scheme val="minor"/>
      </rPr>
      <t>impartido por el Dr. Paolo Rosso</t>
    </r>
  </si>
  <si>
    <r>
      <t xml:space="preserve">4as Jornadas Universitarias:  Premiación del </t>
    </r>
    <r>
      <rPr>
        <i/>
        <sz val="10"/>
        <rFont val="Calibri"/>
        <family val="2"/>
        <scheme val="minor"/>
      </rPr>
      <t>2° Concurso de historias de los pueblos, barrios y colonias del poniente de la Ciudad de México</t>
    </r>
  </si>
  <si>
    <r>
      <t xml:space="preserve">4as Jornadas Universitarias: Conferencia Magistral </t>
    </r>
    <r>
      <rPr>
        <i/>
        <sz val="10"/>
        <rFont val="Calibri"/>
        <family val="2"/>
        <scheme val="minor"/>
      </rPr>
      <t>Estética para la liberación o los significados del arte feminista</t>
    </r>
    <r>
      <rPr>
        <sz val="10"/>
        <rFont val="Calibri"/>
        <family val="2"/>
        <scheme val="minor"/>
      </rPr>
      <t xml:space="preserve">, impartida por la Dra. Francesca Gargallo </t>
    </r>
  </si>
  <si>
    <r>
      <t xml:space="preserve">4as Jornadas Universitarias: Conferencia Magistral </t>
    </r>
    <r>
      <rPr>
        <i/>
        <sz val="10"/>
        <rFont val="Calibri"/>
        <family val="2"/>
        <scheme val="minor"/>
      </rPr>
      <t>Los cuerpos del arte en tiempos de oscuridad</t>
    </r>
    <r>
      <rPr>
        <sz val="10"/>
        <rFont val="Calibri"/>
        <family val="2"/>
        <scheme val="minor"/>
      </rPr>
      <t xml:space="preserve">, impartida por la  Dra. Ileana Diéguez </t>
    </r>
  </si>
  <si>
    <r>
      <t>4as Jornadas Universitarias: Conferencia</t>
    </r>
    <r>
      <rPr>
        <i/>
        <sz val="10"/>
        <rFont val="Calibri"/>
        <family val="2"/>
        <scheme val="minor"/>
      </rPr>
      <t xml:space="preserve"> La lucha libre en la actualidad</t>
    </r>
  </si>
  <si>
    <r>
      <rPr>
        <i/>
        <sz val="10"/>
        <rFont val="Calibri"/>
        <family val="2"/>
        <scheme val="minor"/>
      </rPr>
      <t>Una Lectura Sensorial</t>
    </r>
    <r>
      <rPr>
        <sz val="10"/>
        <rFont val="Calibri"/>
        <family val="2"/>
        <scheme val="minor"/>
      </rPr>
      <t xml:space="preserve"> impartida por Ana Laura Corpus</t>
    </r>
  </si>
  <si>
    <r>
      <t>Presentación del libro</t>
    </r>
    <r>
      <rPr>
        <i/>
        <sz val="10"/>
        <rFont val="Calibri"/>
        <family val="2"/>
        <scheme val="minor"/>
      </rPr>
      <t xml:space="preserve"> Historiografía, newtonismo y alquimia. Antología sobre la Revolución Científica, </t>
    </r>
    <r>
      <rPr>
        <sz val="10"/>
        <rFont val="Calibri"/>
        <family val="2"/>
        <scheme val="minor"/>
      </rPr>
      <t>de Violeta Aréchiga (antologadora)  / FIL Minería 2016</t>
    </r>
  </si>
  <si>
    <r>
      <t xml:space="preserve">Presentación del libro </t>
    </r>
    <r>
      <rPr>
        <i/>
        <sz val="10"/>
        <rFont val="Calibri"/>
        <family val="2"/>
        <scheme val="minor"/>
      </rPr>
      <t>Nación y alteridad. Mestizos, indígenas y extranjeros en el proceso de formación nacional</t>
    </r>
    <r>
      <rPr>
        <sz val="10"/>
        <rFont val="Calibri"/>
        <family val="2"/>
        <scheme val="minor"/>
      </rPr>
      <t>, de Daniela Gleizer y Paula López Caballero (coords.) / FIL Minería 2016</t>
    </r>
  </si>
  <si>
    <r>
      <t xml:space="preserve">Presentación del libro </t>
    </r>
    <r>
      <rPr>
        <i/>
        <sz val="10"/>
        <rFont val="Calibri"/>
        <family val="2"/>
        <scheme val="minor"/>
      </rPr>
      <t>Biopolítica y migración. El eslabón perdido de la migración</t>
    </r>
    <r>
      <rPr>
        <sz val="10"/>
        <rFont val="Calibri"/>
        <family val="2"/>
        <scheme val="minor"/>
      </rPr>
      <t>, de Bernardo Bolaños (coord.) / FIL Minería 2016</t>
    </r>
  </si>
  <si>
    <r>
      <t xml:space="preserve">Presentación del libro </t>
    </r>
    <r>
      <rPr>
        <i/>
        <sz val="10"/>
        <rFont val="Calibri"/>
        <family val="2"/>
        <scheme val="minor"/>
      </rPr>
      <t>Política de salud y desempeño organizacional. El Seguro Popular en México,</t>
    </r>
    <r>
      <rPr>
        <sz val="10"/>
        <rFont val="Calibri"/>
        <family val="2"/>
        <scheme val="minor"/>
      </rPr>
      <t xml:space="preserve"> de David Arellano, Jorge E. Culebro et al. / Librofest Metropolitano 2016</t>
    </r>
  </si>
  <si>
    <r>
      <t xml:space="preserve">Presentación del libro </t>
    </r>
    <r>
      <rPr>
        <i/>
        <sz val="10"/>
        <rFont val="Calibri"/>
        <family val="2"/>
        <scheme val="minor"/>
      </rPr>
      <t xml:space="preserve">Bibliópolas, </t>
    </r>
    <r>
      <rPr>
        <sz val="10"/>
        <rFont val="Calibri"/>
        <family val="2"/>
        <scheme val="minor"/>
      </rPr>
      <t xml:space="preserve">de Ernesto Guzmán Lechuga, Rubén Pérez Palma </t>
    </r>
    <r>
      <rPr>
        <i/>
        <sz val="10"/>
        <rFont val="Calibri"/>
        <family val="2"/>
        <scheme val="minor"/>
      </rPr>
      <t xml:space="preserve">et al. </t>
    </r>
    <r>
      <rPr>
        <sz val="10"/>
        <rFont val="Calibri"/>
        <family val="2"/>
        <scheme val="minor"/>
      </rPr>
      <t>/ Casa Galván</t>
    </r>
  </si>
  <si>
    <r>
      <t>Presentación del libro</t>
    </r>
    <r>
      <rPr>
        <i/>
        <sz val="10"/>
        <rFont val="Calibri"/>
        <family val="2"/>
        <scheme val="minor"/>
      </rPr>
      <t xml:space="preserve"> Paradigmas para una metaforología del cosmos: Hans Blumenberg y las metáforas contemporáneas del Universo</t>
    </r>
    <r>
      <rPr>
        <sz val="10"/>
        <rFont val="Calibri"/>
        <family val="2"/>
        <scheme val="minor"/>
      </rPr>
      <t>, de Alberto Fragio / FIL Guadalajara 2016</t>
    </r>
  </si>
  <si>
    <r>
      <t>Presentación del libro</t>
    </r>
    <r>
      <rPr>
        <i/>
        <sz val="10"/>
        <rFont val="Calibri"/>
        <family val="2"/>
        <scheme val="minor"/>
      </rPr>
      <t xml:space="preserve"> El empirismo lógico. Textos básicos</t>
    </r>
    <r>
      <rPr>
        <sz val="10"/>
        <rFont val="Calibri"/>
        <family val="2"/>
        <scheme val="minor"/>
      </rPr>
      <t>, de Thomas Mormann y Álvaro Peláez  / FIL Guadalajara 2016</t>
    </r>
  </si>
  <si>
    <r>
      <t>Presentación del libro</t>
    </r>
    <r>
      <rPr>
        <i/>
        <sz val="10"/>
        <rFont val="Calibri"/>
        <family val="2"/>
        <scheme val="minor"/>
      </rPr>
      <t xml:space="preserve"> Historiografía, newtonismo y alquimia. Antología sobre la Revolución Científica, </t>
    </r>
    <r>
      <rPr>
        <sz val="10"/>
        <rFont val="Calibri"/>
        <family val="2"/>
        <scheme val="minor"/>
      </rPr>
      <t>de Violeta Aréchiga (antologadora)  / FIL Guadalajara 2016</t>
    </r>
  </si>
  <si>
    <t>Tabla 112</t>
  </si>
  <si>
    <t>Actividades culturales</t>
  </si>
  <si>
    <t>Asistentes</t>
  </si>
  <si>
    <t>Tabla 113</t>
  </si>
  <si>
    <r>
      <t xml:space="preserve">Inauguración de la exposición </t>
    </r>
    <r>
      <rPr>
        <i/>
        <sz val="10"/>
        <rFont val="Calibri"/>
        <family val="2"/>
        <scheme val="minor"/>
      </rPr>
      <t>Del Maíz al País</t>
    </r>
    <r>
      <rPr>
        <sz val="10"/>
        <rFont val="Calibri"/>
        <family val="2"/>
        <scheme val="minor"/>
      </rPr>
      <t xml:space="preserve"> de Ana María Casanueva</t>
    </r>
  </si>
  <si>
    <r>
      <t xml:space="preserve">Inauguración de la exposición </t>
    </r>
    <r>
      <rPr>
        <i/>
        <sz val="10"/>
        <rFont val="Calibri"/>
        <family val="2"/>
        <scheme val="minor"/>
      </rPr>
      <t>Caminos Sensibles</t>
    </r>
    <r>
      <rPr>
        <sz val="10"/>
        <rFont val="Calibri"/>
        <family val="2"/>
        <scheme val="minor"/>
      </rPr>
      <t xml:space="preserve"> de Noé Katz</t>
    </r>
  </si>
  <si>
    <r>
      <t xml:space="preserve">Maratón de Cine: </t>
    </r>
    <r>
      <rPr>
        <i/>
        <sz val="10"/>
        <rFont val="Calibri"/>
        <family val="2"/>
        <scheme val="minor"/>
      </rPr>
      <t>Antihéroes</t>
    </r>
    <r>
      <rPr>
        <sz val="10"/>
        <rFont val="Calibri"/>
        <family val="2"/>
        <scheme val="minor"/>
      </rPr>
      <t xml:space="preserve"> </t>
    </r>
  </si>
  <si>
    <r>
      <t xml:space="preserve">Inauguración de la exposición  </t>
    </r>
    <r>
      <rPr>
        <i/>
        <sz val="10"/>
        <rFont val="Calibri"/>
        <family val="2"/>
        <scheme val="minor"/>
      </rPr>
      <t>Re(apariciones)</t>
    </r>
    <r>
      <rPr>
        <sz val="10"/>
        <rFont val="Calibri"/>
        <family val="2"/>
        <scheme val="minor"/>
      </rPr>
      <t xml:space="preserve"> de la  Dra. Alejandra Osorio</t>
    </r>
  </si>
  <si>
    <r>
      <t xml:space="preserve">Inauguración de la exposición  </t>
    </r>
    <r>
      <rPr>
        <i/>
        <sz val="10"/>
        <rFont val="Calibri"/>
        <family val="2"/>
        <scheme val="minor"/>
      </rPr>
      <t xml:space="preserve">Memento Entes Vacilantes </t>
    </r>
    <r>
      <rPr>
        <sz val="10"/>
        <rFont val="Calibri"/>
        <family val="2"/>
        <scheme val="minor"/>
      </rPr>
      <t>de Lenka Klobásová-Aknel</t>
    </r>
  </si>
  <si>
    <r>
      <t xml:space="preserve">Maratón de cine: </t>
    </r>
    <r>
      <rPr>
        <i/>
        <sz val="10"/>
        <rFont val="Calibri"/>
        <family val="2"/>
        <scheme val="minor"/>
      </rPr>
      <t xml:space="preserve">Estudio Ghibli </t>
    </r>
  </si>
  <si>
    <r>
      <t xml:space="preserve">Inauguración de exposición </t>
    </r>
    <r>
      <rPr>
        <i/>
        <sz val="10"/>
        <rFont val="Calibri"/>
        <family val="2"/>
        <scheme val="minor"/>
      </rPr>
      <t>La línea</t>
    </r>
    <r>
      <rPr>
        <sz val="10"/>
        <rFont val="Calibri"/>
        <family val="2"/>
        <scheme val="minor"/>
      </rPr>
      <t xml:space="preserve"> del Mtro. Francisco Mata Rosas </t>
    </r>
  </si>
  <si>
    <r>
      <t xml:space="preserve">Inauguración  de la exposición  </t>
    </r>
    <r>
      <rPr>
        <i/>
        <sz val="10"/>
        <rFont val="Calibri"/>
        <family val="2"/>
        <scheme val="minor"/>
      </rPr>
      <t xml:space="preserve">Volver </t>
    </r>
    <r>
      <rPr>
        <sz val="10"/>
        <rFont val="Calibri"/>
        <family val="2"/>
        <scheme val="minor"/>
      </rPr>
      <t>de la</t>
    </r>
    <r>
      <rPr>
        <i/>
        <sz val="10"/>
        <rFont val="Calibri"/>
        <family val="2"/>
        <scheme val="minor"/>
      </rPr>
      <t xml:space="preserve"> </t>
    </r>
    <r>
      <rPr>
        <sz val="10"/>
        <rFont val="Calibri"/>
        <family val="2"/>
        <scheme val="minor"/>
      </rPr>
      <t xml:space="preserve">Dra. Alejandra Osorio en la  Galería </t>
    </r>
    <r>
      <rPr>
        <i/>
        <sz val="10"/>
        <rFont val="Calibri"/>
        <family val="2"/>
        <scheme val="minor"/>
      </rPr>
      <t xml:space="preserve">Loreto Encinas Avilés, </t>
    </r>
    <r>
      <rPr>
        <sz val="10"/>
        <rFont val="Calibri"/>
        <family val="2"/>
        <scheme val="minor"/>
      </rPr>
      <t>Delegación Cuajimalpa</t>
    </r>
  </si>
  <si>
    <r>
      <t xml:space="preserve">Inauguración de la exposición </t>
    </r>
    <r>
      <rPr>
        <i/>
        <sz val="10"/>
        <rFont val="Calibri"/>
        <family val="2"/>
        <scheme val="minor"/>
      </rPr>
      <t xml:space="preserve">Calendario del tiempo </t>
    </r>
    <r>
      <rPr>
        <sz val="10"/>
        <rFont val="Calibri"/>
        <family val="2"/>
        <scheme val="minor"/>
      </rPr>
      <t>de</t>
    </r>
    <r>
      <rPr>
        <i/>
        <sz val="10"/>
        <rFont val="Calibri"/>
        <family val="2"/>
        <scheme val="minor"/>
      </rPr>
      <t xml:space="preserve"> </t>
    </r>
    <r>
      <rPr>
        <sz val="10"/>
        <rFont val="Calibri"/>
        <family val="2"/>
        <scheme val="minor"/>
      </rPr>
      <t xml:space="preserve">Philip Nevin </t>
    </r>
  </si>
  <si>
    <r>
      <t xml:space="preserve">Maratón de Cine: </t>
    </r>
    <r>
      <rPr>
        <i/>
        <sz val="10"/>
        <rFont val="Calibri"/>
        <family val="2"/>
        <scheme val="minor"/>
      </rPr>
      <t>Woody Allen</t>
    </r>
  </si>
  <si>
    <r>
      <t xml:space="preserve">Maratón de Cine: </t>
    </r>
    <r>
      <rPr>
        <i/>
        <sz val="10"/>
        <rFont val="Calibri"/>
        <family val="2"/>
        <scheme val="minor"/>
      </rPr>
      <t>Terror</t>
    </r>
  </si>
  <si>
    <r>
      <t xml:space="preserve">Inauguración de la exposición:  </t>
    </r>
    <r>
      <rPr>
        <i/>
        <sz val="10"/>
        <rFont val="Calibri"/>
        <family val="2"/>
        <scheme val="minor"/>
      </rPr>
      <t>Archerion. Apuntes sobre una imagen expandida</t>
    </r>
    <r>
      <rPr>
        <sz val="10"/>
        <rFont val="Calibri"/>
        <family val="2"/>
        <scheme val="minor"/>
      </rPr>
      <t xml:space="preserve"> de Jacob Bañuelos</t>
    </r>
  </si>
  <si>
    <r>
      <rPr>
        <sz val="10"/>
        <rFont val="Calibri"/>
        <family val="2"/>
        <scheme val="minor"/>
      </rPr>
      <t xml:space="preserve">Concierto: </t>
    </r>
    <r>
      <rPr>
        <i/>
        <sz val="10"/>
        <rFont val="Calibri"/>
        <family val="2"/>
        <scheme val="minor"/>
      </rPr>
      <t>Héctor y Glen Chávez con la Providencia</t>
    </r>
  </si>
  <si>
    <r>
      <t xml:space="preserve">Concierto del </t>
    </r>
    <r>
      <rPr>
        <i/>
        <sz val="10"/>
        <rFont val="Calibri"/>
        <family val="2"/>
        <scheme val="minor"/>
      </rPr>
      <t>Ciclo Bella Artes</t>
    </r>
    <r>
      <rPr>
        <sz val="10"/>
        <rFont val="Calibri"/>
        <family val="2"/>
        <scheme val="minor"/>
      </rPr>
      <t xml:space="preserve">  con el Ensamble de Solistas del INBA</t>
    </r>
  </si>
  <si>
    <r>
      <rPr>
        <sz val="10"/>
        <rFont val="Calibri"/>
        <family val="2"/>
        <scheme val="minor"/>
      </rPr>
      <t>Concierto:</t>
    </r>
    <r>
      <rPr>
        <i/>
        <sz val="10"/>
        <rFont val="Calibri"/>
        <family val="2"/>
        <scheme val="minor"/>
      </rPr>
      <t xml:space="preserve"> Volber</t>
    </r>
  </si>
  <si>
    <r>
      <rPr>
        <sz val="10"/>
        <rFont val="Calibri"/>
        <family val="2"/>
        <scheme val="minor"/>
      </rPr>
      <t>Concierto:</t>
    </r>
    <r>
      <rPr>
        <i/>
        <sz val="10"/>
        <rFont val="Calibri"/>
        <family val="2"/>
        <scheme val="minor"/>
      </rPr>
      <t xml:space="preserve"> Ramona</t>
    </r>
  </si>
  <si>
    <r>
      <t xml:space="preserve">Concierto: </t>
    </r>
    <r>
      <rPr>
        <i/>
        <sz val="10"/>
        <rFont val="Calibri"/>
        <family val="2"/>
        <scheme val="minor"/>
      </rPr>
      <t>Lúa Coco</t>
    </r>
  </si>
  <si>
    <r>
      <t xml:space="preserve">Obra de teatro: </t>
    </r>
    <r>
      <rPr>
        <i/>
        <sz val="10"/>
        <rFont val="Calibri"/>
        <family val="2"/>
        <scheme val="minor"/>
      </rPr>
      <t>Fábulas de la Baraja</t>
    </r>
    <r>
      <rPr>
        <sz val="10"/>
        <rFont val="Calibri"/>
        <family val="2"/>
        <scheme val="minor"/>
      </rPr>
      <t xml:space="preserve"> de La corte de los milagros</t>
    </r>
  </si>
  <si>
    <r>
      <t xml:space="preserve">Concierto: </t>
    </r>
    <r>
      <rPr>
        <i/>
        <sz val="10"/>
        <rFont val="Calibri"/>
        <family val="2"/>
        <scheme val="minor"/>
      </rPr>
      <t xml:space="preserve">Lúa Coco, </t>
    </r>
    <r>
      <rPr>
        <sz val="10"/>
        <rFont val="Calibri"/>
        <family val="2"/>
        <scheme val="minor"/>
      </rPr>
      <t>como cierre de la Séptima Feria de Movilidad</t>
    </r>
  </si>
  <si>
    <r>
      <t xml:space="preserve">Presentación del Grupo Representativo de Ritmos Latinos  de la Unidad Cuajimalpa en el </t>
    </r>
    <r>
      <rPr>
        <i/>
        <sz val="10"/>
        <rFont val="Calibri"/>
        <family val="2"/>
        <scheme val="minor"/>
      </rPr>
      <t xml:space="preserve">Libro Fest 2016 </t>
    </r>
    <r>
      <rPr>
        <sz val="10"/>
        <rFont val="Calibri"/>
        <family val="2"/>
        <scheme val="minor"/>
      </rPr>
      <t>de la</t>
    </r>
    <r>
      <rPr>
        <i/>
        <sz val="10"/>
        <rFont val="Calibri"/>
        <family val="2"/>
        <scheme val="minor"/>
      </rPr>
      <t xml:space="preserve"> </t>
    </r>
    <r>
      <rPr>
        <sz val="10"/>
        <rFont val="Calibri"/>
        <family val="2"/>
        <scheme val="minor"/>
      </rPr>
      <t>Unidad Azcapotzalco</t>
    </r>
    <r>
      <rPr>
        <i/>
        <sz val="10"/>
        <rFont val="Calibri"/>
        <family val="2"/>
        <scheme val="minor"/>
      </rPr>
      <t xml:space="preserve"> </t>
    </r>
  </si>
  <si>
    <r>
      <t xml:space="preserve">Concierto: </t>
    </r>
    <r>
      <rPr>
        <i/>
        <sz val="10"/>
        <rFont val="Calibri"/>
        <family val="2"/>
        <scheme val="minor"/>
      </rPr>
      <t xml:space="preserve">Serpiente Rock </t>
    </r>
  </si>
  <si>
    <r>
      <t xml:space="preserve">Presentación del Grupo Representativo del Taller Folclórico  de la Unidad Cuajimalpa en el </t>
    </r>
    <r>
      <rPr>
        <i/>
        <sz val="10"/>
        <rFont val="Calibri"/>
        <family val="2"/>
        <scheme val="minor"/>
      </rPr>
      <t>Libro Fest 2016</t>
    </r>
    <r>
      <rPr>
        <sz val="10"/>
        <rFont val="Calibri"/>
        <family val="2"/>
        <scheme val="minor"/>
      </rPr>
      <t xml:space="preserve"> de la Unidad Azcapotzalco </t>
    </r>
  </si>
  <si>
    <r>
      <t>Concierto del</t>
    </r>
    <r>
      <rPr>
        <i/>
        <sz val="10"/>
        <rFont val="Calibri"/>
        <family val="2"/>
        <scheme val="minor"/>
      </rPr>
      <t xml:space="preserve"> Ciclo Bella Artes</t>
    </r>
    <r>
      <rPr>
        <sz val="10"/>
        <rFont val="Calibri"/>
        <family val="2"/>
        <scheme val="minor"/>
      </rPr>
      <t xml:space="preserve"> de Guitarra y Bandoneón con La Bandarra</t>
    </r>
  </si>
  <si>
    <r>
      <t xml:space="preserve">Concierto: </t>
    </r>
    <r>
      <rPr>
        <i/>
        <sz val="10"/>
        <rFont val="Calibri"/>
        <family val="2"/>
        <scheme val="minor"/>
      </rPr>
      <t xml:space="preserve">Carla Merchant </t>
    </r>
  </si>
  <si>
    <r>
      <t xml:space="preserve">Concierto: </t>
    </r>
    <r>
      <rPr>
        <i/>
        <sz val="10"/>
        <rFont val="Calibri"/>
        <family val="2"/>
        <scheme val="minor"/>
      </rPr>
      <t>2° Rockabilly Fest</t>
    </r>
  </si>
  <si>
    <r>
      <t xml:space="preserve">Concierto del </t>
    </r>
    <r>
      <rPr>
        <i/>
        <sz val="10"/>
        <rFont val="Calibri"/>
        <family val="2"/>
        <scheme val="minor"/>
      </rPr>
      <t>Ciclo Bella Artes</t>
    </r>
    <r>
      <rPr>
        <sz val="10"/>
        <rFont val="Calibri"/>
        <family val="2"/>
        <scheme val="minor"/>
      </rPr>
      <t xml:space="preserve"> de Violonchelo con Ignacio Mariscal</t>
    </r>
  </si>
  <si>
    <r>
      <t xml:space="preserve">Concierto: </t>
    </r>
    <r>
      <rPr>
        <i/>
        <sz val="10"/>
        <rFont val="Calibri"/>
        <family val="2"/>
        <scheme val="minor"/>
      </rPr>
      <t xml:space="preserve">Estéreo–Tipo, </t>
    </r>
    <r>
      <rPr>
        <sz val="10"/>
        <rFont val="Calibri"/>
        <family val="2"/>
        <scheme val="minor"/>
      </rPr>
      <t xml:space="preserve">como cierre de la Semana de Ingeniería Biológica </t>
    </r>
  </si>
  <si>
    <r>
      <t xml:space="preserve">Concierto del </t>
    </r>
    <r>
      <rPr>
        <i/>
        <sz val="10"/>
        <rFont val="Calibri"/>
        <family val="2"/>
        <scheme val="minor"/>
      </rPr>
      <t>Ciclo Bella Artes</t>
    </r>
    <r>
      <rPr>
        <sz val="10"/>
        <rFont val="Calibri"/>
        <family val="2"/>
        <scheme val="minor"/>
      </rPr>
      <t xml:space="preserve"> de Flauta de Pico con Mónica López</t>
    </r>
  </si>
  <si>
    <r>
      <t xml:space="preserve">4as Jornadas Universitarias: Concierto: </t>
    </r>
    <r>
      <rPr>
        <i/>
        <sz val="10"/>
        <rFont val="Calibri"/>
        <family val="2"/>
        <scheme val="minor"/>
      </rPr>
      <t>Viri Roots &amp; The Rootskers</t>
    </r>
  </si>
  <si>
    <r>
      <t xml:space="preserve">4as Jornadas Universitarias: Presentación de </t>
    </r>
    <r>
      <rPr>
        <i/>
        <sz val="10"/>
        <rFont val="Calibri"/>
        <family val="2"/>
        <scheme val="minor"/>
      </rPr>
      <t xml:space="preserve">Lucha libre </t>
    </r>
  </si>
  <si>
    <r>
      <t xml:space="preserve">Presentación de la </t>
    </r>
    <r>
      <rPr>
        <i/>
        <sz val="10"/>
        <rFont val="Calibri"/>
        <family val="2"/>
        <scheme val="minor"/>
      </rPr>
      <t>Conferencia Coreográfica Interactiva</t>
    </r>
    <r>
      <rPr>
        <sz val="10"/>
        <rFont val="Calibri"/>
        <family val="2"/>
        <scheme val="minor"/>
      </rPr>
      <t xml:space="preserve"> por el CEPRODAC</t>
    </r>
  </si>
  <si>
    <t>Artes gráficas</t>
  </si>
  <si>
    <t>Artes visuales</t>
  </si>
  <si>
    <t>Concierto</t>
  </si>
  <si>
    <t>Danza</t>
  </si>
  <si>
    <t>Teatro</t>
  </si>
  <si>
    <t>Performance</t>
  </si>
  <si>
    <t>Tabla 114</t>
  </si>
  <si>
    <t>Tabla 115</t>
  </si>
  <si>
    <t>Tabla 116</t>
  </si>
  <si>
    <t>Tabla 117</t>
  </si>
  <si>
    <t>Tabla 118</t>
  </si>
  <si>
    <t>Actividad</t>
  </si>
  <si>
    <t>Tabla 122</t>
  </si>
  <si>
    <t>Tabla 119</t>
  </si>
  <si>
    <t>Tabla 120</t>
  </si>
  <si>
    <t>Curso de capacitación para el manejo del Software de análisis cualitativo In vivo 10</t>
  </si>
  <si>
    <t xml:space="preserve">Taller de acompañamiento del Segundo Concurso de Historias, Barrios y Colonias del Poniente de la CDMX. Sede Casa Meneses </t>
  </si>
  <si>
    <t>Taller de acompañamiento del Segundo Concurso de Historias, Barrios y Colonias del Poniente de la CDMX. Sede San Pablo Chimalpa</t>
  </si>
  <si>
    <t>Taller de acompañamiento del Segundo Concurso de Historias, Barrios y Colonias del Poniente de la CDMX. Sede Santa Rosa Xochiac</t>
  </si>
  <si>
    <t xml:space="preserve">Taller de acompañamiento del Segundo Concurso de Historias, Barrios y Colonias del Poniente de la CDMX. Sede Magdalena Contreras </t>
  </si>
  <si>
    <t>Taller de Lenguaje Audiovisual del Segundo Concurso de Historias de Pueblos , Barrios y Colonias del Poniente de la CDMX, Sede UAMC</t>
  </si>
  <si>
    <t>Taller de gestión a través de simulación de negocios. herramienta simventure</t>
  </si>
  <si>
    <t>Seminario de Finanzas</t>
  </si>
  <si>
    <t>Autobiografía y expresión digital</t>
  </si>
  <si>
    <t>Qué es, con qué se come y cómo se digiere la lengua en las aulas de bachillerato y universidad</t>
  </si>
  <si>
    <t>Elaboración de Nóminas con Excel</t>
  </si>
  <si>
    <t>Evaluación financiera de proyectos de inversión</t>
  </si>
  <si>
    <t>Análisis de procesos</t>
  </si>
  <si>
    <t>Evaluación de proyectos bajo enfoque costo beneficio</t>
  </si>
  <si>
    <t>Evaluación de proyectos bajo enfoque costo-beneficio</t>
  </si>
  <si>
    <t>Evaluación de proyectos costo-beneficio</t>
  </si>
  <si>
    <t>Administración estratégica</t>
  </si>
  <si>
    <t>Pnl i para personal administrativo</t>
  </si>
  <si>
    <t>Pnl ii para personal administrativo</t>
  </si>
  <si>
    <t>Ley general de contabilidad gubernamental (conac)</t>
  </si>
  <si>
    <t>Indicadores financieros en planeación y presupuesto</t>
  </si>
  <si>
    <t>Asertividad y manejo de conflictos</t>
  </si>
  <si>
    <t>Ley de protección de datos personales para el D.F.</t>
  </si>
  <si>
    <t>Taller de diagnóstico y aplicación de medidas de seguridad para la protección de datos personales en poder del SCT</t>
  </si>
  <si>
    <t>Procesos licitatorios</t>
  </si>
  <si>
    <t>Archivonomía para la administración pública</t>
  </si>
  <si>
    <t>Economía del tiempo (desarrollo humano)</t>
  </si>
  <si>
    <t>Arrendamiento y servicios del sector público de la CDMX</t>
  </si>
  <si>
    <t>Micro-relato</t>
  </si>
  <si>
    <t>Taller de Collage. EAyO.</t>
  </si>
  <si>
    <t>BD FACSCalibur (TM) - Uso del equipo y software CellQuest ™</t>
  </si>
  <si>
    <t>Curso de escritura molecular, V Simposio de Biología Molecular 2016, DCN, DCNI, UAM-Cuajimalpa</t>
  </si>
  <si>
    <t>Curso Teórico Práctico: Potencial Zeta. Bases fisicoquímicas y aplicaciones en sistemas farmacéuticos y biológicos (conjuntamento organizado con Unidad Xochimilco)</t>
  </si>
  <si>
    <t>Taller Fabricación de bioplásticos a partir de papas. V Simposio de la licenciatura en Biología Molecular</t>
  </si>
  <si>
    <t>Análisis Automático de los Perfiles del Usuario en Redes Sociales. Dr. Paolo Rosso. Universitat Politécnica de València. Dr. Rafael Pérez, organizador. En Coloquio International de Creatividad Computacional. UAM Cuajimalpa. México DF, 27 oct 2016.</t>
  </si>
  <si>
    <t>Curso de locución y doblaje</t>
  </si>
  <si>
    <t>Curso taller divisional diálogo académico y programas operativos</t>
  </si>
  <si>
    <t>Curso básico de preparación de resinas, vaciado con cargas, barniz policromo y fibra de vidrio</t>
  </si>
  <si>
    <t>Curso manejo de router CNC</t>
  </si>
  <si>
    <t>Curso manejo de cortadora láser</t>
  </si>
  <si>
    <t>Workshop visualización análoga de datos</t>
  </si>
  <si>
    <t>Curso de primeros auxilios y manejo de extintores</t>
  </si>
  <si>
    <t>Rompecabeza, rompe tus límites con las máquinas herramientas</t>
  </si>
  <si>
    <t>Taller de serigrafía textil</t>
  </si>
  <si>
    <t>Taller de Antropología Visual</t>
  </si>
  <si>
    <t>Tabla 123</t>
  </si>
  <si>
    <t>Tipo de evento</t>
  </si>
  <si>
    <t>Tabla 124</t>
  </si>
  <si>
    <t>Tabla 125</t>
  </si>
  <si>
    <t>Tabla 126</t>
  </si>
  <si>
    <t>Tabla 127</t>
  </si>
  <si>
    <t>Tabla 128</t>
  </si>
  <si>
    <t>Convenios académicos y de investigación</t>
  </si>
  <si>
    <t>Tabla 130</t>
  </si>
  <si>
    <t>Tabla 131</t>
  </si>
  <si>
    <t>Tabla 132</t>
  </si>
  <si>
    <t>Tabla 133</t>
  </si>
  <si>
    <t>Tabla 134</t>
  </si>
  <si>
    <t>Tabla 135</t>
  </si>
  <si>
    <t>Tabla 137</t>
  </si>
  <si>
    <t>Tabla 138</t>
  </si>
  <si>
    <t>Tabla 139</t>
  </si>
  <si>
    <t>Tabla 140</t>
  </si>
  <si>
    <t>Infraestructura de voz y datos</t>
  </si>
  <si>
    <t>Tabla 141</t>
  </si>
  <si>
    <t>Adquisición y renovación de licencias de sofware</t>
  </si>
  <si>
    <t>Tabla 142</t>
  </si>
  <si>
    <t>Tabla 143</t>
  </si>
  <si>
    <t>Tabla 144</t>
  </si>
  <si>
    <t>Servicios de apoyo técnico</t>
  </si>
  <si>
    <t>Indicador</t>
  </si>
  <si>
    <t>Valor 2016</t>
  </si>
  <si>
    <t>Valor esperado 2014</t>
  </si>
  <si>
    <t>% meta</t>
  </si>
  <si>
    <t>Matrícula de licenciatura</t>
  </si>
  <si>
    <t>Matrícula de posgrado</t>
  </si>
  <si>
    <t>Proporción de alumnos por profesor de tiempo completo y equivalente</t>
  </si>
  <si>
    <t>Proporción de profesores de tiempo completo equivalente</t>
  </si>
  <si>
    <t>Porcentaje de alumnos de licenciatura que tuvieron un alto desempeño en el examen de ingreso a la Universidad (Aceptados)</t>
  </si>
  <si>
    <t>Porcentaje de alumnos de licenciatura que tuvieron un alto desempeño en el examen de ingreso a la Universidad (Registrados)</t>
  </si>
  <si>
    <t>Porcentaje de alumnos extranjeros que realizan estudios en programas de licenciatura en la Unidad</t>
  </si>
  <si>
    <t>Porcentaje de alumnos extranjeros que realizan estudios en programas de posgrado en la Unidad</t>
  </si>
  <si>
    <t>Programas interdivisionales de licenciatura que se imparten en la Unidad</t>
  </si>
  <si>
    <t>Programas interdivisionales de posgrado que se imparten en la Unidad</t>
  </si>
  <si>
    <t>Porcentaje de alumnos de licenciatura que ha cursado el número normal de créditos del plan de estudios por generación</t>
  </si>
  <si>
    <t>Porcentaje de programas evaluables de licenciatura clasificados en el nivel 1 del padrón de los CIEES y/o acreditados por organismos reconocidos por el COPAES</t>
  </si>
  <si>
    <t>Sin meta</t>
  </si>
  <si>
    <t>Porcentaje de programas de licenciatura evaluables acreditados por organismos pertinentes de alcance internacional y de reconocido prestigio</t>
  </si>
  <si>
    <t>Porcentaje de empleadores que se encuentran muy satisfechos o satisfechos con los egresados de la licenciatura de la Unidad</t>
  </si>
  <si>
    <t>Porcentaje de programas de posgrado registrados en el Programa Nacional de Posgrados de Calidad (PNPC) del CONACYT</t>
  </si>
  <si>
    <t>Porcentaje de programas de posgrado registrados en el Padrón Nacional de Posgrados (PNP) del CONACYT</t>
  </si>
  <si>
    <t>Porcentaje de programas de posgrado registrados en el Padrón Nacional de Posgrados (PNP) del CONACYT en la categoría de competente a nivel internacional</t>
  </si>
  <si>
    <t>Porcentaje de profesores de tiempo completo por tiempo indeterminado que cuenta con el doctorado</t>
  </si>
  <si>
    <t>Porcentaje de profesores de tiempo completo por tiempo indeterminado, con una antigüedad de al menos un año que cuenta con el reconocimiento del perfil deseable por parte del Prodep</t>
  </si>
  <si>
    <t>Porcentaje de profesores de tiempo completo por tiempo indeterminado, con una antigüedad de al menos un año que está adscrito al Sistema Nacional de Investigadores (SNI) o al SNC</t>
  </si>
  <si>
    <t>Porcentaje de profesores de tiempo completo por tiempo indeterminado, con una antigüedad de al menos un año que está adscrito al Sistema Nacional de Investigadores en el Nivel II</t>
  </si>
  <si>
    <t>Porcentaje de profesores de tiempo completo por tiempo indeterminado, con una antigüedad de al menos un año que está adscrito al Sistema Nacional de Investigadores en el Nivel III</t>
  </si>
  <si>
    <t>Porcentaje de profesores de tiempo completo por tiempo indeterminado,  adscrito al Sistema Nacional de Investigadores en el Nivel III que permanece en el mismo nivel una vez que lo han alcanzado</t>
  </si>
  <si>
    <t>Porcentaje de profesores investigadores de tiempo completo por tiempo indeterminado que dedica más de 12 horas a la semana a actividades de gestión</t>
  </si>
  <si>
    <t>Porcentaje de cuerpos académicos en formación que después de cuatro años han alcanzado la categoría de cuerpos académicos en proceso de consolidación</t>
  </si>
  <si>
    <t>Porcentaje de cuerpos académicos en consolidación que después de cuatro años han alcanzado la categoría de cuerpos académicos consolidados</t>
  </si>
  <si>
    <t>Porcentaje de cuerpos académicos consolidados que permanecen en ese grado de desarrollo una vez que lo han alcanzado</t>
  </si>
  <si>
    <t>Porcentaje de proyectos de investigación registrados en los Consejos Divisionales y con resultados probados que se desarrollan en colaboración entre profesores y/o cuerpos académicos de al menos dos divisiones</t>
  </si>
  <si>
    <t>Porcentaje de proyectos de investigación registrados en los Consejos Divisionales y con resultados probados, en las líneas emblemáticas de la Unidad que se realizan por cuerpos académicos</t>
  </si>
  <si>
    <t>Porcentaje de proyectos de investigación registrados en los Consejos Divisionales y con resultados probados, en las líneas emblemáticas de la Unidad que se realizan en colaboración entre al menos dos cuerpos académicos</t>
  </si>
  <si>
    <t>Porcentaje de proyectos de investigación registrados en los Consejos Divisionales y con resultados probados, que contribuyen a la solución de problemáticas metropolitanas y sociales de la zona de influencia de la Unidad</t>
  </si>
  <si>
    <t>Porcentaje de proyectos de investigación registrados en los Consejos Divisionales y con resultados probados, que contribuyen a la solución de problemáticas metropolitanas y sociales de la zona de influencia de la Unidad que se realizan en colaboración entre al menos dos cuerpos académicos</t>
  </si>
  <si>
    <t>Porcentaje de proyectos de investigación registrados en los Consejos Divisionales y con resultados probados, que contribuyen a la solución de problemáticas metropolitanas y sociales de la zona de influencia de la Unidad que se realizan en colaboración con grupos externos interesados</t>
  </si>
  <si>
    <t>Porcentaje de proyectos de investigación registrados en los Consejos Divisionales y con resultados probados, financiados por organismos de los sectores público, social y privado</t>
  </si>
  <si>
    <t>Porcentaje de proyectos de investigación registrados en los Consejos Divisionales y con resultados probados, financiados por organismos de los sectores público, social y privado, que generan beneficio UAM</t>
  </si>
  <si>
    <t>Porcentaje de recursos adicionales al presupuesto total de la Unidad que se obtiene por el financiamiento de proyectos de investigación y otras actividades en el marco de las funciones de la Unidad</t>
  </si>
  <si>
    <t>Porcentaje de eventos culturales y artísticos en un trimestre en los que la asistencia alcanzó al menos el 80% del foro programado</t>
  </si>
  <si>
    <t>Porcentaje de alumnos que realizaron al menos dos actividades extracurriculares en un trimestre relacionadas con el programa cultural, artístico y deportivo de la Unidad</t>
  </si>
  <si>
    <t>Porcentaje de profesores investigadores de tiempo completo que conoce la Misión y Visión de la Unidad y que señalan al menos tres aspectos de las mismas en las que contribuye su actividad al cumplimiento de las mismas</t>
  </si>
  <si>
    <t>Porcentaje de alumnos que conoce la Misión y Visión de la Unidad y que señalan al menos tres aspectos de las mismas en las que contribuye su actividad al cumplimiento de las mismas</t>
  </si>
  <si>
    <t>Porcentaje de personal administrativo que conoce la Misión y Visión de la Unidad y que señalan al menos tres aspectos de las mismas en las que contribuye su actividad al cumplimiento de las mismas</t>
  </si>
  <si>
    <t>Porcentaje de miembros de la comunidad que considera que percibe que no existe discriminación por ningún motivo</t>
  </si>
  <si>
    <t>Porcentaje de miembros de la comunidad que considera que en la Unidad se desarrollan prácticas transparentes y de rendición de cuentas</t>
  </si>
  <si>
    <t>Porcentaje de Órganos personales e instancias de apoyo que han cursado y aprobado el programa de formación para el ejercicio de sus funciones</t>
  </si>
  <si>
    <t>Indica a cuáles de las actividades del PIU asististe</t>
  </si>
  <si>
    <t>Si</t>
  </si>
  <si>
    <t>Porcentaje</t>
  </si>
  <si>
    <t>Insuficiente</t>
  </si>
  <si>
    <t>Regular</t>
  </si>
  <si>
    <t>Suficiente</t>
  </si>
  <si>
    <t>Adecuado</t>
  </si>
  <si>
    <t>Tutorías</t>
  </si>
  <si>
    <t>Inscripción de UEA</t>
  </si>
  <si>
    <t>Implicaciones de dar de baja o renunciar a UEA</t>
  </si>
  <si>
    <t>Número máximo de UEA que se pueden dar de baja en el primer trimestre</t>
  </si>
  <si>
    <t>Proceso de acreditación de UEA y escala de calificaciones</t>
  </si>
  <si>
    <t>Servicio de comedor</t>
  </si>
  <si>
    <t>Servicio médico</t>
  </si>
  <si>
    <t>Protección civil</t>
  </si>
  <si>
    <t>Servicios de idiomas</t>
  </si>
  <si>
    <t>Centro de Escritura y Argumentación</t>
  </si>
  <si>
    <t>Estancias profesionales de verano y prácticas profesionales</t>
  </si>
  <si>
    <t>Programa de movilidad</t>
  </si>
  <si>
    <t>Servicio social</t>
  </si>
  <si>
    <t>Servicios de cómputo</t>
  </si>
  <si>
    <t>Nada</t>
  </si>
  <si>
    <t>Poco</t>
  </si>
  <si>
    <t>Mucho</t>
  </si>
  <si>
    <t>¿Las técnicas de aprendizaje vistas en el taller te serán de utilidad en tus estudios?</t>
  </si>
  <si>
    <t>¿Los contenidos son congruentes con el objetivo del taller?</t>
  </si>
  <si>
    <t>¿Los materiales presentados te sirvieron de apoyo para comprender mejor el contenido del taller?</t>
  </si>
  <si>
    <t>¿Las actividades realizadas en el taller te ayudaron a comprender la información?</t>
  </si>
  <si>
    <t>Consideras que el Taller de Modelo Educativo contribuyó a...</t>
  </si>
  <si>
    <t>Totalmente desacuerdo</t>
  </si>
  <si>
    <t>Desacuerdo</t>
  </si>
  <si>
    <t>De Acuerdo</t>
  </si>
  <si>
    <t>Totalmente de acuerdo</t>
  </si>
  <si>
    <t>Identificar los elementos del Sistema de Acompañamiento Estudiantil de la Unidad</t>
  </si>
  <si>
    <t>Conocer las características generales de las Tutorías</t>
  </si>
  <si>
    <t>La atención</t>
  </si>
  <si>
    <t>Movilidad</t>
  </si>
  <si>
    <t>Información recibida</t>
  </si>
  <si>
    <t>Servicios que ofrece la Unidad</t>
  </si>
  <si>
    <t>Taller de técnicas de aprendizaje</t>
  </si>
  <si>
    <t>Integración a la Unidad</t>
  </si>
  <si>
    <t>Conocer a profesores</t>
  </si>
  <si>
    <t>Horarios</t>
  </si>
  <si>
    <t>Actividades extracurriculares</t>
  </si>
  <si>
    <t>Conocer la UAM</t>
  </si>
  <si>
    <t>Utilidad de la inducción</t>
  </si>
  <si>
    <t>Responsabilidad</t>
  </si>
  <si>
    <t>Atención personalizada</t>
  </si>
  <si>
    <t>Didáctica docente</t>
  </si>
  <si>
    <t>Vinculación</t>
  </si>
  <si>
    <t>Aspectos a mejorar</t>
  </si>
  <si>
    <t>Explicaciones más dinámicas</t>
  </si>
  <si>
    <t>Puntualidad</t>
  </si>
  <si>
    <t>Ampliar y mejorar los recorridos por las instalaciones</t>
  </si>
  <si>
    <t>Incluir más recesos para descansar y consumir alimentos</t>
  </si>
  <si>
    <t>Reducir la inducción</t>
  </si>
  <si>
    <t>Mayor integración</t>
  </si>
  <si>
    <t>Asistencia de los coordinadores</t>
  </si>
  <si>
    <t>Capacitación a capitanes de grupo</t>
  </si>
  <si>
    <t>Conferencias menos largas</t>
  </si>
  <si>
    <t>Ampliar la inducción</t>
  </si>
  <si>
    <t>Ampliar información</t>
  </si>
  <si>
    <t>Reducir la cantidad de información</t>
  </si>
  <si>
    <t>Mejorar la atención</t>
  </si>
  <si>
    <t>Ampliar información idiomas</t>
  </si>
  <si>
    <t>Ampliar información: actividades culturales</t>
  </si>
  <si>
    <t>Información personalizada</t>
  </si>
  <si>
    <t>Ampliar información: becas</t>
  </si>
  <si>
    <t>Repartir más material informativo</t>
  </si>
  <si>
    <t>Ampliar información: estancias profesionales</t>
  </si>
  <si>
    <t>Practicar con herramientas informáticas</t>
  </si>
  <si>
    <t>Integrar actividades deportivas con culturales</t>
  </si>
  <si>
    <t>Ampliar talleres de inducción y más interactivos</t>
  </si>
  <si>
    <t>Tabla 145</t>
  </si>
  <si>
    <t>Medición de indicadores del PDI al 2016</t>
  </si>
  <si>
    <t>Tabla 146</t>
  </si>
  <si>
    <t>Ubicación del Programa</t>
  </si>
  <si>
    <t>Interno UAM</t>
  </si>
  <si>
    <t>Externo</t>
  </si>
  <si>
    <t>Fortalecer tu formación académica</t>
  </si>
  <si>
    <t>Cumplir con una responsabilidad social</t>
  </si>
  <si>
    <t>Relacionarte laboralmente</t>
  </si>
  <si>
    <t>Cumplir un requisito para la titulación</t>
  </si>
  <si>
    <t>Adquirir una conciencia crítica y reflexiva</t>
  </si>
  <si>
    <t>Falta de información sobre los trámites</t>
  </si>
  <si>
    <t>Falta de programas acordes al perfil profesional</t>
  </si>
  <si>
    <t>Falta de información sobre unidades receptoras</t>
  </si>
  <si>
    <t>Dificultad en los trámites</t>
  </si>
  <si>
    <t>Ninguno</t>
  </si>
  <si>
    <t>Tríptico</t>
  </si>
  <si>
    <t>Página de Internet</t>
  </si>
  <si>
    <t>Sección de servicio social</t>
  </si>
  <si>
    <t>Tutor</t>
  </si>
  <si>
    <t>Plática informativa de servicio social</t>
  </si>
  <si>
    <t>¿Por qué medio te enteraste de la dependencia receptora?</t>
  </si>
  <si>
    <t>Web de la Unidad Cuajimalpa</t>
  </si>
  <si>
    <t>Por la dependencia receptora</t>
  </si>
  <si>
    <t>Por compañeros</t>
  </si>
  <si>
    <t>Por medios impresos (avisos, postales, etc.)</t>
  </si>
  <si>
    <t>Sobre sus funciones, políticas, normas, etc.</t>
  </si>
  <si>
    <t>Objetivos, metas, actividades del programa</t>
  </si>
  <si>
    <t>Control y supervisión de las actividades del servicio social</t>
  </si>
  <si>
    <t>¿Te proporcionaron los elementos necesarios para el desarrollo de tus actividades?</t>
  </si>
  <si>
    <t>Espacio físico</t>
  </si>
  <si>
    <t>Material</t>
  </si>
  <si>
    <t>¿Las actividades que realizaste son acordes a tu perfil profesional?</t>
  </si>
  <si>
    <t>Totalmente</t>
  </si>
  <si>
    <t>Bastante</t>
  </si>
  <si>
    <t>¿Las actividades que realizaste van orientadas a las necesidades de la comunidad?</t>
  </si>
  <si>
    <t>Estudiante</t>
  </si>
  <si>
    <t>Profesional</t>
  </si>
  <si>
    <t>Empleado</t>
  </si>
  <si>
    <t>Económica</t>
  </si>
  <si>
    <t>Evaluación del Servicio Social</t>
  </si>
  <si>
    <t>Tabla 147</t>
  </si>
  <si>
    <t>Nada informado</t>
  </si>
  <si>
    <t>Poco informado</t>
  </si>
  <si>
    <t>Informado</t>
  </si>
  <si>
    <t>Ampliamente informado</t>
  </si>
  <si>
    <t>Totalmente en desacuerdo</t>
  </si>
  <si>
    <t>De acuerdo</t>
  </si>
  <si>
    <t>Alcohol</t>
  </si>
  <si>
    <t>Marihuana</t>
  </si>
  <si>
    <t>Tabaco</t>
  </si>
  <si>
    <t>Gusto</t>
  </si>
  <si>
    <t>Vicio</t>
  </si>
  <si>
    <t>Enfermedad</t>
  </si>
  <si>
    <t>Tabla 148</t>
  </si>
  <si>
    <t>Tabla 149</t>
  </si>
  <si>
    <t>Tabla 150</t>
  </si>
  <si>
    <r>
      <t>Tipo de organización</t>
    </r>
    <r>
      <rPr>
        <b/>
        <sz val="10"/>
        <color rgb="FFFF0000"/>
        <rFont val="Calibri"/>
        <family val="2"/>
        <scheme val="minor"/>
      </rPr>
      <t xml:space="preserve"> </t>
    </r>
  </si>
  <si>
    <t>Tabla 151</t>
  </si>
  <si>
    <t>Recursos asignados por tipo de patrocinio</t>
  </si>
  <si>
    <t>Tabla 152</t>
  </si>
  <si>
    <t>Tabla 153</t>
  </si>
  <si>
    <t>Tabla 154</t>
  </si>
  <si>
    <t>Tabla 155</t>
  </si>
  <si>
    <t>Tabla 156</t>
  </si>
  <si>
    <t>13 a 17 de Junio y 20 a 24 de Junio</t>
  </si>
  <si>
    <t>Salud sexual y Reproductiva</t>
  </si>
  <si>
    <t>Tabla 158</t>
  </si>
  <si>
    <t>Inasistencias</t>
  </si>
  <si>
    <t>Reintegro de inasistencias</t>
  </si>
  <si>
    <t>Baja de personal</t>
  </si>
  <si>
    <t>Cuidados maternos</t>
  </si>
  <si>
    <t>Fuente: Coordinación de Recursos Humanos.</t>
  </si>
  <si>
    <t>Tabla 159</t>
  </si>
  <si>
    <t>Tabla 160</t>
  </si>
  <si>
    <t>Tiempo extraordinario</t>
  </si>
  <si>
    <t>Correspondencia</t>
  </si>
  <si>
    <t>Recoger material con proveedores</t>
  </si>
  <si>
    <t xml:space="preserve">Servicio de traslado </t>
  </si>
  <si>
    <t>Tabla 161</t>
  </si>
  <si>
    <t>Tabla 162</t>
  </si>
  <si>
    <t>Ejercicio presupuestal 2016</t>
  </si>
  <si>
    <t>Presupuesto autorizado</t>
  </si>
  <si>
    <t>Presupuesto modificado</t>
  </si>
  <si>
    <t>Presupuesto ejercido</t>
  </si>
  <si>
    <t>Ene-Mar</t>
  </si>
  <si>
    <t>Abr-Jun</t>
  </si>
  <si>
    <t>Jul-Sep</t>
  </si>
  <si>
    <t>Oct-Dic</t>
  </si>
  <si>
    <t>Ejercicio anual</t>
  </si>
  <si>
    <t>Remanente</t>
  </si>
  <si>
    <t>Tabla 163</t>
  </si>
  <si>
    <t>Tabla 164</t>
  </si>
  <si>
    <t>Tabla 165</t>
  </si>
  <si>
    <t>Tabla 166</t>
  </si>
  <si>
    <t>Tabla 167</t>
  </si>
  <si>
    <t>Tabla 168</t>
  </si>
  <si>
    <t>Tabla 169</t>
  </si>
  <si>
    <t>Presupuesto aprobado para el ejercicio fiscal 2017</t>
  </si>
  <si>
    <t>Tabla 129</t>
  </si>
  <si>
    <t>Tabla 136</t>
  </si>
  <si>
    <t>Tabla 157</t>
  </si>
  <si>
    <t>01.16 (celebrada el 25 y 28 de enero de 2016)</t>
  </si>
  <si>
    <t>DCCD.CD.01.01.16</t>
  </si>
  <si>
    <t>Aprobación por unanimidad del orden del día.</t>
  </si>
  <si>
    <t>DCCD.CD.02.01.16</t>
  </si>
  <si>
    <t>Aprobación por mayoría, con 2 abstenciones, del Acta de la Sesión 17.14 celebrada el 5 de diciembre de 2014, con las modificaciones señaladas.</t>
  </si>
  <si>
    <t>DCCD.CD.03.01.16</t>
  </si>
  <si>
    <t>DCCD.CD.04.01.16</t>
  </si>
  <si>
    <t>Aprobación por unanimidad del proyecto de servicio social denominado "Apoyo en el proyecto de Voces Metropolitanas", en esta Unidad.</t>
  </si>
  <si>
    <t>DCCD.CD.05.01.16</t>
  </si>
  <si>
    <t>Aprobación por unanimidad del proyecto de servicio social denominado "Apoyo en la construcción del sistema informático: ´Herramienta para la gestión de la educación del tipo medio superior´, HegeEMS", en el Consejo para la Evaluación de la Educación del tipo Medio Superior, A.C. (COPEEMS).</t>
  </si>
  <si>
    <t>DCCD.CD.06.01.16</t>
  </si>
  <si>
    <t>Aprobación por mayoría, con 6 votos a favor y 4 votos en contra, del dictamen que presenta la Comisión de Servicio Social, por tanto se rechaza el proyecto de servicio social denominado "Apoyo a las labores de difusión", en el Centro de Investigaciones para el Desarrollo, A.C.</t>
  </si>
  <si>
    <t>DCCD.CD.07.01.16</t>
  </si>
  <si>
    <t>Aprobación por unanimidad de la acreditación de estudios de la alumna de la Licenciatura en Ciencias de la Comunicación, Diana Iris Alva González.</t>
  </si>
  <si>
    <t>DCCD.CD.08.01.16</t>
  </si>
  <si>
    <t>Aprobación por unanimidad de la acreditación de estudios del alumno de la Licenciatura en Ciencias de la Comunicación, Jorge Alberto Velázquez Naranjo.</t>
  </si>
  <si>
    <t>DCCD.CD.09.01.16</t>
  </si>
  <si>
    <t>Aprobación por unanimidad del cupo máximo de alumnos en cada licenciatura de la DCCD quedando de la siguiente manera: 90 lugares (tres grupos de 30) para la Licenciatura en Ciencias de la Comunicación , 75 cupos (tres grupos de 25) para la Licenciatura en Diseño y 60 alumnos (dos grupos de 30) para la Licenciatura en Tecnologías y Sistemas de Información.</t>
  </si>
  <si>
    <t>DCCD.CD.10.01.16</t>
  </si>
  <si>
    <t>Aprobación por mayoría, con 2 abstenciones, del proyecto denominado “Concepciones y prácticas de evaluación de los alumnos en el contexto de la educación superior: el caso de la UAM-Cuajimalpa”; responsable Dr. Tiburcio Moreno Olivos.</t>
  </si>
  <si>
    <t>Lo anterior, sujeto a definir al responsable del proyecto, aclarar si será registrado también en la División de CSH, modificar oficio de la Dra. Eska Solano delimitando el trabajo, en virtud de ser profesora de tiempo determinado; asimismo, anexar oficio de la Dra. Magdalena Fresán con las horas que dedicará a este proyecto.</t>
  </si>
  <si>
    <t>Fecha de entrega: 15 días naturales. Se informará en la siguiente sesión de consejo divisional.</t>
  </si>
  <si>
    <t>DCCD.CD.11.01.16</t>
  </si>
  <si>
    <t>Aprobación por unanimidad, del proyecto denominado “Modelo computacional para el estudio de la generación colaborativa de narrativas textuales y visuales”; responsable Dr. Rafael Pérez y Pérez; solicitando las cartas compromiso de los participantes.</t>
  </si>
  <si>
    <t>DCCD.CD.12.01.16</t>
  </si>
  <si>
    <t>DCCD.CD.13.01.16</t>
  </si>
  <si>
    <t>Aprobación por unanimidad del grupo de investigación denominado “Sociedad Digital”; responsable Dra. Rocío Abascal Mena.</t>
  </si>
  <si>
    <t>DCCD.CD.14.01.16</t>
  </si>
  <si>
    <t>No se aprueba, unanimidad, el proyecto de investigación denominado “Factores que afectan el rendimiento escolar”; responsable Dr. J. Sergio Zepeda Hernández. Se envía el nuevo documento a la Comisión de Investigación para revisión de las recomendaciones expresadas en el presente dictamen.</t>
  </si>
  <si>
    <t>DCCD.CD.15.01.16</t>
  </si>
  <si>
    <t>Aprobación por unanimidad, de la solicitud de periodo sabático del Dr. Edgar Esquivel Solís, del 2 de mayo de 2016 al 1° de mayo de 2017 (12 meses).</t>
  </si>
  <si>
    <t>DCCD.CD.16.01.16</t>
  </si>
  <si>
    <t>Aprobación por unanimidad, de la propuesta de contratación por un año como personal académico visitante del Lic. Héctor Manuel Orihuela Páez, del 26 de enero de 2016 al 25 de enero de 2017.</t>
  </si>
  <si>
    <t>DCCD.CD.17.01.16</t>
  </si>
  <si>
    <t>Aprobación por unanimidad, de las modalidades particulares para el otorgamiento del Premio a la Docencia 2016.</t>
  </si>
  <si>
    <t>DCCD.CD.18.01.16</t>
  </si>
  <si>
    <t>Aprobación por unanimidad, de las fechas establecidas en sesión para el otorgamiento del Premio a la Docencia 2016.</t>
  </si>
  <si>
    <t>Propuestas de candidatos: 16 de mayo de 2016.</t>
  </si>
  <si>
    <t>Auscultación con alumnos: 19 de mayo de 2016.</t>
  </si>
  <si>
    <t>Aprobación por mayoría, con 1 abstención, de la comisión que evaluará las propuestas: Representante Titular de Alumnos de Diseño, Representante Titular de Alumnos de Tecnologías de la Información, Representante Titular de Profesores de Diseño, Representante Titular de Profesores de Tecnologías de la Información, Jefe del Depto. de Diseño, Jefe del Depto. de Ciencias de la Comunicación. Aprobación por mayoría, con 1 abstención y 1 en contra, de los asesores de la comisión que evaluará las propuestas: Asesores: Representante Titular de Alumnos de Ciencias de la Comunicación. 3 Coordinadores de Licenciatura.</t>
  </si>
  <si>
    <t>DCCD.CD.19.01.16</t>
  </si>
  <si>
    <t>Aprobación por unanimidad de las necesidades de personal académico de la División de Ciencias de la Comunicación y Diseño.</t>
  </si>
  <si>
    <t>02.16 (celebrada el 16 de marzo de 2016)</t>
  </si>
  <si>
    <t>DCCD.CD.01.02.16</t>
  </si>
  <si>
    <t>DCCD.CD.03.02.16</t>
  </si>
  <si>
    <t>Aprobación por unanimidad del proyecto de servicio social denominado "Geometría en movimiento", en esta Unidad.</t>
  </si>
  <si>
    <t>DCCD.CD.04.02.16</t>
  </si>
  <si>
    <t>Aprobación por unanimidad del proyecto de servicio social denominado "Apoyo a la investigación", en la Universidad Nacional Autónoma de México. Programa de Investigación en Cambio Climático.</t>
  </si>
  <si>
    <t>DCCD.CD.05.02.16</t>
  </si>
  <si>
    <t>Aprobación por unanimidad del proyecto de servicio social denominado "Apoyo a la logística y a la informática. Programa de Investigación en Cambio Climático", en la Universidad Nacional Autónoma de México. Programa de Investigación en Cambio Climático.</t>
  </si>
  <si>
    <t>DCCD.CD.06.02.16</t>
  </si>
  <si>
    <t>DCCD.CD.07.02.16</t>
  </si>
  <si>
    <t>Aprobación por unanimidad de posponer el punto para una próxima sesión de Consejo Divisional con la finalidad de revisar el caso en concreto, ya que no es posible realizar un examen de conjunto debido a que el C. Cortés no tiene UEA acreditadas.</t>
  </si>
  <si>
    <t>DCCD.CD.08.02.16</t>
  </si>
  <si>
    <t>Aprobación por unanimidad de posponer el punto para la sesión 03.16 de Consejo Divisional con la finalidad de añadir curriculum vitae de los miembros propuestos.</t>
  </si>
  <si>
    <t>DCCD.CD.09.02.16</t>
  </si>
  <si>
    <t>Aprobación por unanimidad de la convocatoria para la elección de representantes del personal académico y de los alumnos de la DCCD ante el Consejo Divisional, para el periodo 2016-2017.</t>
  </si>
  <si>
    <t>DCCD.CD.10.02.16</t>
  </si>
  <si>
    <t>Aprobación por unanimidad del Diplomado “Periodismo de Investigación: Sociedad y Poder” presentado por el Dr. Gustavo Rojas Bravo, Jefe del Departamento de Ciencias de la Comunicación, en el marco de la Cátedra Miguel Ángel Granados Chapa. El programa se ofrecerá en forma anual.</t>
  </si>
  <si>
    <t>03.16 (celebrada el 23 de marzo de 2016)</t>
  </si>
  <si>
    <t>DCCD.CD.01.03.16</t>
  </si>
  <si>
    <t>Aprobación por unanimidad del orden del día con el numeral 11 adicionado.</t>
  </si>
  <si>
    <t>DCCD.CD.02.03.16</t>
  </si>
  <si>
    <t>DCCD.CD.03.03.16</t>
  </si>
  <si>
    <t>Aprobación por unanimidad de conformar la Comisión Académica que examinará las Idóneas Comunicaciones de Resultados para el otorgamiento de la Mención Académica a alumnos de la Maestría en Diseño, Información y Comunicación por: Dr. Christian Lemaitre y León, Dr. Rodrigo Gómez García y Dr. Luis Alfredo Rodríguez Morales.</t>
  </si>
  <si>
    <t>DCCD.CD.04.03.16</t>
  </si>
  <si>
    <t>Aprobación por mayoría, con 1 abstención, del dictamen emitido por la Comisión de Investigación respecto al proyecto de investigación denominado "Factores que afectan el rendimiento escolar" presentado por el Dr. Joaquín Sergio Zepeda Hernández. Se envía el dictamen al profesor para atender las observaciones realizadas por la Comisión de Investigación.</t>
  </si>
  <si>
    <t>DCCD.CD.05.03.16</t>
  </si>
  <si>
    <t>Aprobación por unanimidad del dictamen emitido por la Comisión de Investigación en donde se evalúa favorablemente y se da por aceptado el informe de actividades académicas y el producto presentado durante el periodo sabático por el Mtro. Daniel Cuitláhuac Peña Rodríguez.</t>
  </si>
  <si>
    <t>DCCD.CD.06.03.16</t>
  </si>
  <si>
    <t>Aprobación por unanimidad, de la solicitud de periodo sabático del Dr. Manuel Rodríguez Viqueira, del 8 de mayo de 2016 al 7 de noviembre de 2017 (18 meses).</t>
  </si>
  <si>
    <t>DCCD.CD.07.03.16</t>
  </si>
  <si>
    <t>Aprobación por unanimidad, la integración del Comité de la Maestría en Diseño, Información y Comunicación para un periodo de dos años por: Dr. Rafael Pérez y Pérez, Dr. Esaú Villatoro Tello, Dra. Angélica Martínez De La Peña, Dr. Luis A. Rodríguez Morales, Dr. Felipe Victoriano Serrano y Dr. Rodrigo Gómez García.</t>
  </si>
  <si>
    <t>04.16 (celebrada el 20 de abril de 2016)</t>
  </si>
  <si>
    <t>DCCD.CD.01.04.16</t>
  </si>
  <si>
    <t>DCCD.CD.02.04.16</t>
  </si>
  <si>
    <t>Aprobación por unanimidad de las Actas de las Sesiones 01.16, 02.16 y 03.16 celebradas el 25 de enero, 16 y 23 de marzo de 2016, con la modificación señalada.</t>
  </si>
  <si>
    <t>DCCD.CD.03.04.16</t>
  </si>
  <si>
    <t>DCCD.CD.04.04.16</t>
  </si>
  <si>
    <t>Aprobación por unanimidad del proyecto de servicio social denominado "Procuración de la justicia ambiental y urbano-territorial en la Ciudad de México", en la Procuraduría Ambiental y del Ordenamiento Territorial de la Ciudad de México.</t>
  </si>
  <si>
    <t>DCCD.CD.05.04.16</t>
  </si>
  <si>
    <t>Aprobación por unanimidad del proyecto de servicio social denominado "Tratamiento de efluentes gaseosos mediante biofiltración", en esta Unidad.</t>
  </si>
  <si>
    <t>DCCD.CD.06.04.16</t>
  </si>
  <si>
    <t>DCCD.CD.07.04.16</t>
  </si>
  <si>
    <t>Aprobación por unanimidad del dictamen emitido por la Comisión de Investigación en donde se evalúa favorablemente y se da por aceptado el informe de actividades académicas y el producto presentado durante el periodo sabático por el Dr. Nemesio Chávez Arredondo.</t>
  </si>
  <si>
    <t>DCCD.CD.08.04.16</t>
  </si>
  <si>
    <t>Aprobación por unanimidad del dictamen emitido por la Comisión de Investigación en donde se aprueba la creación del grupo de investigación denominado “Grupo Interdisciplinario en Creatividad Computacional”; coordinado por el Dr. Rafael Pérez y Pérez.</t>
  </si>
  <si>
    <t>DCCD.CD.09.04.16</t>
  </si>
  <si>
    <t>Aprobación por unanimidad, de la prórroga de contratación por un año como personal académico visitante del Dr. Carlos Joel Rivero Moreno, del 11 de mayo de 2016 al 10 de mayo de 2017.</t>
  </si>
  <si>
    <t>DCCD.CD.10.04.16</t>
  </si>
  <si>
    <t>Aprobación por unanimidad, de la solicitud de periodo sabático del Dr. Santiago Negrete Yankelevich, del 6 de septiembre de 2016 al 5 de septiembre de 2017 (12 meses).</t>
  </si>
  <si>
    <t>DCCD.CD.11.04.16</t>
  </si>
  <si>
    <t>Aprobación por unanimidad, de la solicitud de periodo sabático del Mtro. Jorge Javier Eduardo Suárez Coellar, del 26 de agosto de 2016 al 25 de agosto de 2017 (12 meses).</t>
  </si>
  <si>
    <t>05.16 (celebrada el 20 de abril de 2016)</t>
  </si>
  <si>
    <t>DCCD.CD.01.05.16</t>
  </si>
  <si>
    <t>Aprobación por unanimidad del orden del día</t>
  </si>
  <si>
    <t>06.16 (celebrada el 6 de junio de 2016)</t>
  </si>
  <si>
    <t>DCCD.CD.01.06.16</t>
  </si>
  <si>
    <t>DCCD.CD.02.06.16</t>
  </si>
  <si>
    <t>Aprobación por unanimidad de las Actas de las Sesiones 04.16 y 05.16 celebradas el 20 de abril de 2016.</t>
  </si>
  <si>
    <t>DCCD.CD.03.06.16</t>
  </si>
  <si>
    <t>Aprobación por unanimidad del proyecto de servicio social denominado "Apoyo a las actividades académicas y de extensión. Museo Memoria y Tolerancia", en Memoria y Tolerancia A.C.</t>
  </si>
  <si>
    <t>DCCD.CD.04.06.16</t>
  </si>
  <si>
    <t>Aprobación por unanimidad del proyecto de servicio social denominado "Colaboración en producción audiovisual, diseño y realización de documental interactivo del proyecto de investigación: Cuerpo, objetos y miradas: la reconstrucción de la identidad (Violencia de género-historias de vida)", en esta Unidad; solicitando al Mtro. Carlos Saldaña, responsable del proyecto, considerar la incorporación de un alumno de la Licenciatura en Tecnologías y Sistemas de Información y en su caso, señalar las actividades que puede llevar a cabo.</t>
  </si>
  <si>
    <t>DCCD.CD.05.06.16</t>
  </si>
  <si>
    <t>Aprobación por unanimidad del proyecto de servicio social denominado "Estrategia de comunicación y diseño para divulgar los hábitats de especies polinizadoras bajo condiciones climáticas, productivas y sociales específicas en México", en esta Unidad. Se añade como corresponsable del proyecto al Mtro. Alejandro Rodea Chávez.</t>
  </si>
  <si>
    <t>DCCD.CD.06.06.16</t>
  </si>
  <si>
    <t>Aprobación por unanimidad de la acreditación de estudios de la alumna de la Licenciatura en Diseño, Marlen Sánchez Viña.</t>
  </si>
  <si>
    <t>DCCD.CD.07.06.16</t>
  </si>
  <si>
    <t>Aprobación por unanimidad de la lista de UEA optativas divisionales e interdivisionales que los alumnos de la Licenciatura en Diseño podrán cursar en los siguientes trimestres.</t>
  </si>
  <si>
    <t>DCCD.CD.08.06.16</t>
  </si>
  <si>
    <t>Aprobación por mayoría, 7 votos a favor y 2 abstenciones, del dictamen emitido por la Comisión de Investigación en donde se aprueba el proyecto de investigación denominado “Análisis de Arquitecturas Colaborativas Multi-Fuente usando Codificación de Red”; coordinado por el Dr. Francisco De Asís López Fuentes.</t>
  </si>
  <si>
    <t>DCCD.CD.09.06.16</t>
  </si>
  <si>
    <t>Se acuerda por mayoría, con 8 votos a favor y 1 abstención, el incumplimiento de los requisitos para el disfrute del periodo sabático de la Dra. Deyanira Bedolla Pereda. No se aprueba.</t>
  </si>
  <si>
    <t>DCCD.CD.10.06.16</t>
  </si>
  <si>
    <t>Aprobación por unanimidad, de la solicitud de periodo sabático del Dr. Aarón José Caballero Quiroz, del 1° de septiembre de 2016 al 31 de agosto de 2017 (12 meses).</t>
  </si>
  <si>
    <t>DCCD.CD.11.06.16</t>
  </si>
  <si>
    <t>Aprobación por unanimidad, de la solicitud de periodo sabático del Dr. Sazcha Marcelo Olivera Villarroel, del 9 de septiembre de 2016 al 8 de noviembre de 2017 (14 meses).</t>
  </si>
  <si>
    <t>DCCD.CD.12.06.16</t>
  </si>
  <si>
    <t>Aprobación por unanimidad, de la solicitud de periodo sabático del Dr. Diego Carlos Méndez Granados, del 1° de septiembre de 2016 al 31 de agosto de 2017 (12 meses).</t>
  </si>
  <si>
    <t>DCCD.CD.13.06.16</t>
  </si>
  <si>
    <t>Aprobación por unanimidad, del Jurado Calificador para otorgar el Premio a la Investigación 2016.</t>
  </si>
  <si>
    <t>DCCD.CD.15.06.16</t>
  </si>
  <si>
    <t>Aprobación por unanimidad del documento denominado "Lineamientos para la creación de grupos de investigación y la presentación, seguimiento y evaluación de proyectos de investigación".</t>
  </si>
  <si>
    <t>07.16 (celebrada el 13 de junio de 2016)</t>
  </si>
  <si>
    <t>DCCD.CD.01.07.16</t>
  </si>
  <si>
    <t>DCCD.CD.02.07.16</t>
  </si>
  <si>
    <t>Aprobación por unanimidad de otorgar la Beca de Reconocimiento a la Carrera Docente a los académicos enlistados.</t>
  </si>
  <si>
    <t>08.16 (celebrada el 6 de julio de 2016)</t>
  </si>
  <si>
    <t>DCCD.CD.01.08.16</t>
  </si>
  <si>
    <t>Aprobación por unanimidad del orden del día con el numeral 9 adicionado.</t>
  </si>
  <si>
    <t>DCCD.CD.02.08.16</t>
  </si>
  <si>
    <t>DCCD.CD.03.08.16</t>
  </si>
  <si>
    <t>Aprobación por unanimidad, de la solicitud de periodo sabático de la Dra. Deyanira Bedolla Pereda, del 1° de septiembre de 2016 al 31 de agosto de 2017 (12 meses).</t>
  </si>
  <si>
    <t>DCCD.CD.04.08.16</t>
  </si>
  <si>
    <t>Aprobación por unanimidad, de la solicitud de periodo sabático de la Mtra. Nora Angélica Morales Zaragoza, del 9 de septiembre de 2016 al 8 de septiembre de 2017 (12 meses).</t>
  </si>
  <si>
    <t>DCCD.CD.05.08.16</t>
  </si>
  <si>
    <t>DCCD.CD.06.08.16</t>
  </si>
  <si>
    <t>09.16 (celebrada el 28 de julio de 2016)</t>
  </si>
  <si>
    <t>DCCD.CD.01.09.16</t>
  </si>
  <si>
    <t>Aprobación por unanimidad del orden del día con el numeral 14 eliminado.</t>
  </si>
  <si>
    <t>DCCD.CD.02.09.16</t>
  </si>
  <si>
    <t>Aprobación por unanimidad del proyecto de servicio social denominado "Herramienta para la Autoría de Tutoriales Interactivos de Programación", en esta Unidad.</t>
  </si>
  <si>
    <t>DCCD.CD.03.09.16</t>
  </si>
  <si>
    <t>Aprobación por unanimidad del proyecto de servicio social denominado "Granitos de Arena. Amox Tochan A.C.", en Amox Tochan A.C.</t>
  </si>
  <si>
    <t>DCCD.CD.04.09.16</t>
  </si>
  <si>
    <t>Aprobación por unanimidad del proyecto de servicio social denominado "Apoyo al proyecto de Inteligencia Territorial en Santa Fe", en esta Unidad.</t>
  </si>
  <si>
    <t>DCCD.CD.05.09.16</t>
  </si>
  <si>
    <t>No se aprueba, con siete votos a favor y uno en contra, el dictamen de la Comisión de Docencia relacionado con la creación de las UEA "Hábitat Sustentable" y "Abordaje y Solución a Problemas de Sustentabilidad". Se recomienda a esta comisión reformular el dictamen.</t>
  </si>
  <si>
    <t>DCCD.CD.06.09.16</t>
  </si>
  <si>
    <t>Aprobación por unanimidad, la convocatoria para ocupar la Cátedra "Miguel Ángel Granados Chapa" en la División de Ciencias de la Comunicación y Diseño.</t>
  </si>
  <si>
    <t>DCCD.CD.07.09.16</t>
  </si>
  <si>
    <t>Aprobación por unanimidad, de la prórroga de contratación por un año como personal académico visitante del Dr. Jacob Israel Bañuelos Capistrán, del 1° de septiembre de 2016 al 31 de agosto de 2017.</t>
  </si>
  <si>
    <t>DCCD.CD.08.09.16</t>
  </si>
  <si>
    <t>Aprobación por unanimidad, de la prórroga de contratación por un año como personal académico visitante del Dr. Miguel Ángel Mancera Gutiérrez, del 1° de septiembre de 2016 al 31 de agosto de 2017.</t>
  </si>
  <si>
    <t>DCCD.CD.09.09.16</t>
  </si>
  <si>
    <t>Aprobación por unanimidad, de la contratación por un año como personal académico visitante del profesor José Leobardo Reveles Morado, del 5 de septiembre de 2016 al 4 de septiembre de 2017.</t>
  </si>
  <si>
    <t>DCCD.CD.10.09.16</t>
  </si>
  <si>
    <t>Aprobación por unanimidad, de la contratación por un año como personal académico visitante del Dr. César Augusto Rodríguez Cano, del 5 de septiembre de 2016 al 4 de septiembre de 2017.</t>
  </si>
  <si>
    <t>Presentación del informe anual 2015 de la División de Ciencias de la Comunicación y Diseño. Dra. Esperanza García López, Directora.</t>
  </si>
  <si>
    <t>10.16 (celebrada el 17 de octubre de 2016)</t>
  </si>
  <si>
    <t>DCCD.CD.01.10.16</t>
  </si>
  <si>
    <t>DCCD.CD.02.10.16</t>
  </si>
  <si>
    <t>Aprobación por unanimidad de las Actas de las Sesiones 06.16 y 07.16 celebradas el 6 y 13 de junio de 2016, respectivamente.</t>
  </si>
  <si>
    <t>DCCD.CD.03.10.16</t>
  </si>
  <si>
    <t>DCCD.CD.04.10.16</t>
  </si>
  <si>
    <t>Aprobación por unanimidad de la acreditación de estudios de la alumna de la Licenciatura en Diseño, María Fernanda Romero Amaro.</t>
  </si>
  <si>
    <t>DCCD.CD.05.10.16</t>
  </si>
  <si>
    <t>DCCD.CD.06.10.16</t>
  </si>
  <si>
    <t>Aprobación por unanimidad del proyecto de servicio social denominado "Apoyo en el Festival Internacional de Cine Documental de la Ciudad de México, DocsDF".</t>
  </si>
  <si>
    <t>DCCD.CD.07.10.16</t>
  </si>
  <si>
    <t>Aprobación por unanimidad del proyecto de servicio social denominado "Comunicación social en materia energética", en la Secretaría de Energía.</t>
  </si>
  <si>
    <t>DCCD.CD.08.10.16</t>
  </si>
  <si>
    <t>11.16 (celebrada el 26 de octubre de 2016)</t>
  </si>
  <si>
    <t>DCCD.CD.01.11.16</t>
  </si>
  <si>
    <t>Aprobación por unanimidad del orden del día con el numeral 9 adicionado, quedando asuntos generales en numeral 11.</t>
  </si>
  <si>
    <t>DCCD.CD.02.11.16</t>
  </si>
  <si>
    <t>DCCD.CD.03.11.16</t>
  </si>
  <si>
    <t>Se recibió el informe de actividades de sabático de la Mtra. Brenda García Parra, conforme al plazo establecido en el artículo 231 del RIPPPA y del mismo se advierte que cumplió satisfactoriamente con el programa de actividades.</t>
  </si>
  <si>
    <t>DCCD.CD.04.11.16</t>
  </si>
  <si>
    <t>Se recibió el informe de actividades de sabático de la Dra. María González de Cossío, conforme al plazo establecido en el artículo 231 del RIPPPA y del mismo se advierte que cumplió satisfactoriamente con el programa de actividades.</t>
  </si>
  <si>
    <t>DCCD.CD.05.11.16</t>
  </si>
  <si>
    <t>Se recibió el informe de actividades de sabático de la Dra. Inés María de los Ángeles Cornejo Portugal, conforme al plazo establecido en el artículo 231 del RIPPPA y del mismo se advierte que cumplió satisfactoriamente con el programa de actividades.</t>
  </si>
  <si>
    <t>DCCD.CD.06.11.16</t>
  </si>
  <si>
    <t>Informe de resultados de los proyectos de investigación “Procesos migratorios como esperanza de ‘calidad de vida’ ” y “Joven maya migrante”; responsable Dra. Inés María De Los Ángeles Cornejo Portugal.</t>
  </si>
  <si>
    <t>DCCD.CD.07.11.16</t>
  </si>
  <si>
    <t>DCCD.CD.08.11.16</t>
  </si>
  <si>
    <t>Aprobación por unanimidad, de un pronunciamiento en relación al presupuesto asignado a los departamentos y divisiones académicas.</t>
  </si>
  <si>
    <t>DCCD.CD.09.11.16</t>
  </si>
  <si>
    <t>Aprobación por unanimidad, de emitir extrañamiento con exhorto a 10 días hábiles para la entrega del informe de periodo sabático al Dr. André Moise Dorcé Ramos.</t>
  </si>
  <si>
    <t>12.16 (celebrada el 13 de diciembre de 2016)</t>
  </si>
  <si>
    <t>DCCD.CD.01.12.16</t>
  </si>
  <si>
    <t>DCCD.CD.02.12.16</t>
  </si>
  <si>
    <t>Aprobación por unanimidad de las Actas de las Sesiones 08.16, 09.16 y 10.16 celebradas el 6 y 28 de julio, y 17 de octubre de 2016, respectivamente.</t>
  </si>
  <si>
    <t>DCCD.CD.03.12.16</t>
  </si>
  <si>
    <t>Aprobación por unanimidad del proyecto de servicio social "Estrategias de difusión y comunicación intercultural", en la Coordinación General de Educación Intercultural y Bilingüe de la Secretaría de Educación Pública.</t>
  </si>
  <si>
    <t>DCCD.CD.04.12.16</t>
  </si>
  <si>
    <t>Aprobación por unanimidad del proyecto de servicio social "Procesos de evaluación. Secretaría de Educación Pública", en la Dirección General de Evaluación de Políticas de la Secretaría de Educación Pública.</t>
  </si>
  <si>
    <t>DCCD.CD.05.12.16</t>
  </si>
  <si>
    <t>Aprobación por unanimidad del proyecto de servicio social "Fortalecimiento de la comunicación institucional del CIDE", en el Centro de Investigación y Docencia Económicas, A.C.</t>
  </si>
  <si>
    <t>DCCD.CD.06.12.16</t>
  </si>
  <si>
    <t>Aprobado por unanimidad, para que el C. Carlos Madariaga Hoyos, adquiera nuevamente la calidad de alumno en la Licenciatura en Diseño.  El periodo otorgado será del trimestre 17-Inviero y hasta el 18-Primavera.</t>
  </si>
  <si>
    <t>DCCD.CD.07.12.16</t>
  </si>
  <si>
    <t>Aprobado por unanimidad, la prórroga del proyecto de investigación denominado "Análisis de lenguajes y sistemas de significación", presentado por el Dr. Jesús Octavio Elizondo Martínez. Lo anterior, previa ratificación de las cartas-compromiso.</t>
  </si>
  <si>
    <t>DCCD.CD.08.12.16</t>
  </si>
  <si>
    <t>Aprobación por unanimidad, de la solicitud de periodo sabático del Mtro. Francisco Mata Rosas, del 2 de enero de 2017 al 1° de mayo de 2018 (16 meses).</t>
  </si>
  <si>
    <t>DCCD.CD.09.12.16</t>
  </si>
  <si>
    <t>Aprobación por unanimidad, de la contratación del Lic. Jacinto Rodríguez Munguía para ocupar la cátedra “Miguel Ángel Granados Chapa”, en la División de Ciencias de la Comunicación y Diseño.</t>
  </si>
  <si>
    <t>DCCD.CD.10.12.16</t>
  </si>
  <si>
    <t>Aprobado por unanimidad, la prórroga de contratación por un año como personal académico visitante del Lic. Héctor Manuel Orihuela Páez, del 26 de enero de 2017 al 25 de enero de 2018.</t>
  </si>
  <si>
    <t>CUA-DCNI-137-16</t>
  </si>
  <si>
    <t>DCNI-01-137-16</t>
  </si>
  <si>
    <t>Se aprobó por 8 votos a favor 1 en contra, el orden del día de la sesión CUA-DCNI-137-16.</t>
  </si>
  <si>
    <t>DCNI-02-137-16</t>
  </si>
  <si>
    <t>Sin comentarios, se aprobó por unanimidad el Acta de la Sesión CUADCNI-136-16, celebrada el 23 de noviembre de 2016.</t>
  </si>
  <si>
    <t>DCNI-03-137-16</t>
  </si>
  <si>
    <t>Se aprobó por unanimidad, las necesidades de Personal Académico para 2017 de la División de Ciencias Naturales e Ingeniería, sobre la plantilla actual disponible de la DCNI, para desarrollar los Planes y Programas Académicos.</t>
  </si>
  <si>
    <t>DCNI-04-137-16</t>
  </si>
  <si>
    <t>El Consejo Divisional de la DCNI se da por enterado del Dictamen que emite la Comisión Académica Encargada de Examinar las Tesis e Idóneas Comunicaciones de Resultados del Posgrado en Ciencias Naturales e Ingeniería, presentadas y aprobadas en 2015.</t>
  </si>
  <si>
    <t>DCNI-05-137-16</t>
  </si>
  <si>
    <t>Se aprobó por unanimidad la propuesta de solicitud de contratación por 12 meses como Profesor Visitante de Tiempo Completo de la Dra. Alicia Montserrat Alvarado González.</t>
  </si>
  <si>
    <t>DCNI-06-137-16</t>
  </si>
  <si>
    <t>Se aprobó por 7 votos a favor, 0 en contra y 1 abstención, la propuesta de solicitud de contratación por 12 meses como Profesor Visitante de Tiempo Completo del Dr. Luis Alberto Quezada Téllez.</t>
  </si>
  <si>
    <t>DCNI-07-137-16</t>
  </si>
  <si>
    <t>Se aprobó por unanimidad la propuesta de solicitud de contratación por 12 meses como Profesor Visitante de Tiempo  Completo del Dr. Saúl Zapotecas Martínez.</t>
  </si>
  <si>
    <t>DCNI-08-137-16</t>
  </si>
  <si>
    <t>Se aprobó por unanimidad el Proyecto de Servicio Social “Modelo in vivo para el análisis funcional del promotor Catsper1 en testículo murino”.</t>
  </si>
  <si>
    <t>CUA-DCNI-136-16</t>
  </si>
  <si>
    <t>DCNI-01-136-16</t>
  </si>
  <si>
    <t>Se aprobó por unanimidad el orden del día de la sesión CUA-DCNI-136-16.</t>
  </si>
  <si>
    <t>DCNI-02-136-16</t>
  </si>
  <si>
    <t>Sin comentarios, se aprobó por unanimidad el Acta de la Sesión CUA-DCNI-135-16 celebrada el 27 de octubre de 2016.</t>
  </si>
  <si>
    <t>DCNI-03-136-16.</t>
  </si>
  <si>
    <t>DCNI-04-136-16</t>
  </si>
  <si>
    <t>Se aprobó por unanimidad, el Dictamen que presenta la Comisión encargada de Analizar las Solicitudes de Recuperación de la Calidad de Alumno, el cual propone No otorgarle al C. Axelrod Segal Daniel, la calidad de alumno.</t>
  </si>
  <si>
    <t>DCNI-05-136-16</t>
  </si>
  <si>
    <t>Se aprobó por unanimidad el dictamen presentado por la Comisión Encargada de Analizar Solicitudes de Resoluciones de Revalidación, Equivalencias y Acreditación de Estudios, del alumno Jesús Ventura Carpio.</t>
  </si>
  <si>
    <t>DCNI-06-136-16</t>
  </si>
  <si>
    <t>Se aprobó por unanimidad la solicitud de periodo sabático del Dr. Arturo Rojo Domínguez, por 22 meses, del 16 de enero de 2017 al 15 de noviembre de 2018; con la precisión de detallar en la tabla los lugares y personas con las que trabajará durante su periodo sabático.</t>
  </si>
  <si>
    <t>DCNI-07-136-16</t>
  </si>
  <si>
    <t>Se aprobó por unanimidad el Proyecto de Investigación "Microbiología de Bioprocesos".</t>
  </si>
  <si>
    <t>CUA-DCNI-135-16</t>
  </si>
  <si>
    <t>DCNI-01-135-16</t>
  </si>
  <si>
    <t>Se aprobó por unanimidad el orden del día de la sesión CUA-DCNI-135-16.</t>
  </si>
  <si>
    <t>DCNI-02-135-16</t>
  </si>
  <si>
    <t>Sin comentarios, se aprobó por unanimidad el Acta de la Sesión CUA-DCNI-134-16 celebrada el 28 de septiembre de 2016.</t>
  </si>
  <si>
    <t>DCNI-03-135-16</t>
  </si>
  <si>
    <t>DCNI-04-135-16</t>
  </si>
  <si>
    <t>Se aprobó por unanimidad la Propuesta de Modificación al Plan y Programas de Estudio del Doctorado en Ciencias Biológicas y de la Salud.</t>
  </si>
  <si>
    <t>DCNI-05-135-16</t>
  </si>
  <si>
    <t>DCNI-06-135-16</t>
  </si>
  <si>
    <t>DCNI-07-135-16</t>
  </si>
  <si>
    <t>El Consejo Divisional se da por enterado sobre la modificación al programa de actividades académicas del período sabático del Dr. Álvaro Raúl Lara Rodríguez, adscrito al Departamento de Procesos y Tecnología.</t>
  </si>
  <si>
    <t>DCNI-08-135-16</t>
  </si>
  <si>
    <t>El Consejo Divisional se da por enterado sobre el informe del periodo sabático entregado por el Dr. Oswaldo González Gaxiola.</t>
  </si>
  <si>
    <t>DCNI-09-135-16</t>
  </si>
  <si>
    <t>Se aprobó por unanimidad el Dictamen que presentó la Comisión Encargada de Conocer y Dictaminar sobre las Faltas Cometidas por los alumnos de la División de CNI, de No acreditar la posible falta de la alumna Ivonne Nallely Espinosa Ruíz, con número de matrícula 2143068000, de la Licenciatura en Ingeniería Biológica.</t>
  </si>
  <si>
    <t>DCNI-10-135-16</t>
  </si>
  <si>
    <t>DCNI-11-135-16</t>
  </si>
  <si>
    <t>Los miembros del Consejo decidieron por unanimidad NO aprobar el Proyecto de Servicio Social “Modelo in vivo para el análisis funcional del promotor Catsper1 en testículo murino”.</t>
  </si>
  <si>
    <t>DCNI-12-135-16</t>
  </si>
  <si>
    <t>Se aprobó por unanimidad el Proyecto de Servicio Social “Automatización de procesos y soporte técnico”.</t>
  </si>
  <si>
    <t>CUA-DCNI-134-16</t>
  </si>
  <si>
    <t>DCNI-01-134-16</t>
  </si>
  <si>
    <t>Se aprobó por unanimidad el orden del día.</t>
  </si>
  <si>
    <t>DCNI-02-134-16</t>
  </si>
  <si>
    <t>Sin comentarios, se aprobó por unanimidad el Acta de la Sesión CUA-DCNI-133-16 celebrada el 21 de julio de 2016.</t>
  </si>
  <si>
    <t>DCNI-03-134-16</t>
  </si>
  <si>
    <t>Se aprueba por unanimidad el cumplimiento de los requisitos de los candidatos y la resolución definitiva que envió la Comisión de Área de Ciencias Básicas, para ocupar la Cátedra “Dr. Rodolfo Quintero Ramírez”.</t>
  </si>
  <si>
    <t>CUA-DCNI-133-16</t>
  </si>
  <si>
    <t>DCNI-01-133-16</t>
  </si>
  <si>
    <t>DCNI-02-133-16</t>
  </si>
  <si>
    <t>Sin comentarios, se aprobaron por unanimidad las Actas de las Sesiones CUA-DCNI-131-16 Y CUA-DCNI-132-16, celebradas el 14 de junio de 2016.</t>
  </si>
  <si>
    <t>DCNI-03-133-16</t>
  </si>
  <si>
    <t>Se aprobó por unanimidad el Dictamen presentado por la Comisión Encargada de Analizar las Solicitudes de Resoluciones de Revalidación, Equivalencias y Acreditación de Estudios, del alumno Enguilo Torres José Antonio.</t>
  </si>
  <si>
    <t>DCNI-04-133-16</t>
  </si>
  <si>
    <t>Se aprobó por unanimidad la propuesta de solicitud de contratación por 12 meses como Profesor Visitante de Tiempo Completo de la Dra. María Teresa Verónica Martínez Palacios.</t>
  </si>
  <si>
    <t>CUA-DCNI-132-16</t>
  </si>
  <si>
    <t>DCNI-01-132-16</t>
  </si>
  <si>
    <t>Se aprobó por unanimidad el orden del día con la inclusión del punto “Análisis, discusión y aprobación, en su caso, del dictamen que presenta la Comisión Encargada de Proponer Candidatos al Premio a la Docencia 2015.”</t>
  </si>
  <si>
    <t>DCNI-02-132-16</t>
  </si>
  <si>
    <t>Sin comentarios se aprobó por unanimidad el acta de la Sesión CUA-DCNI-130-16, celebrada el 27 de mayo de 2016.</t>
  </si>
  <si>
    <t>DCNI-03-132-16</t>
  </si>
  <si>
    <t>DCNI-04-132-16</t>
  </si>
  <si>
    <t>Se aprobó por unanimidad, el Dictamen que presenta la Comisión Encargada de la Recepción y Seguimiento de los Informes de Avance de los Proyectos de Investigación Divisionales.</t>
  </si>
  <si>
    <t>DCNI-05-132-16</t>
  </si>
  <si>
    <t>Se aprobó por unanimidad la propuesta de solicitud de prórroga por 12 meses de la Dra. Karen Samara Miranda Campos, como Profesor Visitante de tiempo completo del Departamento de Ciencias Naturales.</t>
  </si>
  <si>
    <t>DCNI-06-132-16</t>
  </si>
  <si>
    <t>Se aprobó por unanimidad la propuesta de solicitud de prórroga por 12 meses de la Dra. Mayra Núñez López, como Profesor Visitante de tiempo completo del Departamento de Ciencias Naturales.</t>
  </si>
  <si>
    <t>DCNI-07-132-16</t>
  </si>
  <si>
    <t>Se aprobó por unanimidad el Proyecto de Servicio Social “Apoyo a la Regulación y Competencia Económica. Comisión Federal de Competencia Económica (COFECE)”.</t>
  </si>
  <si>
    <t>DCNI-08-132-16</t>
  </si>
  <si>
    <t>Se aprobó por unanimidad el Proyecto de Servicio Social “Gestión y nuevas tecnologías de la información y comunicación”.</t>
  </si>
  <si>
    <t>DCNI-09-132-16</t>
  </si>
  <si>
    <t>Se aprobó por unanimidad el Proyecto de Servicio Social. “Apoyo en áreas operativas. Museo Interactivo Infantil A.C.”</t>
  </si>
  <si>
    <t>DCNI-10-132-16</t>
  </si>
  <si>
    <t>No se aprueba por cinco votos en contra, uno a favor y dos abstenciones, el Dictamen presentado por la Comisión Encargada de Proponer Candidatos al Premio a la Docencia 2015, por lo que se declara desierto el Premio a la Docencia 2015.</t>
  </si>
  <si>
    <t>CUA-DCNI-131-16</t>
  </si>
  <si>
    <t>DCNI-01-131-16</t>
  </si>
  <si>
    <t>DCNI-02-131-16</t>
  </si>
  <si>
    <t>Se aprobaron por unanimidad los 35 dictámenes de la Beca al Reconocimiento de la Carrera Docente, para el año 2016-2017, presentados por el Director de la División de Ciencias Naturales e Ingeniería.</t>
  </si>
  <si>
    <t>CUA-DCNI-130-16</t>
  </si>
  <si>
    <t>DCNI-01-130-16</t>
  </si>
  <si>
    <t>DCNI-02-130-16</t>
  </si>
  <si>
    <t>DCNI-03-130-16</t>
  </si>
  <si>
    <t>DCNI-04-130-16</t>
  </si>
  <si>
    <t>Se aprobó por mayoría de votos, los Lineamientos Particulares para la Presentación y Análisis de las Propuestas de Candidatos para Ocupar la Cátedra Dr. Rodolfo Quintero Ramírez de la División de Ciencias Naturales e Ingeniería (CNI) de la Unidad Cuajimalpa, con la indicación de atender los comentarios vertidos por los miembros de este consejo.</t>
  </si>
  <si>
    <t>DCNI-05-130-16</t>
  </si>
  <si>
    <t>Se aprobó por unanimidad, el dictamen que presenta la Comisión encargada de Analizar las Solicitudes de Recuperación de la Calidad de Alumno, el cual propone No otorgarle a la C. Mariana Reyes Rodríguez la calidad de alumno.</t>
  </si>
  <si>
    <t>DCNI-06-130-16</t>
  </si>
  <si>
    <t>Se aprobó por unanimidad, el dictamen que presenta la Comisión encargada de Analizar las Solicitudes de Recuperación de la Calidad de Alumno, el cual propone No otorgarle a la C. Sofía González Gómez, la calidad de alumno.</t>
  </si>
  <si>
    <t>DCNI-07-130-16</t>
  </si>
  <si>
    <t>Se aprobó por unanimidad la solicitud del periodo sabático del Dr. Roberto Bernal Jaquez, por 12 meses del 1 de septiembre de 2016 al 31 de agosto de 2017.</t>
  </si>
  <si>
    <t>CUA-DCNI-129-16</t>
  </si>
  <si>
    <t>DCNI-01-129-16</t>
  </si>
  <si>
    <t>DCNI-02-129-16</t>
  </si>
  <si>
    <t>Se aprobó por unanimidad la propuesta de contratación por 12 meses de la Dra. Izlia Jazheel Arroyo Maya, como Profesora Visitante de Tiempo Completo del Departamento de Procesos y Tecnología.</t>
  </si>
  <si>
    <t>DCNI-03-129-16</t>
  </si>
  <si>
    <t>Los miembros del Consejo se dan por enterados sobre la conformación de las comisiones del Consejo Divisional.</t>
  </si>
  <si>
    <t>DCNI-04-129-16</t>
  </si>
  <si>
    <t>CUA-DCNI-128-16</t>
  </si>
  <si>
    <t>DCNI-01-128-16</t>
  </si>
  <si>
    <t>DCNI-02-128-16</t>
  </si>
  <si>
    <t>Se dio por instalado el Consejo Divisional de CNI para el periodo 2016-2017.</t>
  </si>
  <si>
    <t>CUA-DCNI-127-16</t>
  </si>
  <si>
    <t>DCNI-01-127-16</t>
  </si>
  <si>
    <t>Se aprobó por unanimidad el orden del día con la inclusión del punto “Análisis, discusión y aprobación, en su caso, del cumplimiento de los requisitos para el disfrute del periodo sabático de la Dra. Javiera Cervini Silva, adscrita al Departamento de Procesos y Tecnología, para dar cumplimiento a lo señalado en el artículo 34 fracción Vll del Reglamento Orgánico (RO).</t>
  </si>
  <si>
    <t>DCNI-02-127-16</t>
  </si>
  <si>
    <t>El Consejo Divisional de CNI declara como Representantes Académicos y de Alumnos Titulares y Suplentes de los Departamentos de Ciencias Naturales, Matemáticas Aplicadas y Sistemas y Procesos y Tecnología los siguientes candidatos: Dr. Felipe Aparicio Platas, Dr. Edgar Vázquez Contreras, Dr. Diego Antonio González Moreno, M. en C. Luis Ángel Alarcón Ramos, Dra. Nohra Elsy Beltrán Vargas, Dr. Juan Gabriel Vigueras Ramírez, C. Alan Omar Zamora Moreno, C. Luz María Escobar Angulo, C. Brenda Isamar Acosta Martínez, C. Gerónimo Gómez Sánchez Fogarty, C. María Fernanda Carrillo Lozada y C. Juan Alfredo Juárez Tamayo.</t>
  </si>
  <si>
    <t>DCNI-03-127-16</t>
  </si>
  <si>
    <t>Se aprobó por unanimidad el Dictamen emitido por la Comisión Encargada de Revisar los Planes y Programas de Estudio de la Adecuación de la Licenciatura en Ingeniería en Computación.</t>
  </si>
  <si>
    <t>DCNI-04-127-16</t>
  </si>
  <si>
    <t>DCNI-05-127-16</t>
  </si>
  <si>
    <t>DCNI-06-127-16</t>
  </si>
  <si>
    <t>DCNI-07-127-16</t>
  </si>
  <si>
    <t>Los miembros del Consejo Divisional se dan por enterados de la asignación presupuestal 2016 para los planes y programas de estudio de la DCNI.</t>
  </si>
  <si>
    <t>DCNI-08-127-16</t>
  </si>
  <si>
    <t>Se aprobó por unanimidad la solicitud del periodo sabático de la Dra. Javiera Cervini Silva, por 12 meses, del 1° de septiembre de 2016 al 1° de septiembre de 2017.</t>
  </si>
  <si>
    <t>CUA-DCNI-126-16</t>
  </si>
  <si>
    <t>DCNI-01-126-16</t>
  </si>
  <si>
    <t>Se aprobó por unanimidad el orden del día con la modificación sugerida de retirar el punto “Análisis, discusión y aprobación, es su caso, de la propuesta de contratación por 12 meses de la Dra. Izlia Jazheel Arroyo Maya, como Profesora Visitante de Tiempo Completo del Departamento de Procesos y Tecnología”.</t>
  </si>
  <si>
    <t>DCNI-02-126-16</t>
  </si>
  <si>
    <t>Se aprobó por unanimidad la relación de 55 UEA optativas divisionales y 118 optativas interdivisionales de la Licenciatura en Biología Molecular.</t>
  </si>
  <si>
    <t>DCNI-03-126-16</t>
  </si>
  <si>
    <t>Se aprobó por unanimidad la propuesta de solicitud de prórroga por 12 meses de la Dra. Yadira Palacios Rodríguez, como Profesor Visitante de tiempo completo del Departamento de Ciencias Naturales.</t>
  </si>
  <si>
    <t>DCNI-04-126-16</t>
  </si>
  <si>
    <t>DCNI-05-126-16</t>
  </si>
  <si>
    <t>Se aprobó por unanimidad el Proyecto de Servicio Social “Evaluación de biológicos de nueva generación contra circovirus porcino y enfermedad del ojo azul en la porcicultura de Guanajuato”.</t>
  </si>
  <si>
    <t>DCNI-06-126-16</t>
  </si>
  <si>
    <t>Se aprobó por unanimidad el Proyecto de Servicio Social “Aplicación de PCR para la identificación de Leptospira spp”.</t>
  </si>
  <si>
    <t>DCNI-07-126-16</t>
  </si>
  <si>
    <t>Se aprobó por unanimidad el Proyecto de Servicio Social “Apoyo en el desarrollo de un sistema asistente para la planificación docente”.</t>
  </si>
  <si>
    <t>DCNI-08-126-16</t>
  </si>
  <si>
    <t>Los miembros del Consejo decidieron por mayoría NO aprobar el Proyecto de Servicio Social “Evaluación del óxido de grafeno funcionalizado con quitinasa como posible antiparasitario”.</t>
  </si>
  <si>
    <t>DCNI-09-126-16</t>
  </si>
  <si>
    <t>Se aprobó por unanimidad el Proyecto de Servicio Social “Caracterización de cultivos de Acinetobacter y Escherichia coli para la detoxificación y fermentación de hidrolizados lignocelulósicos”.</t>
  </si>
  <si>
    <t>DCNI-10-126-16</t>
  </si>
  <si>
    <t>Se aprobó por unanimidad el Proyecto de Servicio Social “Apoyo en el estudio y caracterización de nanopartículas de proteína funcionalizadas como acarreadores (nanocarriers) de compuestos bioactivos”.</t>
  </si>
  <si>
    <t>CUA-DCNI-125-16</t>
  </si>
  <si>
    <t>DCNI-02-125-15</t>
  </si>
  <si>
    <t>Sin comentarios, se aprobó por unanimidad el acta de la sesión CUA-DCNI-124-15, celebrada el 7 de diciembre de 2015.</t>
  </si>
  <si>
    <t>DCNI-03-125-16</t>
  </si>
  <si>
    <t>Se aprobó por unanimidad, no justificar las 5 inasistencias no consecutivas del alumno Ricardo Andrés Mass González, Representante Propietario de los Alumnos de los Alumnos del Departamento de Matemáticas Aplicadas y Sistemas.</t>
  </si>
  <si>
    <t>DCNI-04-125-16</t>
  </si>
  <si>
    <t xml:space="preserve">Se aprobó por unanimidad, las modalidades de turno, tiempo y de los parámetros de corte de las carreras que se ofrecerán en la División de Ciencias Naturales e Ingeniería a los aspirantes a ingresar en el proceso de selección 2016-Otoño. </t>
  </si>
  <si>
    <t>DCNI-05-125-16</t>
  </si>
  <si>
    <t>Se aprobó por unanimidad las Modalidades para el Otorgamiento del Premio a la Docencia 2015.</t>
  </si>
  <si>
    <t>DCNI-06-125-16</t>
  </si>
  <si>
    <t>Se aprobó por unanimidad, la Convocatoria para la Elección de los Representantes de Alumnos y Profesores ante el Consejo Divisional de CNI, periodo 2016-2017.</t>
  </si>
  <si>
    <t>DCNI-07-125-16</t>
  </si>
  <si>
    <t>Se aprobó por unanimidad el Dictamen emitido por la Comisión Encargada de Revisar los Planes y Programas de Estudio de la Adecuación de la Licenciatura en Biología Molecular.</t>
  </si>
  <si>
    <t>DCNI-08-125-16</t>
  </si>
  <si>
    <t>Se aprobó por unanimidad el Proyecto de Investigación “Estudios Moleculares de Sistemas Biológicos”.</t>
  </si>
  <si>
    <t>DCNI-09-125-16</t>
  </si>
  <si>
    <t>Se aprobó por unanimidad el Proyecto de Investigación “Estudio y Solución de Problemas de Optimización Complejos con Múltiples Objetivos y Restricciones”.</t>
  </si>
  <si>
    <t>DCNI-10-125-16</t>
  </si>
  <si>
    <t>Se aprobó por unanimidad el Proyecto de Investigación “Nuevos Esquemas de Escalarización en Optimización Evolutiva para Problemas con gran número de objetivos”.</t>
  </si>
  <si>
    <t>DCNI-11-125-16</t>
  </si>
  <si>
    <t>DCNI-12-125-16</t>
  </si>
  <si>
    <t>Se aprobó por unanimidad el Proyecto de Servicio Social “Tratamiento de Aguas Residuales y Valorización de Biomasas de Desecho”.</t>
  </si>
  <si>
    <t>DCNI-13-125-16</t>
  </si>
  <si>
    <t>Se aprobó por unanimidad el Proyecto de Servicio Social “Bioinformática: Estrés Geométrico para determinar sitios de menos estabilidad Estructural de Biomoléculas”.</t>
  </si>
  <si>
    <t>DCNI-14-125-16</t>
  </si>
  <si>
    <t>DCNI-15-125-16</t>
  </si>
  <si>
    <t>Se aprobó por unanimidad el Proyecto de Servicio Social “Síntesis de Análogos de Galantamina y su Evaluación Biológica”.</t>
  </si>
  <si>
    <t>CDCSH.124.16</t>
  </si>
  <si>
    <t>DCSH.CD.02.124.16</t>
  </si>
  <si>
    <t>Aprobación del orden del día de la sesión CDCSH.124.16 con la modificación solicitada.</t>
  </si>
  <si>
    <t>DCSH.CD.03.124.16</t>
  </si>
  <si>
    <t xml:space="preserve">Aprobación de las necesidades de personal académico de los tres departamentos de la DCSH para el 2016 con excepción de las necesidades de personal académico de la licenciatura en Administración, mismas que se presentarán en la próxima sesión. </t>
  </si>
  <si>
    <t>DCSH.CD.04.124.16</t>
  </si>
  <si>
    <t>Aprobación de los proyectos de servicio social: 1)  “Apoyo en el área administrativa” en el Instituto Nacional de Perinatología “Isidro Espinosa de los Reyes” (INPER) y 2) “Desarrollo administrativo en apoyo a la educación” en la Dirección General de Acreditación, Incorporación y Revalidación (DGAIR) de la Secretaría de Educación Pública.</t>
  </si>
  <si>
    <t>DCSH.CD.05.124.16</t>
  </si>
  <si>
    <t>Aprobación del dictamen que presentó la Comisión encargada de evaluar las solicitudes de revalidación, establecimiento de equivalencias y acreditación de estudios: Acreditación de estudios del C. Roberto Pichardo Tovar de dos UEA por un total de 18 créditos.</t>
  </si>
  <si>
    <t>DCSH.CD.06.124.16</t>
  </si>
  <si>
    <t xml:space="preserve">Aprobación de la designación de los integrantes de la Comisión académica encargada de examinar las comunicaciones de resultados y tesis realizadas por los alumnos del Posgrado en Ciencias Sociales y Humanidades, para otorgar la distinción “Mención Académica” correspondiente al año 2015: Dr. Enrique Gallegos Camacho, profesor-investigador del Departamento de Ciencias Sociales; Dra. Sandra Carla Rozental Holzer, profesora-investigadora del Departamento de Humanidades y Dr. Gregorio Hernández Zamora, profesor-investigador del Departamento de Estudios Institucionales.  </t>
  </si>
  <si>
    <t>DCSH.CD.08.124.16</t>
  </si>
  <si>
    <t>Aprobación de la solicitud de periodo sabático por ocho meses del Dr. Bernardo Hipólito Bolaños Guerra, profesor-investigador adscrito al Departamento de Humanidades, del 1° de septiembre de 2016 al 31 de mayo de 2017.</t>
  </si>
  <si>
    <t>DCSH.CD.09.124.16</t>
  </si>
  <si>
    <t xml:space="preserve">Aprobación de la contratación como profesora visitante de tiempo completo de la Dra. Gloria Soto Montes de Oca por un año. La fecha de inicio de labores será la que determine el Jefe de Departamento de Ciencias Sociales de común acuerdo con la profesora visitante. </t>
  </si>
  <si>
    <t>DCSH.CD.10.124.16</t>
  </si>
  <si>
    <t>Aprobación de las modalidades del Vigésimo Quinto Concurso al Premio a la Docencia</t>
  </si>
  <si>
    <t>DCSH.CD.11.124.16</t>
  </si>
  <si>
    <t>Aprobación de la solicitud de periodo sabático por un año de la Dra. Nuria Valverde Pérez, profesora-investigadora adscrita al Departamento de Humanidades, del 1° de septiembre de 2016 al 31 de agosto de 2017.</t>
  </si>
  <si>
    <t>DCSH.CD.12.124.16</t>
  </si>
  <si>
    <t>Aprobación de la ampliación de UEA optativas divisionales e interdivisionales del plan de estudios de la licenciatura en Humanidades.</t>
  </si>
  <si>
    <t>CDCSH.125.16</t>
  </si>
  <si>
    <t>DCSH.CD.02.125.16</t>
  </si>
  <si>
    <t>Aprobación del orden del día de la sesión CDCSH.125.16.</t>
  </si>
  <si>
    <t>DCSH.CD.03.125.16</t>
  </si>
  <si>
    <t>DCSH.CD.04.125.16</t>
  </si>
  <si>
    <t xml:space="preserve">Aprobación del contenido específico de la UEA Seminario de Integración II (4206099) del Posgrado en Ciencias Sociales y Humanidades para el trimestre 16/P. </t>
  </si>
  <si>
    <t>CDCSH.126.16</t>
  </si>
  <si>
    <t>DCSH.CD.02.126.16</t>
  </si>
  <si>
    <t>Aprobación del orden del día de la sesión CDCSH.126.16.</t>
  </si>
  <si>
    <t>DCSH.CD.04.126.16</t>
  </si>
  <si>
    <t>Aprobación de las modalidades de auscultación que llevará a cabo el Consejo Divisional para la designación del Jefe de Departamento de Estudios Institucionales, periodo 2016-2020, así como del calendario para instrumentar el proceso.</t>
  </si>
  <si>
    <t>CDCSH.126bis.16</t>
  </si>
  <si>
    <t>DCSH.CD.02.126bis.16</t>
  </si>
  <si>
    <t xml:space="preserve">Aprobación del orden del día de la sesión CDCSH.126bis.16. </t>
  </si>
  <si>
    <t>DCSH.CD.03.126bis.16</t>
  </si>
  <si>
    <t>Aprobación de la Convocatoria y el Calendario para las elecciones de los representantes de los alumnos y del personal académico ante el Consejo Divisional, periodo 2016-2017.</t>
  </si>
  <si>
    <t>CDCSH.127.16</t>
  </si>
  <si>
    <t>DCSH.CD.02.127.16</t>
  </si>
  <si>
    <t>Aprobación del orden del día de la sesión CDCSH.127.16.</t>
  </si>
  <si>
    <t>CDCSH.128.16</t>
  </si>
  <si>
    <t>DCSH.CD.02.128.16</t>
  </si>
  <si>
    <t>Aprobación del orden del día de la sesión CDCSH.128.16.</t>
  </si>
  <si>
    <t>CDCSH.129.16</t>
  </si>
  <si>
    <t>DCSH.CD.02.129.16</t>
  </si>
  <si>
    <t>Aprobación del orden del día de la sesión CDCSH.129.16.</t>
  </si>
  <si>
    <t>DCSH.CD.03.129.16</t>
  </si>
  <si>
    <t xml:space="preserve">Designación del Dr. César Octavio Vargas Téllez como Jefe del Departamento de Estudios Institucionales, periodo 2016-2020. </t>
  </si>
  <si>
    <t>CDCSH.130.16</t>
  </si>
  <si>
    <t>DCSH.CD.02.130.16</t>
  </si>
  <si>
    <t>Aprobación del orden del día de la sesión CDCSH.130.16 con la modificación solicitada.</t>
  </si>
  <si>
    <t>DCSH.CD.05.130.16</t>
  </si>
  <si>
    <r>
      <t>No se aprobaron las necesidades de personal académico de la licenciatura en Administración para el año 2016. El Jefe de Departamento deberá presentarlas para su aprobación ante este órgano colegiado en fecha posterior</t>
    </r>
    <r>
      <rPr>
        <sz val="10"/>
        <color rgb="FFFF00FF"/>
        <rFont val="Calibri"/>
        <family val="2"/>
        <scheme val="minor"/>
      </rPr>
      <t xml:space="preserve">, </t>
    </r>
    <r>
      <rPr>
        <sz val="10"/>
        <rFont val="Calibri"/>
        <family val="2"/>
        <scheme val="minor"/>
      </rPr>
      <t>previa homologación de la documentación presentada en esta sesión</t>
    </r>
  </si>
  <si>
    <t>DCSH.CD.07.130.16</t>
  </si>
  <si>
    <t>DCSH.CD.08.130.16</t>
  </si>
  <si>
    <t>DCSH.CD.09.130.16</t>
  </si>
  <si>
    <r>
      <t>Aprobación de la prórroga de contratación por 7 meses, 24 días</t>
    </r>
    <r>
      <rPr>
        <sz val="10"/>
        <color rgb="FFFF00FF"/>
        <rFont val="Calibri"/>
        <family val="2"/>
        <scheme val="minor"/>
      </rPr>
      <t>,</t>
    </r>
    <r>
      <rPr>
        <sz val="10"/>
        <rFont val="Calibri"/>
        <family val="2"/>
        <scheme val="minor"/>
      </rPr>
      <t xml:space="preserve"> de la Dra. Sandra Rozental del 22 de abril al 16 de diciembre de 2016. Aprobación de la prórroga de contratación por 7 meses, 24 días, de la Dra. Paulina Aroch Fugellie del 22 de abril al 16 de diciembre de 2016. </t>
    </r>
  </si>
  <si>
    <t xml:space="preserve">DCSH.CD.10.130.16 </t>
  </si>
  <si>
    <t>DCSH.CD.11.130.16</t>
  </si>
  <si>
    <t>Aprobación de las modalidades para la exposición de los avances de la idónea comunicación de resultados de la C. Gerly Lissette Corzo Ramírez para adquirir nuevamente la calidad de alumna de posgrado en la Maestría en Ciencias Sociales y Humanidades de esta División.</t>
  </si>
  <si>
    <t>DCSH.CD.12.130.16</t>
  </si>
  <si>
    <t>Aprobación de las modalidades para la exposición de los avances de la idónea comunicación de resultados del C. Neif Moreno Guzmán para adquirir nuevamente la calidad de alumno de posgrado en la Maestría en Ciencias Sociales y Humanidades de esta División.</t>
  </si>
  <si>
    <t xml:space="preserve">DCSH.CD.13.130.16 </t>
  </si>
  <si>
    <t>Aprobación de las modalidades para la exposición de los avances de la idónea comunicación de resultados del C. Othón Ordaz Gutiérrez para adquirir nuevamente la calidad de alumno de posgrado en la Maestría en Ciencias Sociales y Humanidades de esta División.</t>
  </si>
  <si>
    <t xml:space="preserve">DCSH.CD.14.130.16 </t>
  </si>
  <si>
    <t>Aprobación del proyecto de servicio social: “Apoyo a las actividades académicas y de extensión” en el Museo de Memoria y Tolerancia.</t>
  </si>
  <si>
    <t xml:space="preserve">DCSH.CD.15.130.16 </t>
  </si>
  <si>
    <t>Aprobación de la actualización del proyecto de servicio social: “Procuración de la justicia ambiental y urbano-territorial en la Ciudad de México” (antes “Seguimiento y valoración de resultados e impacto de las investigaciones”) en la Procuraduría Ambiental y del Ordenamiento Territorial. Aprobación de la actualización del proyecto de servicio social: “Capacitación Electoral e Integración de Mesas Directivas de Casillas” (antes “Socialización de la estrategia de capacitación y asistencia Electoral) en el Instituto Nacional Electoral.</t>
  </si>
  <si>
    <t xml:space="preserve">DCSH.CD.16.130.16: </t>
  </si>
  <si>
    <t>Aprobación del dictamen de la Comisión encargada de conocer y dictaminar sobre las faltas de los alumnos de la División de CSH, respecto del caso del C. Luis Ángel Peña Hernández (2142040268) y el C. José Adrián Muñoz López (2142040259), de la Licenciatura en Estudios Socioterritoriales. El Consejo Divisional, resolvió aplicar a los alumnos la medida administrativa prevista en el artículo 12, fracción I del Reglamento de Alumnos, consistente en una amonestación escrita, toda vez que la conducta realizada se considera una falta prevista en el artículo 9, inciso I.</t>
  </si>
  <si>
    <t>CDCSH.131.16</t>
  </si>
  <si>
    <t>DCSH.CD.02.131.16</t>
  </si>
  <si>
    <t>Aprobación del orden del día de la sesión CDCSH.131.16.</t>
  </si>
  <si>
    <t>DCSH.CD.03.131.16</t>
  </si>
  <si>
    <t xml:space="preserve">Se declaró instalado el Consejo Divisional, periodo 2016-2017. </t>
  </si>
  <si>
    <t>DCSH.CD.02.132.16</t>
  </si>
  <si>
    <t>Aprobación del orden del día de la sesión CDCSH.132.16 con la modificación propuesta.</t>
  </si>
  <si>
    <t>CDCSH.132.16</t>
  </si>
  <si>
    <t>DCSH.CD.03.132.16</t>
  </si>
  <si>
    <t>Integración el Comité Electoral de la División de Ciencias Sociales y Humanidades con los siguientes representantes: Dra. Claudia Arroyo Quiroz, Representante Titular del Personal Académico del Departamento de Humanidades; Dr. Gregorio Hernández Zamora, Representante Titular del Personal Académico del Departamento de Estudios Institucionales; C. María Guadalupe Calderón Duran, Representante Titular de los Alumnos del Departamento de Ciencias Sociales; C. Daniel Rodríguez Hernández, Representante Titular de los alumnos del Departamento de Estudios Institucionales y C. Óscar René de la Torre Iturbe, Representante Titular de los Alumnos del Departamento de Humanidades.</t>
  </si>
  <si>
    <t>DCSH.CD.04.132.16</t>
  </si>
  <si>
    <t>Integración de la Comisión de Planes y Programas de Estudio de la División de Ciencias Sociales y Humanidades con los siguientes representantes: Dr. Salomón González Arellano, Jefe del Departamento de Ciencias Sociales; Dr. César Octavio Vargas Téllez, Jefe del Departamento de Estudios Institucionales, Dra. Claudia Arroyo Quiroz, Representante Titular del Personal Académico del Departamento de Humanidades; Dr. Gregorio Hernández Zamora, Representante Titular del Personal Académico del Departamento de Estudios Institucionales; C. María Guadalupe Calderón Duran, Representante Titular de los Alumnos del Departamento de Ciencias Sociales.</t>
  </si>
  <si>
    <t>DCSH.CD.05.132.16</t>
  </si>
  <si>
    <t>Integración de la Comisión de Faltas de la División de Ciencias Sociales y Humanidades con los siguientes representantes: Dr. Mario Barbosa Cruz, Jefe del Departamento de Humanidades; Dr. Gregorio Hernández Zamora, Representante Titular del Personal Académico del Departamento de Estudios Institucionales; Dra. Claudia Arroyo Quiroz, Representante Titular del Personal Académico del Departamento de Humanidades C. Daniel Rodríguez Hernández, Representante Titular de los alumnos del Departamento de Estudios Institucionales y C. Óscar René de la Torre Iturbe, Representante Titular de los Alumnos del Departamento de Humanidades.</t>
  </si>
  <si>
    <t>DCSH.CD.06.132.16</t>
  </si>
  <si>
    <t>Integración de la Comisión encargada de evaluar las solicitudes de revalidación, establecimiento de equivalencias y acreditación de estudios con los siguientes representantes: Dr. Mario Barbosa Cruz, Jefe del Departamento de Humanidades; Dr. Gregorio Hernández Zamora, Representante Titular del Personal Académico del Departamento de Estudios Institucionales y Dra. Claudia Arroyo Quiroz, Representante Titular del Personal Académico del Departamento de Humanidades.</t>
  </si>
  <si>
    <t>DCSH.CD.07.132.16</t>
  </si>
  <si>
    <t>Aprobación de la Convocatoria para la elección extraordinaria de representantes del personal académico ante el Consejo Divisional, período 2016-2017.</t>
  </si>
  <si>
    <t>CDCSH.133.16</t>
  </si>
  <si>
    <t>DCSH.CD.02.133.16</t>
  </si>
  <si>
    <t>Aprobación del orden del día de la sesión CDCSH.133.16.</t>
  </si>
  <si>
    <t>CDCSH.134.16</t>
  </si>
  <si>
    <t>DCSH.CD.02.134.16</t>
  </si>
  <si>
    <t>Aprobación del orden del día de la sesión CDCSH.134.16.</t>
  </si>
  <si>
    <t>DCSH.CD.03.134.16</t>
  </si>
  <si>
    <t>CDCSH.135.16</t>
  </si>
  <si>
    <t>DCSH.CD.02.135.16</t>
  </si>
  <si>
    <t>Aprobación del orden del día de la sesión CDCSH.135.16.</t>
  </si>
  <si>
    <t>DCSH.CD.03.135.16</t>
  </si>
  <si>
    <t>Designación del C. Oscar René de la Torre Iturbe como asesor de la Comisión encargada de elaborar los perfiles provisionales de las cátedras de la División de Ciencias Sociales y Humanidades.</t>
  </si>
  <si>
    <t>DCSH.CD.06.135.16</t>
  </si>
  <si>
    <t xml:space="preserve">Ratificación de la Dra. Monserrat Crespi-Valbona y del Dr. Marco Aurelio Jaso Sánchez como miembros del Comité Editorial de “Espacialidades. Revista de temas contemporáneos sobre lugares, política y cultura”. </t>
  </si>
  <si>
    <t>DCSH.CD.07.135.16</t>
  </si>
  <si>
    <t xml:space="preserve">Ratificación de la Dra. Graciela Martínez Zalce, el Dr. Jorge Montejano, el Dr. Vicente Ugalde y la Dra. Rocío Rosales, por un segundo periodo como integrantes del Comité Editorial de Espacialidades. Revista de temas contemporáneos sobre lugares, política y cultura”. </t>
  </si>
  <si>
    <t>DCSH.CD.10.135.16</t>
  </si>
  <si>
    <t>Aprobación de la solicitud de periodo sabático por 22 meses de la Dra. Claudia Santizo Rodal, profesora investigadora adscrita al Departamento de Estudios Institucionales, del 29 de agosto de 2016 al 28 de junio de 2018.</t>
  </si>
  <si>
    <t>DCSH.CD.11.135.16</t>
  </si>
  <si>
    <t xml:space="preserve">Aprobación de la modificación al programa de actividades del periodo sabático del Dr. Bernardo Bolaños Guerra. </t>
  </si>
  <si>
    <t>DCSH.CD.12.135.16</t>
  </si>
  <si>
    <t>DCSH.CD.13.135.16</t>
  </si>
  <si>
    <t xml:space="preserve">Aprobación de las modalidades para la presentación del examen de conjunto del C. Luis Marcos Ávila Lara. </t>
  </si>
  <si>
    <t>DCSH.CD.14.135.16</t>
  </si>
  <si>
    <t>Aprobación de la propuesta de actualización del “Diplomado en Inteligencia Territorial”.</t>
  </si>
  <si>
    <t>DCSH.CD.15.135.16</t>
  </si>
  <si>
    <t>Aprobación de las UEA optativas interdivisionales del plan de estudios de la licenciatura en Estudios Socioterritoriales.</t>
  </si>
  <si>
    <t>DCSH.CD.16.135.16</t>
  </si>
  <si>
    <t>Aprobación con la modificación solicitada de la determinación anual de las necesidades de personal académico del plan de estudios de la licenciatura en Administración del Departamento de Estudios Institucionales.</t>
  </si>
  <si>
    <t>DCSH.CD.17.135.16</t>
  </si>
  <si>
    <t>Aprobación del dictamen que presentó la Comisión encargada de evaluar las solicitudes del Premio a la Docencia 2014 de la División de Ciencias Sociales y Humanidades. Dicho dictamen recomendó otorgar el premio a: Dra. Esther Morales Franco, profesora-investigadora adscrita al Departamento de Estudios Institucionales y Dra. Zenia Yébenes Escardó, profesora-investigadora adscrita al Departamento de Humanidades.</t>
  </si>
  <si>
    <t>DCSH.CD.18.135.16</t>
  </si>
  <si>
    <t>Aprobación de la prórroga de contratación por 5 meses y 23 días del Dr. Fragio Gistau Alberto del 24 de junio de 2016 al 16 de diciembre de 2016.</t>
  </si>
  <si>
    <t>DCSH.CD.19.135.16</t>
  </si>
  <si>
    <t>CDCSH.136.16</t>
  </si>
  <si>
    <t>DCSH.CD.02.136.16</t>
  </si>
  <si>
    <t>Aprobación del orden del día de la sesión CDCSH.136.16 con la modificación solicitada.</t>
  </si>
  <si>
    <t>DCSH.CD.03.136.16</t>
  </si>
  <si>
    <t>Aprobación de la programación anual de las unidades de enseñanza-aprendizaje correspondiente a los trimestres 16/Otoño, 17/Invierno, 17/Primavera de la DCSH.</t>
  </si>
  <si>
    <t>DCSH.CD.04.136.16</t>
  </si>
  <si>
    <t>Aprobación de cuatro proyectos de investigación: 1) Coordinación y capacidad institucional en la reforma al sistema de justicia penal en México cuyos responsables son: Dr. Jorge E. Culebro Moreno y Dr. Armando Islas Delgadillo; 2) Mecanismos de coordinación para la implementación de las Oficinas de Transferencia del Conocimiento en las universidades públicas en México. El caso de la Universidad Autónoma Metropolitana cuyo responsable es el Dr. Jorge E. Culebro Moreno; 3) Coordinación y nuevas formas de regulación, reforma a los sistemas de seguridad y bienestar social, México, Alemania y Noruega cuyo responsable es el Dr. Jorge E. Culebro Moreno y 4) Análisis de la vulnerabilidad y resiliencia al cambio climático en sistemas socio-ecológicos periurbanos cuya responsable es la Dra. Miriam Alfie Cohen.</t>
  </si>
  <si>
    <t>DCSH.CD.05.136.16</t>
  </si>
  <si>
    <t xml:space="preserve">Ratificación de la Dra. María Fernanda Vázquez Vela, la Dra. Zenia Yébenes Escardó y del Dr. Diego Pulido Esteva como miembros del Consejo Editorial de la División de Ciencias Sociales y Humanidades. </t>
  </si>
  <si>
    <t>DCSH.CD.07.136.16</t>
  </si>
  <si>
    <t>DCSH.CD.08.136.16</t>
  </si>
  <si>
    <t xml:space="preserve">Aprobación del dictamen relacionado con la solicitud de readquisición de calidad de alumna presentada por la C. Gerly Lissette Corzo Ramírez. Dicho dictamen recomendó autorizar la recuperación de calidad de alumna, el nuevo plazo para que la C. Corzo concluya sus estudios será de dos trimestres (16/Otoño y 17/Invierno). </t>
  </si>
  <si>
    <t>DCSH.CD.09.136.16</t>
  </si>
  <si>
    <t xml:space="preserve">Aprobación del dictamen relacionado con la solicitud de readquisición de calidad de alumno presentada por el C. Neif Moreno Guzmán. Dicho dictamen recomendó autorizar la recuperación de calidad de alumno, el nuevo plazo para que el C. Moreno concluya sus estudios será de dos trimestres (16/Otoño y 17/Invierno). </t>
  </si>
  <si>
    <t>DCSH.CD.10.136.16</t>
  </si>
  <si>
    <t xml:space="preserve">Aprobación del dictamen relacionado con la solicitud de readquisición de calidad de alumno presentada por el C. Enrique Ehécatl Omaña Mendoza. Dicho dictamen recomendó autorizar la recuperación de calidad de alumno, el nuevo plazo para que el C. Omaña concluya sus estudios será de dos trimestres (16/Otoño y 17/Invierno). </t>
  </si>
  <si>
    <t>DCSH.CD.11.136.16</t>
  </si>
  <si>
    <t xml:space="preserve">Aprobación del dictamen relacionado con la solicitud de readquisición de calidad de alumno presentada por el C. Othón Ordaz Gutiérrez. Dicho dictamen recomendó autorizar la recuperación de calidad de alumno, el nuevo plazo para que el C. Ordaz concluya sus estudios será de dos trimestres (16/Otoño y 17/Invierno). </t>
  </si>
  <si>
    <t>DCSH.CD.12.136.16</t>
  </si>
  <si>
    <t>DCSH.CD.13.136.16</t>
  </si>
  <si>
    <t>DCSH.CD.14.136.16</t>
  </si>
  <si>
    <t>Aprobación de la propuesta de contratación como profesora visitante de tiempo completo de la doctora Analiese Marie Richard adscrita al Departamento de Humanidades. El periodo de contratación será del 11 de octubre de 2016 al 31 de agosto de 2017.</t>
  </si>
  <si>
    <t>DCSH.CD.15.136.16</t>
  </si>
  <si>
    <t xml:space="preserve">Aprobación de las modalidades para la presentación del examen de conjunto para adquirir nuevamente la calidad de alumna en la licenciatura en Humanidades de la C. Irais Rivera Dimas. </t>
  </si>
  <si>
    <t xml:space="preserve">Aprobación del dictamen que presenta la Comisión de Faltas, respecto al caso de Francisco Javier Martínez Rodríguez, alumno de la licenciatura en Estudios Socioterritoriales. Se acuerda emitir un extrañamiento al alumno dirigido por el Secretario del Consejo Divisional, el cual se integrara en su expediente escolar. </t>
  </si>
  <si>
    <t>CDCSH.137.16</t>
  </si>
  <si>
    <t>DCSH.CD.02.137.16</t>
  </si>
  <si>
    <t>Aprobación del orden del día de la sesión CDCSH.137.16.</t>
  </si>
  <si>
    <t>DCSH.CD.03.137.16</t>
  </si>
  <si>
    <t>DCSH.CD.04.137.16</t>
  </si>
  <si>
    <t>DCSH.CD.05.137.16</t>
  </si>
  <si>
    <t>DCSH.CD.06.137.16</t>
  </si>
  <si>
    <t>CDCSH.138.16</t>
  </si>
  <si>
    <t xml:space="preserve">DCSH.CD.02.138.16 </t>
  </si>
  <si>
    <t>Aprobación del orden del día de la sesión CDCSH.138.16.</t>
  </si>
  <si>
    <t xml:space="preserve">DCSH.CD.03.138.16 </t>
  </si>
  <si>
    <t>Aprobación de seis proyectos de servicio social: 1) “Educación Básica para Adultos” en el Instituto Nacional para la Educación de los Adultos. Estado de México; 2) “Procesos de evaluación” en la Secretaría de Educación Pública. Dirección General de Evaluación de Políticas; 3) “Administración Central” en la Secretaría de Energía; 4) “Creciendo Juntos” en Amox Tochan A.C; 5) “Apoyo al proyecto de investigación: Análisis de la vulnerabilidad y resiliencia al cambio climático en sistemas socio-ecológicos periurbanos” en el Departamento de Ciencias Sociales, UAM-C y 6) “Coordinación y nuevas formas de regulación. Reforma a los sistemas de bienestar social” en el Departamento de Estudios Institucionales, UAM-C.</t>
  </si>
  <si>
    <t xml:space="preserve">DCSH.CD.04.138.16 </t>
  </si>
  <si>
    <t>Aprobación del anteproyecto del Presupuesto correspondiente al año 2017.</t>
  </si>
  <si>
    <t>CDCSH.139.16</t>
  </si>
  <si>
    <t xml:space="preserve">DCSH.CD.02.139.16 </t>
  </si>
  <si>
    <t>Aprobación del orden del día de la sesión CDCSH.139.16.</t>
  </si>
  <si>
    <t xml:space="preserve">DCSH.CD.04.139.16 </t>
  </si>
  <si>
    <t xml:space="preserve">Aprobación de la actualización del proyecto de investigación “Taller de Análisis Sociocultural” del Departamento de Humanidades. </t>
  </si>
  <si>
    <t xml:space="preserve">DCSH.CD.06.139.16 </t>
  </si>
  <si>
    <t xml:space="preserve">Aprobación de la prórroga de contratación por un trimestre, de la Lic. Ana María Benítez Aguilar, como profesora titular de tiempo parcial, adscrita al Departamento de Ciencias Sociales, del 14 de diciembre de 2016 al 15 de abril de 2017. </t>
  </si>
  <si>
    <t xml:space="preserve">DCSH.CD.07.139.16 </t>
  </si>
  <si>
    <t>Aprobación de dos proyectos de servicio social: 1) “Impulso del Desarrollo Urbano en Chalco”, en el Ayuntamiento Constitucional de Chalco y 2) “Apoyo en la investigación sobre la problemática de desplazamiento interno forzado en el contexto de la Guerra contra las drogas”, en la Comisión Mexicana de Defensa y Promoción de los Derechos Humanos, A.C. (CMDPDH).</t>
  </si>
  <si>
    <t xml:space="preserve">DCSH.CD.08.139.16 </t>
  </si>
  <si>
    <t xml:space="preserve">Aprobación de la adecuación al Plan y los programas de estudio de la Licenciatura en Humanidades. Vigencia a partir del trimestre 2017-Invierno. </t>
  </si>
  <si>
    <t xml:space="preserve">DCSH.CD.09.139.16 </t>
  </si>
  <si>
    <t xml:space="preserve">Aprobación de la determinación del cupo máximo de alumnos de nuevo ingreso que podrán ser inscritos en cada licenciatura de la División de Ciencias Sociales y Humanidades, así como el turno y puntajes de admisión: Licenciatura en Administración, cupo 32 alumnos en el trimestre 2017/Primavera y 32 alumnos en el trimestre 2017/Otoño (turno matutino); Licenciatura en Derecho, cupo 32 alumnos en el trimestre de 2017/Primavera y 32 alumnos en el trimestre 2017/Otoño (turno único); Licenciatura en Estudios Socioterritoriales, cupo 32 alumnos en el 2017/Primavera y 32 alumnos en el trimestre 2017/Otoño (turno matutino) y Licenciatura en Humanidades, cupo de 32 alumnos en 2017/Primavera y 32 alumnos en el trimestre 2017/Otoño (turno matutino), con un puntaje mínimo de 630 para todas las carreras.  </t>
  </si>
  <si>
    <t xml:space="preserve">DCSH.CD.10.139.16 </t>
  </si>
  <si>
    <t xml:space="preserve">DCSH.CD.11.139.16 </t>
  </si>
  <si>
    <t>No se autoriza la adquisición nuevamente de la calidad de alumno a favor de la C. Irais Rivera Dimas, por no cumplir con lo establecido en el Artículo 48, fracción II del Reglamento de Estudios Superiores.</t>
  </si>
  <si>
    <t>Nombre del proyecto aprobado en Consejo Divisional</t>
  </si>
  <si>
    <t>Concepciones y prácticas de evaluación de los alumnos en el contexto de la educación superior: el caso de la UAM-Cuajimalpa</t>
  </si>
  <si>
    <t>Tiburcio Moreno Olivos, Margarita Espinosa Meneses, Eska Solano Meneses, Héctor Jiménez Salazar, Magdalena Fresán Orozco (CSH), María Isabel Arbesú García (UAM-X), Martha Janet Velasco Forero (Universidad Sitrital Francisco José De Caldas-Bogotá Colombia) y Jorge G. Arenas Basurto (UDLAP)</t>
  </si>
  <si>
    <t>2016, 25 y 28 de enero</t>
  </si>
  <si>
    <t>2 años</t>
  </si>
  <si>
    <t>01.16 DCCD.CD.10.01.16</t>
  </si>
  <si>
    <t>Grupo de investigación: sociedad digital</t>
  </si>
  <si>
    <t>01.16 DCCD.CD.13.01.16</t>
  </si>
  <si>
    <t>Líneas de investigación: interacción y sociedades digitales</t>
  </si>
  <si>
    <t>Grupo interdisciplinario en creatividad computacional</t>
  </si>
  <si>
    <t>2016, 20 de mayo</t>
  </si>
  <si>
    <t>04.16 DCCD.CD.08.04.16</t>
  </si>
  <si>
    <t>Análisis de arquitecturas colaborativas multi-fuente usando codificación de red</t>
  </si>
  <si>
    <t>2016, 6 de junio</t>
  </si>
  <si>
    <t>06.16 DCCD.CD.08.06.16</t>
  </si>
  <si>
    <t>Redes y sistemas distribuidos</t>
  </si>
  <si>
    <t>Estudios moleculares de sistemas biológicos</t>
  </si>
  <si>
    <t>2016, 4 de febrero</t>
  </si>
  <si>
    <t xml:space="preserve"> 4 años</t>
  </si>
  <si>
    <t>CUA-DCN-125-16</t>
  </si>
  <si>
    <t>Estudio y solución de problemas de optimización complejos con múltiples objetivos y restricciones</t>
  </si>
  <si>
    <t>Nuevos esquemas de escolarización en optimización evolutiva para problemas con gran número de objetivos</t>
  </si>
  <si>
    <t>Antonio López Jaimes y Abel García Nájera.</t>
  </si>
  <si>
    <t xml:space="preserve"> 2 años</t>
  </si>
  <si>
    <t>Mecanismos para la reducción del consumo energético en redes inalámbricas de sensores</t>
  </si>
  <si>
    <t xml:space="preserve"> 2016, 4 de febrero</t>
  </si>
  <si>
    <t>Microbiología de bioprocesos</t>
  </si>
  <si>
    <t xml:space="preserve"> 2016, 23 de noviembre</t>
  </si>
  <si>
    <t>2016, 16 de junio</t>
  </si>
  <si>
    <t>2019, 31 de julio</t>
  </si>
  <si>
    <t>Análisis de la vulnerabilidad y resiliencia al cambio climático en sistemas socio-ecológicos periurbanos"</t>
  </si>
  <si>
    <t>2016, 26 de julio</t>
  </si>
  <si>
    <t>2017, 1 de diciembre</t>
  </si>
  <si>
    <t>Coordinación y capacidad institucional en la reforma al sistema de justicia penal en México</t>
  </si>
  <si>
    <t>2018, 1 de agosto</t>
  </si>
  <si>
    <t>Mecanismos de coordinación para la implementación de las Oficinas de Transferencia del Conocimiento en las universidades públicas en México. El caso de la Universidad Autónoma Metropolitana</t>
  </si>
  <si>
    <t>2018, 1 de julio</t>
  </si>
  <si>
    <t>Coordinación y nuevas formas de regulación, reforma a los sistemas de seguridad y bienestar social, México, Alemania y Noruega</t>
  </si>
  <si>
    <t>2019, 30 de junio</t>
  </si>
  <si>
    <t>Tabla 96</t>
  </si>
  <si>
    <t>Tipo de actividad realizada</t>
  </si>
  <si>
    <t>Diseño y las personas con discapacidad</t>
  </si>
  <si>
    <t>FAD, UNAM</t>
  </si>
  <si>
    <t>Tópicos del diseño gráfico</t>
  </si>
  <si>
    <t>Observatorio de la biodiversidad urbana. Presentada durante la mesa de trabajo "Sustentabilidad" en el marco del 1er Foro académico para el desarrollo de la zona poniente CDMX</t>
  </si>
  <si>
    <t xml:space="preserve">Proyectos ambientales de investigación. Sustentabilidad: Analizando los impactos ambientales generados por las instituciones de Educación Superior.  Presentada en la mesa de Trabajo del 2do Foro Académico para el desarrollo de la Zona Poniente de la CDMX. </t>
  </si>
  <si>
    <t>Daniel Estrada Bárcenas, Jovita Martínez-Cruz, Juan Carlos Estrada-Mora, Sergio Zepeda-Hernández y Armando Sánchez-Chavarría</t>
  </si>
  <si>
    <t>Implicaciones Taxonómicas en la Autentificación e Identificación de Hongos por secuenciación ITS, Carel AM3; 10 Encuentro Nacional de Biotecnología</t>
  </si>
  <si>
    <t>México/Cuernavaca, Morelos</t>
  </si>
  <si>
    <t>Coloquio Anual 2016 del GI Culturas, tecnologías y sentido: comunicación e interculturalidad</t>
  </si>
  <si>
    <t>23 y 24 de junio</t>
  </si>
  <si>
    <t>X Encuentro Nacional de Investigadores del Ferrocarril</t>
  </si>
  <si>
    <t>Museo Nacional de los Ferrocarriles Mexicanos</t>
  </si>
  <si>
    <t>Information plus. Understanding History through Information Design. The Mexican railway case.</t>
  </si>
  <si>
    <t>Emily Carr University of Art and Design</t>
  </si>
  <si>
    <t>17 de junio</t>
  </si>
  <si>
    <t>El desarrollo de modelos como didáctica del Diseño. Congreso internacional de investigación de Academia journals</t>
  </si>
  <si>
    <t>11 de octubre</t>
  </si>
  <si>
    <t>28 de octubre</t>
  </si>
  <si>
    <t>Hacia un modelo computacional de controversias sociales; Segundo Foro Académico para el Desarrollo de la Zona Poniente de la CDMX: "Entorno Tecnológico"</t>
  </si>
  <si>
    <t>ITESM Santa Fe</t>
  </si>
  <si>
    <t>México/Ciudad de México</t>
  </si>
  <si>
    <t>Foro</t>
  </si>
  <si>
    <t>Uso y apropiación de las TIC en la UAM Cuajimalpa: el inicio del camino a la virtualidad; Segundo coloquio sobre prácticas de la educación virtual en la UAM</t>
  </si>
  <si>
    <t>Infraestructuras de cómputo colaborativas para la generación y difusión de contenidos educativos; Segundo Foro Académico de la Zona Poniente de la Ciudad de México</t>
  </si>
  <si>
    <t>La ergonomía como herramienta del diseño</t>
  </si>
  <si>
    <t>Luis Rodríguez, Angélica Martínez</t>
  </si>
  <si>
    <t>Presentación de libro Diseño de información y vida cotidiana, de María González de Cossío</t>
  </si>
  <si>
    <t>III Congreso internacional Universidad y Discapacidad.  "Diseño del sistema de mapas hápticos de la UAM Cuajimalpa"</t>
  </si>
  <si>
    <t>ONCE</t>
  </si>
  <si>
    <t>Semana del diseño. "El diseño háptico gráfico. Una línea estratégica de innovación e inclusión"</t>
  </si>
  <si>
    <t>30 de agosto</t>
  </si>
  <si>
    <t>Encuentro iberoamericano de innovación académica. "Encontrando el camino en la UAM Cuajimalpa"</t>
  </si>
  <si>
    <t>Reflexiones sobre los posgrados en México. Mesa "Posgrados de diseño en México"</t>
  </si>
  <si>
    <t>EDINBA</t>
  </si>
  <si>
    <t>Del 2 al 4 de julio</t>
  </si>
  <si>
    <t>Panel</t>
  </si>
  <si>
    <t>Human factor and ergonomics society</t>
  </si>
  <si>
    <t>28 de julio</t>
  </si>
  <si>
    <t>Universidad Politécnica de Valencia</t>
  </si>
  <si>
    <t>Escuela Nacional de Enfermería y Obstetricia de la UNAM. UNAM</t>
  </si>
  <si>
    <t>Conferencia magistral: Evaluación del aprendizaje: Tendencias recientes</t>
  </si>
  <si>
    <t>Universidad Pedagógica Nacional (UPN-sede Ixmiquilpan).</t>
  </si>
  <si>
    <t>Una nueva visión de la evaluación del aprendizaje; Encuentro Nacional El Tercero Constitucional a Debate: El derecho a la educación a cien años de la C</t>
  </si>
  <si>
    <t>Instalación interactiva: Buenas noches Tierra</t>
  </si>
  <si>
    <t>6 de febrero</t>
  </si>
  <si>
    <t>La investigación en diseño en la UAM-C</t>
  </si>
  <si>
    <t>Entrevista dentro de la serie "De universitarios para universitarios: TIC"</t>
  </si>
  <si>
    <t>Dirección general de Televisión educativa</t>
  </si>
  <si>
    <t>Entrevista</t>
  </si>
  <si>
    <t>Taller Lógicas del Descubrimiento y Creatividad en las Ciencias</t>
  </si>
  <si>
    <t>Instituto de Investigaciones Filosóficas, UNAM</t>
  </si>
  <si>
    <t>Taller en el NEO Media Lab 8; I Congreso Internacional: Humanidades Digitales. Asociación Argentina de Humanidades Digitales</t>
  </si>
  <si>
    <t>Universidad Nacional de Tres de Febrero (UNTREF)</t>
  </si>
  <si>
    <t>Argentina/Buenos Aires</t>
  </si>
  <si>
    <t>Mesa de Debate</t>
  </si>
  <si>
    <t>Comunicación e Interdisciplina: perspectiva desde la creatividad computacional; Cuarto panel Comunicación e Interdisciplina. XIII Congreso Latinoamericano de Investigadores de la Comunicación. ALAIC</t>
  </si>
  <si>
    <t>International Society for Geometry and Graphics</t>
  </si>
  <si>
    <t>4 de agosto</t>
  </si>
  <si>
    <t>Computer aided design and applications. "Prototyping the complex biological form of the beetle Deltochilum lobipes via 2D geometric"</t>
  </si>
  <si>
    <t>Computer aided design and applications journal (Taylor &amp; Francis)</t>
  </si>
  <si>
    <t>27 de junio</t>
  </si>
  <si>
    <t>8th International Conference on Knowledge Engineering and Ontology Development, KEOD 2016</t>
  </si>
  <si>
    <t>Polytechnic Institute of Setúbal / INSTICC, Portugal</t>
  </si>
  <si>
    <t>Portugal/Porto</t>
  </si>
  <si>
    <t>Miembro de comité del programa de conferencia</t>
  </si>
  <si>
    <t>La búsqueda de un internet más seguro: Prevención e identificación del ciberacoso; Segundo Foro Académico para el Desarrollo de la Zona Poniente de la CDMX: "Entorno Tecnológico"</t>
  </si>
  <si>
    <t>Interacción Humano Computadora y Experiencia de Usuario; UX Nights</t>
  </si>
  <si>
    <t>2º Simposio de Modelado y Simulación en Ingeniería de Bioprocesos</t>
  </si>
  <si>
    <t>México, Ciudad de México</t>
  </si>
  <si>
    <t>Del 17 al 19 de octubre</t>
  </si>
  <si>
    <t>Abel García Nájera</t>
  </si>
  <si>
    <t>Del 13 al 17 de junio</t>
  </si>
  <si>
    <t>Adela Irmene Ortiz López</t>
  </si>
  <si>
    <t>XXXVII Encuentro Nacional de la AMIDIQ</t>
  </si>
  <si>
    <t>Academia Mexicana de Investigación y Docencia en Ingeniería Química</t>
  </si>
  <si>
    <t>Del 3 al 6 de mayo</t>
  </si>
  <si>
    <t>Adolfo Zamora Ramos</t>
  </si>
  <si>
    <t>Del 23 de febrero al 12 de julio</t>
  </si>
  <si>
    <t>Ana Leticia Arregui Mena</t>
  </si>
  <si>
    <t>Semana del Cerebro UAM Cuajimalpa 2016</t>
  </si>
  <si>
    <t>World Biomaterial Congress</t>
  </si>
  <si>
    <t>International Union of Societies for Biomaterials Science and Engineering</t>
  </si>
  <si>
    <t>Del 17 al 22 de mayo</t>
  </si>
  <si>
    <t>XXV International Materials Research Congress</t>
  </si>
  <si>
    <t>Sociedad Mexicana de Materiales</t>
  </si>
  <si>
    <t>Del 14 al 19 de agosto</t>
  </si>
  <si>
    <t>Primer Congreso Estudiantil de Biología</t>
  </si>
  <si>
    <t>Escuela Nacional de Ciencias Biológicas del Instituto Politécnico Nacional (IPN)</t>
  </si>
  <si>
    <t>Del 9 al 11 de noviembre</t>
  </si>
  <si>
    <t>Antonio López Jaimes</t>
  </si>
  <si>
    <t>Diego Antonio González Moreno</t>
  </si>
  <si>
    <t>XXXI Coloquio Víctor Neumann-Lara de Teoría de las Gráficas, Combinatoria y sus Aplicaciones</t>
  </si>
  <si>
    <t>Del 28 de febrero al 4 de marzo</t>
  </si>
  <si>
    <t>Edgar Vázquez Contreras</t>
  </si>
  <si>
    <t>3er simposio de PCNI</t>
  </si>
  <si>
    <t xml:space="preserve">​“Escuela Sonora”: Estructura, plegamiento e interacciones proteínicas
</t>
  </si>
  <si>
    <t>20 y 21 de octubre</t>
  </si>
  <si>
    <t xml:space="preserve">Organización de la 1ª reunión REFEP-Industria hotel Fiesta Inn Perisur </t>
  </si>
  <si>
    <t>REFEP</t>
  </si>
  <si>
    <t>Elena Aréchaga Ocampo</t>
  </si>
  <si>
    <t>Sociedad Mexicana de Histología, A.C. y la Universidad Autónoma del Estado de Hidalgo</t>
  </si>
  <si>
    <t>Del 26 al 28 de octubre</t>
  </si>
  <si>
    <t>7a Reunión de la Sociedad de Ingeniería de Tejidos de México</t>
  </si>
  <si>
    <t>Sociedad de Ingeniería de Tejidos de México</t>
  </si>
  <si>
    <t>8 y 9 de septiembre</t>
  </si>
  <si>
    <t>12 y 13 de septiembre</t>
  </si>
  <si>
    <t>V Simposio de la Licenciatura en Biología Molecular</t>
  </si>
  <si>
    <t>Primer Encuentro del Cuerpo Académico "Dinámica de Sistemas: Modelado, Análisis y Simulación"</t>
  </si>
  <si>
    <t>25 y 26 julio</t>
  </si>
  <si>
    <t>Ernesto Rivera Becerril</t>
  </si>
  <si>
    <t>XLIX Congreso Nacional y VII Internacional de Ciencias Farmacéuticas</t>
  </si>
  <si>
    <t>Asociación Farmacéutica Mexicana, A.C.</t>
  </si>
  <si>
    <t>Del 4 al 7 de septiembre</t>
  </si>
  <si>
    <t>Simposio Latinoamericano de Polímeros y Congreso Iberoamericano de Polímeros</t>
  </si>
  <si>
    <t>Sociedad Polimérica de México (SPM)</t>
  </si>
  <si>
    <t xml:space="preserve"> Del 23 al 27 de octubre</t>
  </si>
  <si>
    <t>51 Congreso Mexicano de Química</t>
  </si>
  <si>
    <t>Sociedad Química de México</t>
  </si>
  <si>
    <t>Del 28 de septiembre al 1 de octubre</t>
  </si>
  <si>
    <t>Guillermo Chacón Acosta</t>
  </si>
  <si>
    <t>XI Mexican School on Gravitation and Mathematical Physics. Quantum Gravity: schemes, models and phenomenology</t>
  </si>
  <si>
    <t>Sociedad Física Mexicana</t>
  </si>
  <si>
    <t>Del 5 al 9 de diciembre</t>
  </si>
  <si>
    <t>Primer Encuentro de Modelado Matemático en Física y Geometría</t>
  </si>
  <si>
    <t>7 y 8 de julio</t>
  </si>
  <si>
    <t>Hiram Isaac Beltrán Conde</t>
  </si>
  <si>
    <t>Curso de escritura molecular, V Simposio de Biología Molecular 2016</t>
  </si>
  <si>
    <t xml:space="preserve">7 a 10 de octubre de 2016, </t>
  </si>
  <si>
    <t>Jorge Cervantes Ojeda</t>
  </si>
  <si>
    <t>La Computación Evolutiva en Robots. Conferencia Invitada: XII Congreso Internacional de Informática, Robótica, Mecatrónica y Tecnologías</t>
  </si>
  <si>
    <t>Cncu Congresos Capacitacion Universitaria</t>
  </si>
  <si>
    <t>Del 19 al 21 de mayo</t>
  </si>
  <si>
    <t>Dynamics Days Latin America and the Caribbean</t>
  </si>
  <si>
    <t>Del 24 de octubre al 1 de noviembre</t>
  </si>
  <si>
    <t>XV Reunión Mexicana de Fisicoquímica Teórica</t>
  </si>
  <si>
    <t>Reunión Mexicana de Fisicoquímica Teórica (RMFQT)</t>
  </si>
  <si>
    <t>Del 17 al 19 de noviembre</t>
  </si>
  <si>
    <t>José Antonio Santiago García</t>
  </si>
  <si>
    <t>Encuentro de modelado matemático en física y geometría.</t>
  </si>
  <si>
    <t>Karen Samara Miranda Campos</t>
  </si>
  <si>
    <t>Luis Ángel Alarcón Ramos</t>
  </si>
  <si>
    <t>Primer Encuentro del Cuerpo Académico "Dinámica de sistemas: modelado, análisis y simulación"</t>
  </si>
  <si>
    <t>26 y 27 de julio</t>
  </si>
  <si>
    <t>Luis Franco Pérez</t>
  </si>
  <si>
    <t>11th AIMS Conference on Dynamical Systems, Differential Equations and Applications</t>
  </si>
  <si>
    <t>Del 1 al 5 de julio</t>
  </si>
  <si>
    <t>“De la UAM a la Agencia Espacial de Japón”</t>
  </si>
  <si>
    <t>María de los Dolores Reyes Duarte</t>
  </si>
  <si>
    <t>Simposio Biocatálisis: una herramienta clave para la vida sustentable</t>
  </si>
  <si>
    <t>Universidad Autónoma Metropolitana Xochimilco y BIOCATEM</t>
  </si>
  <si>
    <t>7 y 8 de junio</t>
  </si>
  <si>
    <t>María del Carmen Gómez Fuentes</t>
  </si>
  <si>
    <t>María Teresa López Arenas</t>
  </si>
  <si>
    <t>Del 17 al 19 octubre</t>
  </si>
  <si>
    <t>Mariana Peimbert Torres</t>
  </si>
  <si>
    <t>6ta Escuela de Proteínas de La Red de Estructura Función y Evolución de Proteínas (REFEP)</t>
  </si>
  <si>
    <t>Feria Nacional de Ciencias del Programa Adopta un Talento, A.C.</t>
  </si>
  <si>
    <t>22 de julio</t>
  </si>
  <si>
    <t>Mayra Núñez López</t>
  </si>
  <si>
    <t>Coordinadora del área de Biomatemáticas en el XLIX Congreso Nacional de Matemáticas</t>
  </si>
  <si>
    <t>Del 23 al 28 de octubre</t>
  </si>
  <si>
    <t>Mika Olsen</t>
  </si>
  <si>
    <t>Seminario del Cuerpo Académico Matemáticas y Computación</t>
  </si>
  <si>
    <t>Octubre, noviembre y diciembre</t>
  </si>
  <si>
    <t>Nohra Elsy Beltrán Vargas</t>
  </si>
  <si>
    <t>10ª Feria de Ciencias 2016</t>
  </si>
  <si>
    <t>UAM-Iztapalapa</t>
  </si>
  <si>
    <t>Del 7 al 12 de noviembre</t>
  </si>
  <si>
    <t>Semana Científica</t>
  </si>
  <si>
    <t>Roxana López Simeon</t>
  </si>
  <si>
    <t>ACS 251th National Meeting &amp; Exposition</t>
  </si>
  <si>
    <t xml:space="preserve">American Chemical Society </t>
  </si>
  <si>
    <t>Del 13 al 17 de marzo</t>
  </si>
  <si>
    <t>Salomón de Jesús Alas Guardado</t>
  </si>
  <si>
    <t>Sergio Hernández Linares</t>
  </si>
  <si>
    <t>VIII Coloquio de Física-Matemática de la División de Ciencias Naturales e Ingeniería</t>
  </si>
  <si>
    <t xml:space="preserve">37 Encuentro Nacional AMIDIQ, </t>
  </si>
  <si>
    <t>Del 3 al 6 mayo</t>
  </si>
  <si>
    <t xml:space="preserve">10th Conference of the International Society for Environmental Biotechnology (ISEB). </t>
  </si>
  <si>
    <t>ISEB</t>
  </si>
  <si>
    <t>Del 1 al 3 junio</t>
  </si>
  <si>
    <t>Yadira Palacios Rodríguez</t>
  </si>
  <si>
    <t>Eukaryotic gene regulation and cancer cell biology symposium</t>
  </si>
  <si>
    <t>Instituto de Investigaciones Biomédicas, UNAM</t>
  </si>
  <si>
    <t>Del 17 al 18 de marzo</t>
  </si>
  <si>
    <t>Péptidos bioactivos en alimentos de origen animal y vegetal: importancia en la salud.</t>
  </si>
  <si>
    <t>Instituto Nacional de Ciencias Médicas y Nutrición Salvador Zubirán</t>
  </si>
  <si>
    <t>27 y 28 de octubre</t>
  </si>
  <si>
    <t>III Congreso de Historia Intelectual de América Latina</t>
  </si>
  <si>
    <t>El Colegio de México</t>
  </si>
  <si>
    <t>11 de septiembre</t>
  </si>
  <si>
    <t>Akuavi Adonon Viveros</t>
  </si>
  <si>
    <t xml:space="preserve">45th Annual Conference on South Asia, </t>
  </si>
  <si>
    <t>University of Wisconsin-Madison</t>
  </si>
  <si>
    <t>Coloquio Espacialidades</t>
  </si>
  <si>
    <t>15 de noviembre</t>
  </si>
  <si>
    <t>III Pre congreso de la RELAJU</t>
  </si>
  <si>
    <t xml:space="preserve">XXXVII Feria Internacional del Libro del Palacio de Minería </t>
  </si>
  <si>
    <t>25 de febrero</t>
  </si>
  <si>
    <t>V Coloquio de Investigación. _x000B_Las emociones en el marco de las _x000B_ciencias sociales: Perspectivas interdisciplinarias</t>
  </si>
  <si>
    <t xml:space="preserve">ITESO Guadalajara </t>
  </si>
  <si>
    <t xml:space="preserve">México/Guadalajara </t>
  </si>
  <si>
    <t xml:space="preserve">Feria Internacional del Libro de Guadalajara </t>
  </si>
  <si>
    <t xml:space="preserve">Universidad de Guadalajara </t>
  </si>
  <si>
    <t>Seminario de Epistemología Histórica y Seminario de Historia Intelectual</t>
  </si>
  <si>
    <t>UAM-A y UAM-C</t>
  </si>
  <si>
    <t>Actividades del Grupo de Investigación "Filosofía, Educación y Pedagogía"</t>
  </si>
  <si>
    <t>Universidad Pedagógica y Tecnológica de Colombia – Escuela de Filosofía y Humanidades
Tunja (Colombia)</t>
  </si>
  <si>
    <t xml:space="preserve">Colombia </t>
  </si>
  <si>
    <t>26 de agosto</t>
  </si>
  <si>
    <t>Facultad de Ciencias, UNAM</t>
  </si>
  <si>
    <t xml:space="preserve">V Congreso de historiadores de las ciencias y las humanidades </t>
  </si>
  <si>
    <t>México/Pachuca</t>
  </si>
  <si>
    <t xml:space="preserve">II Coloquio Internacional sobre Identidades, Racismo y Xenofobia en América Latina </t>
  </si>
  <si>
    <t>INTEGRA Red sobre Identidades, Racismo y Xenofobia en América Latina</t>
  </si>
  <si>
    <t>25 de agosto</t>
  </si>
  <si>
    <t xml:space="preserve">Tejiendo la Historia. Módulos temático de historiografía </t>
  </si>
  <si>
    <t>INAH, DEH</t>
  </si>
  <si>
    <t>1 de septiembre</t>
  </si>
  <si>
    <t>Seminario Internacional: Utopía y Socialismo</t>
  </si>
  <si>
    <t>3 de noviembre</t>
  </si>
  <si>
    <t>III Congreso de Historia Intelectual de América Latina
“Formas de historia intelectual. Teoría y praxis”</t>
  </si>
  <si>
    <t>8 de noviembre</t>
  </si>
  <si>
    <t>Los retos de la antropología jurídica en México frente al neo extractivismo y las nuevas violencias estatales</t>
  </si>
  <si>
    <t>Red Latinoamericana de Antropología Jurídica, Escuela Nacional de Estudios Superiores Unidad Morelia, INAH</t>
  </si>
  <si>
    <t>México/Morelia</t>
  </si>
  <si>
    <t>Coloquio Pensar la Historia del Tiempo Presente</t>
  </si>
  <si>
    <t>Universidad Iberoamericana</t>
  </si>
  <si>
    <t>23 de febrero</t>
  </si>
  <si>
    <t>Alejandro Mercado Celis</t>
  </si>
  <si>
    <t>16 de marzo</t>
  </si>
  <si>
    <t>11 de abril</t>
  </si>
  <si>
    <t>RC-21 ISA</t>
  </si>
  <si>
    <t>18 de noviembre</t>
  </si>
  <si>
    <t>Seminario "Gobernando lo urbano"</t>
  </si>
  <si>
    <t>22 de noviembre</t>
  </si>
  <si>
    <t>Congreso de Urbanismo "Temas Emergentes en el Urbanismo y la Planeación Urbana"</t>
  </si>
  <si>
    <t>31 de agosto</t>
  </si>
  <si>
    <t>Risk and environment</t>
  </si>
  <si>
    <t>4 de febrero</t>
  </si>
  <si>
    <t>LASA</t>
  </si>
  <si>
    <t>Foro de la Zona Poniente</t>
  </si>
  <si>
    <t>Experts and Urban Environmental Politics</t>
  </si>
  <si>
    <t>Centro de Estudios Sociales y de Opinión Publica (CESOP), Congreso de la Unión</t>
  </si>
  <si>
    <t>3 de marzo</t>
  </si>
  <si>
    <t>Congreso de la American Anthropological Association</t>
  </si>
  <si>
    <t>EUA/Minneapolis</t>
  </si>
  <si>
    <t>V Congreso del Consejo Mexicano de Ciencias Sociales</t>
  </si>
  <si>
    <t>Consejo Mexicano de Ciencias Sociales (Comecso), el Centro Universitario de Ciencias Sociales y Humanidades (CUCSH) y la Universidad de Guadalajara (UdeG).</t>
  </si>
  <si>
    <t>13 de marzo</t>
  </si>
  <si>
    <t>XXXIV Congreso Internacional de la Asociación de Estudios Latinoamericanos</t>
  </si>
  <si>
    <t>EUA/Nueva York</t>
  </si>
  <si>
    <t>Congreso Internacional Aristóteles hoy: a 2400 años de su nacimiento</t>
  </si>
  <si>
    <t>Universidad Autónoma del Estado de Morelos, Asociación Filosófica de México</t>
  </si>
  <si>
    <t>México/Cuernavaca</t>
  </si>
  <si>
    <t>22 de agosto</t>
  </si>
  <si>
    <t>UNAM-INAH</t>
  </si>
  <si>
    <t>Coloquio Internacional: Rethinking Gender From the Global South/Repensar el Género desde el Sur</t>
  </si>
  <si>
    <t>27 de septiembre</t>
  </si>
  <si>
    <t>Seminario Permanente de Historia de la Educación y la Investigación Científica. Saberes y Prácticas</t>
  </si>
  <si>
    <t>CINVESTAV</t>
  </si>
  <si>
    <t>Seminario Nación y Alteridad</t>
  </si>
  <si>
    <t>Jornadas Internacionales del Exilio Iberoamericano. Primera mitad del siglo XX</t>
  </si>
  <si>
    <t>Latin American Studies Association</t>
  </si>
  <si>
    <t>Congreso: Ciudadanía, exilio y deber de memoria</t>
  </si>
  <si>
    <t>Centro de Documentación e Investigación Judío de México A.C.</t>
  </si>
  <si>
    <t>Coloquio: European Social Scientists as Refugees, Emigrés and Return-migrants: Transnational lives and travelling theories</t>
  </si>
  <si>
    <t>Cátedra Internacional Friedrich Katz</t>
  </si>
  <si>
    <t>Seminario Permanente de Historia Social</t>
  </si>
  <si>
    <t>Lessons and Legacies XIV International Conference on the Holocaust</t>
  </si>
  <si>
    <t xml:space="preserve">EUA/California </t>
  </si>
  <si>
    <t>4 de noviembre</t>
  </si>
  <si>
    <t>Coloquio interdisciplinario: Pensar el genocidio: transformaciones académicas y artísticas a partir de la violencia</t>
  </si>
  <si>
    <t>CEIICH, UNAM</t>
  </si>
  <si>
    <t>9 de noviembre</t>
  </si>
  <si>
    <t>3 de agosto</t>
  </si>
  <si>
    <t>Las Grandes Potencias en la Península Coreana</t>
  </si>
  <si>
    <t>Coloquio de filosofía en La Universidad Pontificia de México</t>
  </si>
  <si>
    <t>Coloquio Cuerpo, verdad y sentido</t>
  </si>
  <si>
    <t>16 de noviembre</t>
  </si>
  <si>
    <t>Esperanza Palma Cabrera</t>
  </si>
  <si>
    <t>3 de enero</t>
  </si>
  <si>
    <t xml:space="preserve">Red de Investigación sobre discriminación </t>
  </si>
  <si>
    <t xml:space="preserve">Congreso de la International Political Science Association </t>
  </si>
  <si>
    <t xml:space="preserve">Sociedad Mexicana de Estudios Electorales </t>
  </si>
  <si>
    <t xml:space="preserve">Red Internacional de egresados del COLEF </t>
  </si>
  <si>
    <t>USBI Xalapa</t>
  </si>
  <si>
    <t>6 de octubre</t>
  </si>
  <si>
    <t>Segundo Coloquio de Investigación en Liderazgo y Dirección de Instituciones de Educación Superior e el marco de la “a Jornada de Avances en Investigación Educativa Facultad de Educación Universidad Anáhuac</t>
  </si>
  <si>
    <t>Univsersidad Anáhuac</t>
  </si>
  <si>
    <t>Gabriel Pérez Pérez</t>
  </si>
  <si>
    <t>Coloquio: A 100 Años de la Primera Constitución Política y Social. Balance y Perspectivas 1917-2017</t>
  </si>
  <si>
    <t>Jornadas: "Comunidad y Violencia"</t>
  </si>
  <si>
    <t>Presentación de Libro</t>
  </si>
  <si>
    <t>Georg Leidenberger</t>
  </si>
  <si>
    <t>Coloquio Internacional Deutscher Werkbund</t>
  </si>
  <si>
    <t>IV Seminario de Barrio, Colonias y Fraccionamientos de la Ciudad de México</t>
  </si>
  <si>
    <t>Chile/Santiago de Chile</t>
  </si>
  <si>
    <t>México/Oaxaca</t>
  </si>
  <si>
    <t>Universidad Autónoma Benito Juárez de Oaxaca</t>
  </si>
  <si>
    <t>III Reunión Internacional del GT 04 Lógicas y Prácticas del Riesgo y la Incertidumbre</t>
  </si>
  <si>
    <t>26 de febrero</t>
  </si>
  <si>
    <t xml:space="preserve">Coloquio: A 100 anos de la Primera Constitución Política y Social </t>
  </si>
  <si>
    <t>XIII Congreso Latinoamericano de Investigadores de la Comunicación</t>
  </si>
  <si>
    <t>10 de mayo</t>
  </si>
  <si>
    <t>UNAM-MUAC</t>
  </si>
  <si>
    <t>21 de enero</t>
  </si>
  <si>
    <t>Seminario de investigación avanzada Estudios del Cuerpo (ESCUE)</t>
  </si>
  <si>
    <t>11 de febrero</t>
  </si>
  <si>
    <t>Seminario Memoria, Resistencias y Justicia</t>
  </si>
  <si>
    <t>1 de abril</t>
  </si>
  <si>
    <t xml:space="preserve">Seminario Cruces metodológicos y disciplinares entre creación e investigación en las artes escénicas </t>
  </si>
  <si>
    <t>Universidad de Chile</t>
  </si>
  <si>
    <t>Preguntas para una práctica fronteriza. El derecho a imaginar</t>
  </si>
  <si>
    <t>Fundación para la democracia. Alternativa y debate A. C.</t>
  </si>
  <si>
    <t>19 de mayo</t>
  </si>
  <si>
    <t xml:space="preserve">Coloquio Internacional de Museología, Memoria y Políticas de Representación </t>
  </si>
  <si>
    <t>20 de septiembre</t>
  </si>
  <si>
    <t xml:space="preserve">Relicarios, exposición de Erika Diettes en el Museo de Antioquia </t>
  </si>
  <si>
    <t>Colombia/Medellín</t>
  </si>
  <si>
    <t xml:space="preserve">Endstation Sehnsucht Theater in Mexiko </t>
  </si>
  <si>
    <t>Teatro de Cámara de Múnich, Alemania </t>
  </si>
  <si>
    <t>Alemania/Múnich</t>
  </si>
  <si>
    <t>“Sangres políticas-Sangs politiques. Ciudadanías y biométrica en Europa y América Latina”</t>
  </si>
  <si>
    <t>Universidad de la República, Uruguay</t>
  </si>
  <si>
    <t>Uruguay/Montevideo</t>
  </si>
  <si>
    <t>Encuentro académico</t>
  </si>
  <si>
    <t>VII Cátedra Patrimonial Víctor Hugo Rascón Banda Post Mortem</t>
  </si>
  <si>
    <t xml:space="preserve">Universidad Autónoma de Ciudad Juárez </t>
  </si>
  <si>
    <t>México/Ciudad Juárez</t>
  </si>
  <si>
    <t>13 de abril</t>
  </si>
  <si>
    <t>Cuartas Jornadas Universitarias</t>
  </si>
  <si>
    <t xml:space="preserve">Seminario Incertidumbre del Programa Académico de SOMA </t>
  </si>
  <si>
    <t>SOMA</t>
  </si>
  <si>
    <t>Congreso Anual de la American Comparative Literature Association</t>
  </si>
  <si>
    <t>American Comparative Literature Association de la Universiteit Utrecht</t>
  </si>
  <si>
    <t>Países Bajos/Utrecht</t>
  </si>
  <si>
    <t>Do the Senses Make Sense? The Five Senses in Nabokov´s Work</t>
  </si>
  <si>
    <t>French Vladimir Nabokov Society</t>
  </si>
  <si>
    <t>Francia/Biarritz</t>
  </si>
  <si>
    <t>28 de abril</t>
  </si>
  <si>
    <t>XXV International James Joyce Symposium</t>
  </si>
  <si>
    <t>Institute of English Studies, School of Advanced Study, Universidad de Londres</t>
  </si>
  <si>
    <t xml:space="preserve">Reino Unido/Londres </t>
  </si>
  <si>
    <t>16 de junio</t>
  </si>
  <si>
    <t xml:space="preserve">Simposio </t>
  </si>
  <si>
    <t>Jorge Galindo Monteagudo</t>
  </si>
  <si>
    <t>15 de marzo</t>
  </si>
  <si>
    <t xml:space="preserve">3rd International Sociological Association Forum of Sociology </t>
  </si>
  <si>
    <t>10 de julio</t>
  </si>
  <si>
    <t>Laura Carballido Coria</t>
  </si>
  <si>
    <t>45th Annual Conference on South Asia</t>
  </si>
  <si>
    <t>Ciclo de conferencias Tejiendo la Historia. Módulos temáticos de historiografía</t>
  </si>
  <si>
    <t>9 de junio</t>
  </si>
  <si>
    <t>Seminario Internacional: Trabajo, profesionalización y relaciones de género. América Latina (siglos XIX y XX)</t>
  </si>
  <si>
    <t xml:space="preserve">Universidad de Hurtado </t>
  </si>
  <si>
    <t>2 de junio</t>
  </si>
  <si>
    <t>Coloquio: “Hampones, intocables y pecatrices: sujetos “peligrosos” de la Ciudad de México (1940-1960)"</t>
  </si>
  <si>
    <t>25 de octubre</t>
  </si>
  <si>
    <t>4º Congreso Internacional RedesColef: Investigación, Docencia y Práctica Profesional de las Ciencias Sociales</t>
  </si>
  <si>
    <t xml:space="preserve">El Colegio de la Frontera Norte </t>
  </si>
  <si>
    <t>Encuentro de Movimientos de Álvaro Obregón</t>
  </si>
  <si>
    <t xml:space="preserve">Colectivos Sociales de Álvaro Obregón </t>
  </si>
  <si>
    <t>16 de enero</t>
  </si>
  <si>
    <t>Foro del Mediodía</t>
  </si>
  <si>
    <t>3 de febrero</t>
  </si>
  <si>
    <t>Mesa de trabajo “Entorno social y calidad de vida”</t>
  </si>
  <si>
    <t>14 de abril</t>
  </si>
  <si>
    <t>Mesa de Trabajo</t>
  </si>
  <si>
    <t>Instituto de Educación Media Superior del D.F, plantel “Josefa Ortiz de Domínguez”</t>
  </si>
  <si>
    <t>Seminario Permanente de Narrativas sobre el padecer</t>
  </si>
  <si>
    <t>X Encuentro iberoamericano sobre metateoría estrcuturalista</t>
  </si>
  <si>
    <t>El Centro de Estudios de Filosofía e Historia de la Ciencia (CEFHIC) de la Universidad Nacional de Quilmes (UNQ)</t>
  </si>
  <si>
    <t>6 de septiembre</t>
  </si>
  <si>
    <t>Taller sobre construcción de nicho</t>
  </si>
  <si>
    <t>UAM, UNAM</t>
  </si>
  <si>
    <t>XVIII Congreso Internacional de Filosofía
de la AFM</t>
  </si>
  <si>
    <t>Universidad Intercultural de Chiapas, la UNACH, la Universidad de Ciencias y Artes de Chiapas, El COLEF Sur y el Centro Multidisciplinario de Investigaciones sobre Chiapas y la frontera Sur de la UNAM </t>
  </si>
  <si>
    <t>México/San Cristóbal de las Casas</t>
  </si>
  <si>
    <t>XX Colloquium on Mexican Literature</t>
  </si>
  <si>
    <t xml:space="preserve">Universidad de California, Santa Barbara </t>
  </si>
  <si>
    <t xml:space="preserve">VIII Congreso de Literatura UC-Mexicanistas </t>
  </si>
  <si>
    <t>Feria Internacional de la Lectura Yucatán (FILEY 2016)</t>
  </si>
  <si>
    <t>III Coloquio Letras en Primavera: Ficción y Realidad a Debate</t>
  </si>
  <si>
    <t>Primer Ciclo de Conferencias Cultura y Religión, Clásicos de la teoría de la religión.</t>
  </si>
  <si>
    <t xml:space="preserve">Conference Philosophy and Social Sciences, 2016 </t>
  </si>
  <si>
    <t xml:space="preserve">Centro Per Le Scienze Religiose </t>
  </si>
  <si>
    <t>República Checa/Praga</t>
  </si>
  <si>
    <t xml:space="preserve">"Venezuela, Brasil y Argentina: reacción política y perspectivas" </t>
  </si>
  <si>
    <t>19 de julio</t>
  </si>
  <si>
    <t>WC2 University Network Summer Symposium</t>
  </si>
  <si>
    <t>8 de agosto</t>
  </si>
  <si>
    <t>7 de noviembre</t>
  </si>
  <si>
    <t>Svholarship in action: Urban Humanities in Los Angeles and Mexico City</t>
  </si>
  <si>
    <t>UCLA</t>
  </si>
  <si>
    <t>6 de junio</t>
  </si>
  <si>
    <t>Rocio Guadarrama Olivera</t>
  </si>
  <si>
    <t>Coloquio Espacialidades 2016</t>
  </si>
  <si>
    <t>8vo Congreso de la Asociación Latinoamericana de Estudios del Trabajo</t>
  </si>
  <si>
    <t>Los espacios creativos ordinarios. Una propuesta de análisis</t>
  </si>
  <si>
    <t>Third ISA Forum of Sociology</t>
  </si>
  <si>
    <t>12 de julio</t>
  </si>
  <si>
    <t>XXXIV International Congress of the Latin American Studies Association (LASA)</t>
  </si>
  <si>
    <t>Seminario Nación y Alteridad</t>
  </si>
  <si>
    <t>Cátedra William Bullock</t>
  </si>
  <si>
    <t>MUAC-UNAM</t>
  </si>
  <si>
    <t>19 de septiembre</t>
  </si>
  <si>
    <t xml:space="preserve">Conferencia  </t>
  </si>
  <si>
    <t>IV Congreso Mexicano de Antropología Social y Etnología</t>
  </si>
  <si>
    <t xml:space="preserve">México/Querétaro </t>
  </si>
  <si>
    <t>Materia Oscura.
Vestigios y violencias, artes y acciones. Un encuentro en torno a la emergencia de hacer memoria</t>
  </si>
  <si>
    <t>Museo Nacional de Arte (MUNAL)</t>
  </si>
  <si>
    <t>American Anthropological Association</t>
  </si>
  <si>
    <t>Programa Educativo SOMA</t>
  </si>
  <si>
    <t xml:space="preserve">Conferencia Magistral  </t>
  </si>
  <si>
    <t>Ciclo de Conferencias Indagar el presente</t>
  </si>
  <si>
    <t>Antiguo Colegio De San Ildefonso</t>
  </si>
  <si>
    <t>7 de junio</t>
  </si>
  <si>
    <t xml:space="preserve">Seminario Inscribir/borrar el tiempo en la materialidad. Teoría apropiación de la cultura en los media / Itinerarios de la conservación de acervos documentales: prácticas y provocaciones </t>
  </si>
  <si>
    <t>Laboratorio de Arte Alameda-ENCRyM-INAH</t>
  </si>
  <si>
    <t>8 y 10 de diciembre</t>
  </si>
  <si>
    <t xml:space="preserve">Primer ciclo de conferencias de resultados de investigación en la ENCRyM </t>
  </si>
  <si>
    <t>ENCRyM</t>
  </si>
  <si>
    <t>1er Foro académico para el desarrollo de la zona poniente CDMX</t>
  </si>
  <si>
    <t xml:space="preserve">Ponencia en Foro Académico </t>
  </si>
  <si>
    <t>Viiième Congrès International Et Interdisciplinaire "Sciences, Savoirs Et Politique : Alexander Von Humboldt Et Aimé Bonpland Entre Europe Et Amérique Latine"</t>
  </si>
  <si>
    <t>Instituto de Estudios Políticos de París</t>
  </si>
  <si>
    <t>5 de julio</t>
  </si>
  <si>
    <t xml:space="preserve">XVIII Congreso Internacional de Filosofía de la AFM </t>
  </si>
  <si>
    <t>24 de octubre</t>
  </si>
  <si>
    <t xml:space="preserve">II Coloquio Internacional Diálogos entre filosofía y ciencia </t>
  </si>
  <si>
    <t>30 de marzo</t>
  </si>
  <si>
    <t>17 de marzo</t>
  </si>
  <si>
    <t>II Jornadas de Filosofía de la Religión.</t>
  </si>
  <si>
    <t>UNAM, FFyL</t>
  </si>
  <si>
    <t>Seminario de investigadores del Instituto de Investigaciones Filosóficas</t>
  </si>
  <si>
    <t>11 de mayo</t>
  </si>
  <si>
    <t>UAM-A, UAM-C, UNAM</t>
  </si>
  <si>
    <t>4 de octubre</t>
  </si>
  <si>
    <t>Coloquio "El presente de la metafísica"</t>
  </si>
  <si>
    <t>Las fronteras físicas y simbólicas: imaginarios, identidad, ciudadanía y estereotipos</t>
  </si>
  <si>
    <t>Coloquio Estudios Críticos del Género: debates contemporáneos</t>
  </si>
  <si>
    <t>Instituto de Liderazgo Simone de Beauvoir A.C</t>
  </si>
  <si>
    <t xml:space="preserve">Red Mexicana de Investigadores en Estudios Organizacionales </t>
  </si>
  <si>
    <t>Primer Coloquio Nacional sobre la Nueva Epistemología: Conocimiento, psicología humana y terapias en el campo “psi”</t>
  </si>
  <si>
    <t>UPN</t>
  </si>
  <si>
    <t>Segundo Congreso Construcción de Realidades Teoría y Filosofía de la Historia</t>
  </si>
  <si>
    <t>ENAH</t>
  </si>
  <si>
    <t>Tipo de actividad de actualización</t>
  </si>
  <si>
    <t>Taller Herramientas digitales institucionales para la docencia de la Unidad Cuajimalpa</t>
  </si>
  <si>
    <t>Universidad Autónoma Metropolitana</t>
  </si>
  <si>
    <t>Curso de actualización a nivel de posgrado</t>
  </si>
  <si>
    <t>Alejandro Rodea</t>
  </si>
  <si>
    <t>Diplomado intensivo en Rhino v 5.0 con render con V-Ray</t>
  </si>
  <si>
    <t>Authorized Rhino Trainer Center</t>
  </si>
  <si>
    <t>Diplomado</t>
  </si>
  <si>
    <t>Iconos AC</t>
  </si>
  <si>
    <t>Principles of Geographic Information Systems</t>
  </si>
  <si>
    <t>University of Kent - Graduate School - Canterbury Campus  - Doctoral Training</t>
  </si>
  <si>
    <t>Thesis Writing 2: The PhD Writing Process</t>
  </si>
  <si>
    <t>University of Essex - Talent Development Centre</t>
  </si>
  <si>
    <t>Big Data and Analytisc Summer School</t>
  </si>
  <si>
    <t>Institute for Analytics and Data Science</t>
  </si>
  <si>
    <t>Seminario-Taller de Métodos Cualitativos denominado: Investigación cualitativa: visión de pares</t>
  </si>
  <si>
    <t>Universidad Autónoma Metropolitana Xochimilco</t>
  </si>
  <si>
    <t>Universidad Autónoma Metropolitana Cuajimalpa</t>
  </si>
  <si>
    <t>Obtención de grado de maestría</t>
  </si>
  <si>
    <t>Técnicas y metodologías didácticas para desarrollar el pensamiento matemático</t>
  </si>
  <si>
    <t>Taller de Herramientas digitales para la docencia</t>
  </si>
  <si>
    <t>Unidad Cuajimalpa Ubicua + Dialecta</t>
  </si>
  <si>
    <t>Pedagógica</t>
  </si>
  <si>
    <t>Taller de Elaboración de programas operativos para profesores del área de Formación Inicial</t>
  </si>
  <si>
    <t xml:space="preserve">Curso Huella de carbono. </t>
  </si>
  <si>
    <t>Centro de Análisis de Ciclo de Vida y Diseño sustentable</t>
  </si>
  <si>
    <t>Curso Ubicua</t>
  </si>
  <si>
    <t xml:space="preserve">Visible thinking  </t>
  </si>
  <si>
    <t>Arturo Rojo Domínguez</t>
  </si>
  <si>
    <t>Introducción a la Educación a Distancia</t>
  </si>
  <si>
    <t>edX: online learning destination and MOOC provider course</t>
  </si>
  <si>
    <t>MIT Curso ofrecido en línea</t>
  </si>
  <si>
    <t xml:space="preserve">Tendencias actuales en la búsqueda y desarrollo de fármacos. </t>
  </si>
  <si>
    <t>Ecotecnología para el desarrollo sustentable de México</t>
  </si>
  <si>
    <t>Gerardo Pérez Hernández</t>
  </si>
  <si>
    <t xml:space="preserve">Coordinación e impartición del Curso Teórico Práctico: Potencial Zeta. Bases fisicoquímicas y aplicaciones en sistemas farmacéuticos y biológicos. </t>
  </si>
  <si>
    <t>Curso para el desarrollo de programas operativos</t>
  </si>
  <si>
    <t>Diplomado de Enfermedades Infecciosas en Perros y Gatos</t>
  </si>
  <si>
    <t>FMVZ UNAM</t>
  </si>
  <si>
    <t>SÉPASE (Seminario para aprende sobre enseñar)</t>
  </si>
  <si>
    <t xml:space="preserve">Taller de Herramientas digitales para la docencia </t>
  </si>
  <si>
    <t>Didáctica: Desaprender para enseñar-aprender</t>
  </si>
  <si>
    <t>First international IUS-ALAI-SMI oncoimmunology-Mexico Course</t>
  </si>
  <si>
    <t>Actualización</t>
  </si>
  <si>
    <t>Tabla 90</t>
  </si>
  <si>
    <r>
      <t xml:space="preserve">Espinosa, M. (2016). Evaluación de un Modelo Educativo Universitario: Una perspectiva desde los actores. </t>
    </r>
    <r>
      <rPr>
        <i/>
        <sz val="10"/>
        <rFont val="Calibri"/>
        <family val="2"/>
        <scheme val="minor"/>
      </rPr>
      <t>Revista Iberoamericana de Evaluación Educativa</t>
    </r>
    <r>
      <rPr>
        <sz val="10"/>
        <rFont val="Calibri"/>
        <family val="2"/>
        <scheme val="minor"/>
      </rPr>
      <t>, 9(2):29-48.</t>
    </r>
  </si>
  <si>
    <r>
      <t xml:space="preserve">Espinosa, M. (2016). La adopción de las tecnologías digitales por parte de los docentes: Un acercamiento al caso de la UAM. </t>
    </r>
    <r>
      <rPr>
        <i/>
        <sz val="10"/>
        <rFont val="Calibri"/>
        <family val="2"/>
        <scheme val="minor"/>
      </rPr>
      <t>Tecnología y Diseño</t>
    </r>
    <r>
      <rPr>
        <sz val="10"/>
        <rFont val="Calibri"/>
        <family val="2"/>
        <scheme val="minor"/>
      </rPr>
      <t>, :11-19.</t>
    </r>
  </si>
  <si>
    <r>
      <t xml:space="preserve">García, R. (2016). Estética y resistencia en los cines nacionales latinoamericanos. </t>
    </r>
    <r>
      <rPr>
        <i/>
        <sz val="10"/>
        <rFont val="Calibri"/>
        <family val="2"/>
        <scheme val="minor"/>
      </rPr>
      <t>Memorias 8 Congreso Internacional Ceisal</t>
    </r>
    <r>
      <rPr>
        <sz val="10"/>
        <rFont val="Calibri"/>
        <family val="2"/>
        <scheme val="minor"/>
      </rPr>
      <t>.</t>
    </r>
  </si>
  <si>
    <r>
      <t xml:space="preserve">Gómez, R. (2016). La articulación entre comunicación política, imaginarios y emociones: un acercamiento a la "Revolución. </t>
    </r>
    <r>
      <rPr>
        <i/>
        <sz val="10"/>
        <rFont val="Calibri"/>
        <family val="2"/>
        <scheme val="minor"/>
      </rPr>
      <t>Revista Comunicación y sociedad (MX).</t>
    </r>
  </si>
  <si>
    <r>
      <t xml:space="preserve">Heard, C. (2016). Wind speed prediction using a Univariate ARIMA model and a multivriate NARX model. Energies, </t>
    </r>
    <r>
      <rPr>
        <i/>
        <sz val="10"/>
        <rFont val="Calibri"/>
        <family val="2"/>
        <scheme val="minor"/>
      </rPr>
      <t>9</t>
    </r>
    <r>
      <rPr>
        <sz val="10"/>
        <rFont val="Calibri"/>
        <family val="2"/>
        <scheme val="minor"/>
      </rPr>
      <t>(2):109-123.</t>
    </r>
  </si>
  <si>
    <r>
      <t xml:space="preserve">Jaimez, C. &amp; Hernández, J. (2016, noviembre). Herramienta Web para Almacenar y Visualizar Objetos Distribuidos. </t>
    </r>
    <r>
      <rPr>
        <i/>
        <sz val="10"/>
        <rFont val="Calibri"/>
        <family val="2"/>
        <scheme val="minor"/>
      </rPr>
      <t>Journal of Research in Computing Science, 125</t>
    </r>
    <r>
      <rPr>
        <sz val="10"/>
        <rFont val="Calibri"/>
        <family val="2"/>
        <scheme val="minor"/>
      </rPr>
      <t>:63-74.</t>
    </r>
  </si>
  <si>
    <r>
      <t xml:space="preserve">Jaimez, C. &amp; García, B. (2016, noviembre). Sistema Web Personalizable con Diseño Web Adaptable para la Administración de Reservaciones en Hoteles. </t>
    </r>
    <r>
      <rPr>
        <i/>
        <sz val="10"/>
        <rFont val="Calibri"/>
        <family val="2"/>
        <scheme val="minor"/>
      </rPr>
      <t>Journal of Research in Computing Science, 125</t>
    </r>
    <r>
      <rPr>
        <sz val="10"/>
        <rFont val="Calibri"/>
        <family val="2"/>
        <scheme val="minor"/>
      </rPr>
      <t>:75-86.</t>
    </r>
  </si>
  <si>
    <r>
      <t>Jaimez, C. &amp; Luna, W. (2016, noviembre). Sistema Web para Registro y Administración de Cursos de Educación Continua.</t>
    </r>
    <r>
      <rPr>
        <i/>
        <sz val="10"/>
        <rFont val="Calibri"/>
        <family val="2"/>
        <scheme val="minor"/>
      </rPr>
      <t xml:space="preserve"> Journal of Research in Computing Science, 125</t>
    </r>
    <r>
      <rPr>
        <sz val="10"/>
        <rFont val="Calibri"/>
        <family val="2"/>
        <scheme val="minor"/>
      </rPr>
      <t>:97-108.</t>
    </r>
  </si>
  <si>
    <r>
      <t xml:space="preserve">Jaimez, C. &amp; Hernández, L. (2016, noviembre). Serialización de Objetos PHP a XML. </t>
    </r>
    <r>
      <rPr>
        <i/>
        <sz val="10"/>
        <rFont val="Calibri"/>
        <family val="2"/>
        <scheme val="minor"/>
      </rPr>
      <t>Journal of Research in Computing Science, 125</t>
    </r>
    <r>
      <rPr>
        <sz val="10"/>
        <rFont val="Calibri"/>
        <family val="2"/>
        <scheme val="minor"/>
      </rPr>
      <t>:87-95.</t>
    </r>
  </si>
  <si>
    <r>
      <t>Jaimez, C. &amp; Castillo, M. (2016, noviembre). Hacia una Herramienta Web para Visualizar la Ejecución de Programas Escritos en el Lenguaje Java.</t>
    </r>
    <r>
      <rPr>
        <i/>
        <sz val="10"/>
        <rFont val="Calibri"/>
        <family val="2"/>
        <scheme val="minor"/>
      </rPr>
      <t xml:space="preserve"> Journal of Research in Computing Science, 125</t>
    </r>
    <r>
      <rPr>
        <sz val="10"/>
        <rFont val="Calibri"/>
        <family val="2"/>
        <scheme val="minor"/>
      </rPr>
      <t>:109-120.</t>
    </r>
  </si>
  <si>
    <r>
      <t xml:space="preserve">Jiménez Salazar, H. (2016, octubre). Exploración sobre el máximo desempeño en la selección no supervisada de términos para agrupamiento de textos. </t>
    </r>
    <r>
      <rPr>
        <i/>
        <sz val="10"/>
        <rFont val="Calibri"/>
        <family val="2"/>
        <scheme val="minor"/>
      </rPr>
      <t>Journal of Research in Computing Science, 124</t>
    </r>
    <r>
      <rPr>
        <sz val="10"/>
        <rFont val="Calibri"/>
        <family val="2"/>
        <scheme val="minor"/>
      </rPr>
      <t>.</t>
    </r>
  </si>
  <si>
    <r>
      <t xml:space="preserve">Lema, R. &amp; González, M. (2016). Análisis conversacional como método de evaluación de los mensajes gráficos. </t>
    </r>
    <r>
      <rPr>
        <i/>
        <sz val="10"/>
        <rFont val="Calibri"/>
        <family val="2"/>
        <scheme val="minor"/>
      </rPr>
      <t>Razón y palabra</t>
    </r>
    <r>
      <rPr>
        <sz val="10"/>
        <rFont val="Calibri"/>
        <family val="2"/>
        <scheme val="minor"/>
      </rPr>
      <t>, (95).</t>
    </r>
  </si>
  <si>
    <r>
      <t>López, E. &amp; Abascal, R. (2016, octubre). Simplificación de interacciones y la detección de comunidades en una red social.</t>
    </r>
    <r>
      <rPr>
        <i/>
        <sz val="10"/>
        <rFont val="Calibri"/>
        <family val="2"/>
        <scheme val="minor"/>
      </rPr>
      <t xml:space="preserve"> Journal of Research in Computing Science.</t>
    </r>
  </si>
  <si>
    <r>
      <t xml:space="preserve">Moreno, T. &amp; Cuevas, Y. (2016, noviembre). Políticas de evaluación docente de la OCDE: la experiencia de la Educación Básica en México. </t>
    </r>
    <r>
      <rPr>
        <i/>
        <sz val="10"/>
        <rFont val="Calibri"/>
        <family val="2"/>
        <scheme val="minor"/>
      </rPr>
      <t>Revista Archivos Analíticos de Políticas Educativas, 24</t>
    </r>
    <r>
      <rPr>
        <sz val="10"/>
        <rFont val="Calibri"/>
        <family val="2"/>
        <scheme val="minor"/>
      </rPr>
      <t>(120):1-19.</t>
    </r>
  </si>
  <si>
    <r>
      <t xml:space="preserve">Moreno, T. (2016, julio). Las pruebas estandarizadas en la escuela contemporánea ¿llave o cerrojo para la mejora de la educación?. </t>
    </r>
    <r>
      <rPr>
        <i/>
        <sz val="10"/>
        <rFont val="Calibri"/>
        <family val="2"/>
        <scheme val="minor"/>
      </rPr>
      <t>Revista Temas de Educación, 22</t>
    </r>
    <r>
      <rPr>
        <sz val="10"/>
        <rFont val="Calibri"/>
        <family val="2"/>
        <scheme val="minor"/>
      </rPr>
      <t>(1):83-96.</t>
    </r>
  </si>
  <si>
    <r>
      <t xml:space="preserve">Moreno, T. (2016, septiembre). Evaluación de la docencia en el ámbito universitario: la voz de los alumnos. </t>
    </r>
    <r>
      <rPr>
        <i/>
        <sz val="10"/>
        <rFont val="Calibri"/>
        <family val="2"/>
        <scheme val="minor"/>
      </rPr>
      <t>Revista Reencuentro. Análisis de Problemas Universitarios, 27</t>
    </r>
    <r>
      <rPr>
        <sz val="10"/>
        <rFont val="Calibri"/>
        <family val="2"/>
        <scheme val="minor"/>
      </rPr>
      <t>(71):107-122.</t>
    </r>
  </si>
  <si>
    <r>
      <t xml:space="preserve">Moreno, T., Espinosa, M., Solano,  E. &amp; Fresán, M. (2016, noviembre). Evaluación de un modelo educativo universitario: Una perspectiva desde los actores. </t>
    </r>
    <r>
      <rPr>
        <i/>
        <sz val="10"/>
        <rFont val="Calibri"/>
        <family val="2"/>
        <scheme val="minor"/>
      </rPr>
      <t>Revista Iberoamericana de Evaluación Educativa, 9</t>
    </r>
    <r>
      <rPr>
        <sz val="10"/>
        <rFont val="Calibri"/>
        <family val="2"/>
        <scheme val="minor"/>
      </rPr>
      <t>(2):29-48.</t>
    </r>
  </si>
  <si>
    <r>
      <t xml:space="preserve">Olivera, M. &amp; Fuerte-Celis, M. (2016). School achievement and backwardness analysis model at the UAM Cuajimalpa. </t>
    </r>
    <r>
      <rPr>
        <i/>
        <sz val="10"/>
        <rFont val="Calibri"/>
        <family val="2"/>
        <scheme val="minor"/>
      </rPr>
      <t>Journal of education and learning, 5</t>
    </r>
    <r>
      <rPr>
        <sz val="10"/>
        <rFont val="Calibri"/>
        <family val="2"/>
        <scheme val="minor"/>
      </rPr>
      <t>(4):245-258.</t>
    </r>
  </si>
  <si>
    <r>
      <t xml:space="preserve">Pérez, C._x000D_, Cortés, J._x000D_, Ramírez, A._x000D_, Abascal, R._x000D_ &amp; Molina, A. (2016, octubre). Recuperación y procesamiento de tuits para visualizar estructuras de interacción. </t>
    </r>
    <r>
      <rPr>
        <i/>
        <sz val="10"/>
        <rFont val="Calibri"/>
        <family val="2"/>
        <scheme val="minor"/>
      </rPr>
      <t>Journal of Research in Computing Science.</t>
    </r>
  </si>
  <si>
    <r>
      <t xml:space="preserve">Rodríguez, L. &amp; Espíndola, D. (2016). Diseño y comunicación: formación profesional en la época de la hipervisualidad. </t>
    </r>
    <r>
      <rPr>
        <i/>
        <sz val="10"/>
        <rFont val="Calibri"/>
        <family val="2"/>
        <scheme val="minor"/>
      </rPr>
      <t>Opción. Revista de ciencias humanas y sociales</t>
    </r>
    <r>
      <rPr>
        <sz val="10"/>
        <rFont val="Calibri"/>
        <family val="2"/>
        <scheme val="minor"/>
      </rPr>
      <t>, (12):444-459.</t>
    </r>
  </si>
  <si>
    <r>
      <t xml:space="preserve">Salazar, H., Ojeda, F., Castro, N. &amp; Jiménez, H. (2016, mayo). Identificación automática de marcadores argumentativos en discursos políticos. </t>
    </r>
    <r>
      <rPr>
        <i/>
        <sz val="10"/>
        <rFont val="Calibri"/>
        <family val="2"/>
        <scheme val="minor"/>
      </rPr>
      <t>Journal of Research in Computing Science, 111</t>
    </r>
    <r>
      <rPr>
        <sz val="10"/>
        <rFont val="Calibri"/>
        <family val="2"/>
        <scheme val="minor"/>
      </rPr>
      <t>:165-176.</t>
    </r>
  </si>
  <si>
    <r>
      <t>Sánchez_x000D_, C. &amp; Jiménez, H. (2016, octubre). An effect of term selection and expansion for classifying short documents.</t>
    </r>
    <r>
      <rPr>
        <i/>
        <sz val="10"/>
        <rFont val="Calibri"/>
        <family val="2"/>
        <scheme val="minor"/>
      </rPr>
      <t xml:space="preserve"> Journal of Research in Computing Science, 125</t>
    </r>
    <r>
      <rPr>
        <sz val="10"/>
        <rFont val="Calibri"/>
        <family val="2"/>
        <scheme val="minor"/>
      </rPr>
      <t>.</t>
    </r>
  </si>
  <si>
    <r>
      <t xml:space="preserve">Sánchez, C., Núñez, A., Monroy_x000D_, E., Villatoro, E. &amp; Ramírez, G. (2016, mayo). Agrupamiento de textos cortos en dominios cruzados. </t>
    </r>
    <r>
      <rPr>
        <i/>
        <sz val="10"/>
        <rFont val="Calibri"/>
        <family val="2"/>
        <scheme val="minor"/>
      </rPr>
      <t>Journal of Research in Computing Science, 115</t>
    </r>
    <r>
      <rPr>
        <sz val="10"/>
        <rFont val="Calibri"/>
        <family val="2"/>
        <scheme val="minor"/>
      </rPr>
      <t>:133-145.</t>
    </r>
  </si>
  <si>
    <r>
      <t xml:space="preserve">Sepúlveda_x000D_, D., Martínez_x000D_, D., Villatoro_x000D_, E. &amp; Ramírez, G. (2016, diciembre). Importancia del lenguaje coloquial y de los símbolos de puntuación en el perfilado de autores. </t>
    </r>
    <r>
      <rPr>
        <i/>
        <sz val="10"/>
        <rFont val="Calibri"/>
        <family val="2"/>
        <scheme val="minor"/>
      </rPr>
      <t>Journal of Research in Computing Science, 115</t>
    </r>
    <r>
      <rPr>
        <sz val="10"/>
        <rFont val="Calibri"/>
        <family val="2"/>
        <scheme val="minor"/>
      </rPr>
      <t>:43-56.</t>
    </r>
  </si>
  <si>
    <r>
      <t>Victoriano, F. (2016, noviembre). ¿Se puede acaso saber sin ver? Cuestiones sobre el saber y lo impresentable.</t>
    </r>
    <r>
      <rPr>
        <i/>
        <sz val="10"/>
        <rFont val="Calibri"/>
        <family val="2"/>
        <scheme val="minor"/>
      </rPr>
      <t xml:space="preserve"> Cultura, Democracia y Sociedad</t>
    </r>
    <r>
      <rPr>
        <sz val="10"/>
        <rFont val="Calibri"/>
        <family val="2"/>
        <scheme val="minor"/>
      </rPr>
      <t>, 1(1):18-25.</t>
    </r>
  </si>
  <si>
    <t>Victoriano, F. (2016, diciembre). 43, Una situación política.</t>
  </si>
  <si>
    <r>
      <t xml:space="preserve">Zepeda, S._x000D_, Abascal, R._x000D_ &amp; López, E. (2016, septiembre). Análisis Cualitativo de Experiencias y Emociones  de los Alumnos en el Aula. </t>
    </r>
    <r>
      <rPr>
        <i/>
        <sz val="10"/>
        <rFont val="Calibri"/>
        <family val="2"/>
        <scheme val="minor"/>
      </rPr>
      <t>Revista Científica Ra Ximhai</t>
    </r>
    <r>
      <rPr>
        <sz val="10"/>
        <rFont val="Calibri"/>
        <family val="2"/>
        <scheme val="minor"/>
      </rPr>
      <t>, (6):315-325.</t>
    </r>
  </si>
  <si>
    <r>
      <t>Zepeda, S., Abascal, R. &amp; López, E. (2016, octubre). Integración de Gamificación y Aprendizaje Activo en el Aula.</t>
    </r>
    <r>
      <rPr>
        <i/>
        <sz val="10"/>
        <rFont val="Calibri"/>
        <family val="2"/>
        <scheme val="minor"/>
      </rPr>
      <t xml:space="preserve"> Revista Científica Ra Ximhai,</t>
    </r>
    <r>
      <rPr>
        <sz val="10"/>
        <rFont val="Calibri"/>
        <family val="2"/>
        <scheme val="minor"/>
      </rPr>
      <t xml:space="preserve"> (6):347-358.</t>
    </r>
  </si>
  <si>
    <r>
      <t>Aguilar, M., Padilla, A., Vázquez, E. &amp; Acuña, S. (2016). The Function of Concept Mapping in Hypermedia-Based Tutoring.</t>
    </r>
    <r>
      <rPr>
        <i/>
        <sz val="10"/>
        <rFont val="Calibri"/>
        <family val="2"/>
        <scheme val="minor"/>
      </rPr>
      <t xml:space="preserve"> In Innovating with Concept Mapping</t>
    </r>
    <r>
      <rPr>
        <sz val="10"/>
        <rFont val="Calibri"/>
        <family val="2"/>
        <scheme val="minor"/>
      </rPr>
      <t>, :215-228.</t>
    </r>
  </si>
  <si>
    <r>
      <t xml:space="preserve">Alas, S. (2016). A Computational Approach to Studying Protein Folding Problems Considering the Crucial Role of the Intracellular Environment. </t>
    </r>
    <r>
      <rPr>
        <i/>
        <sz val="10"/>
        <rFont val="Calibri"/>
        <family val="2"/>
        <scheme val="minor"/>
      </rPr>
      <t>Journal of Computational Biology.</t>
    </r>
  </si>
  <si>
    <r>
      <t xml:space="preserve">Alas, S. &amp; González, P. (2016). Simulating the folding of HP-sequences with a minimalist model in an inhomogeneous medium. </t>
    </r>
    <r>
      <rPr>
        <i/>
        <sz val="10"/>
        <rFont val="Calibri"/>
        <family val="2"/>
        <scheme val="minor"/>
      </rPr>
      <t>BioSystems</t>
    </r>
    <r>
      <rPr>
        <sz val="10"/>
        <rFont val="Calibri"/>
        <family val="2"/>
        <scheme val="minor"/>
      </rPr>
      <t>, 142:52-67.</t>
    </r>
  </si>
  <si>
    <r>
      <t xml:space="preserve">Alcaraz, L., D., Hernández, A., &amp; Peimbert, M. (2016). Exploring the cockatiel (Nymphicus hollandicus) fecal microbiome, bacterial inhabitants of a worldwide pet. </t>
    </r>
    <r>
      <rPr>
        <i/>
        <sz val="10"/>
        <rFont val="Calibri"/>
        <family val="2"/>
        <scheme val="minor"/>
      </rPr>
      <t>Peer J</t>
    </r>
    <r>
      <rPr>
        <sz val="10"/>
        <rFont val="Calibri"/>
        <family val="2"/>
        <scheme val="minor"/>
      </rPr>
      <t>, II(4).</t>
    </r>
  </si>
  <si>
    <r>
      <t xml:space="preserve">Anantpinijwatna, A., Sales, M., Hyung, S., O’Connell, J. &amp; Gani, R. (2016). A systematic modelling framework for phase transfer catalyst systems. </t>
    </r>
    <r>
      <rPr>
        <i/>
        <sz val="10"/>
        <rFont val="Calibri"/>
        <family val="2"/>
        <scheme val="minor"/>
      </rPr>
      <t>Chemical Engineering Research and Design</t>
    </r>
    <r>
      <rPr>
        <sz val="10"/>
        <rFont val="Calibri"/>
        <family val="2"/>
        <scheme val="minor"/>
      </rPr>
      <t>, (115, Part B):407-422.</t>
    </r>
  </si>
  <si>
    <r>
      <t xml:space="preserve">Anaya, O., Sales, M. &amp; López, T. (2016). Proceso de fermentación de ácido láctico para biorefinerias. </t>
    </r>
    <r>
      <rPr>
        <i/>
        <sz val="10"/>
        <rFont val="Calibri"/>
        <family val="2"/>
        <scheme val="minor"/>
      </rPr>
      <t>Memorias del XXXVII Encuentro Nacional de la Academia Mexicana de Investigación y Docencia en Ingeniería Química (AMIDIQ)</t>
    </r>
    <r>
      <rPr>
        <sz val="10"/>
        <rFont val="Calibri"/>
        <family val="2"/>
        <scheme val="minor"/>
      </rPr>
      <t>, (1):156-161.</t>
    </r>
  </si>
  <si>
    <r>
      <t xml:space="preserve">Baert, J., Delepierre, A., Telek, S., Fickers, P., Toye, D., Delamotte, A., Lara, A., Jaén, K., Gosset, G., Jensen, P. &amp; Delvigne, F. (2016). Microbial population heterogeneity versus bioreactor heterogeneity: Evaluation of Redox Sensor Green as an exogenous metabolic biosensor. </t>
    </r>
    <r>
      <rPr>
        <i/>
        <sz val="10"/>
        <rFont val="Calibri"/>
        <family val="2"/>
        <scheme val="minor"/>
      </rPr>
      <t>Engineering in Life Sciences</t>
    </r>
    <r>
      <rPr>
        <sz val="10"/>
        <rFont val="Calibri"/>
        <family val="2"/>
        <scheme val="minor"/>
      </rPr>
      <t>, 16(7):643-651.</t>
    </r>
  </si>
  <si>
    <r>
      <t xml:space="preserve">Barrientos, G., Chacón, G., Gónzalez, O. &amp; Santiago, J. (2016). Difusión sobre una superficie gaussiana. </t>
    </r>
    <r>
      <rPr>
        <i/>
        <sz val="10"/>
        <rFont val="Calibri"/>
        <family val="2"/>
        <scheme val="minor"/>
      </rPr>
      <t>Memorias del Congreso Internacional de Investigación Academia Journals Celaya 2016, Academia Journals</t>
    </r>
    <r>
      <rPr>
        <sz val="10"/>
        <rFont val="Calibri"/>
        <family val="2"/>
        <scheme val="minor"/>
      </rPr>
      <t>, 8(5): 548-552.</t>
    </r>
  </si>
  <si>
    <r>
      <t xml:space="preserve">Camacho, C., García, A. &amp; Gutiérrez, M. (2016). Algoritmo de optimización mediante forrajeo de bacterias híbrido para el problema de selección de portafolios con restricción de cardinalidad. </t>
    </r>
    <r>
      <rPr>
        <i/>
        <sz val="10"/>
        <rFont val="Calibri"/>
        <family val="2"/>
        <scheme val="minor"/>
      </rPr>
      <t>Research in Computing Science,</t>
    </r>
    <r>
      <rPr>
        <sz val="10"/>
        <rFont val="Calibri"/>
        <family val="2"/>
        <scheme val="minor"/>
      </rPr>
      <t xml:space="preserve"> (116):141-156.</t>
    </r>
  </si>
  <si>
    <r>
      <t xml:space="preserve">Cenit, M., Revah, S. &amp; García, F. (2016). Design of fungal / bacterial granules for wastewater treatment. </t>
    </r>
    <r>
      <rPr>
        <i/>
        <sz val="10"/>
        <rFont val="Calibri"/>
        <family val="2"/>
        <scheme val="minor"/>
      </rPr>
      <t>10th Conference of the International Society for Environmental Biotechnology (ISEB).</t>
    </r>
  </si>
  <si>
    <r>
      <t xml:space="preserve">Centurión, D., Espinosa, J., Reyes, M., Wacher, M. &amp; Díaz, G. (2016). Alimentos que se generan en la cocina rural durante el desarrollo de la mazorca de maíz en la sierra de Tabasco. </t>
    </r>
    <r>
      <rPr>
        <i/>
        <sz val="10"/>
        <rFont val="Calibri"/>
        <family val="2"/>
        <scheme val="minor"/>
      </rPr>
      <t>Dimensiones sociales en torno al maíz</t>
    </r>
    <r>
      <rPr>
        <sz val="10"/>
        <rFont val="Calibri"/>
        <family val="2"/>
        <scheme val="minor"/>
      </rPr>
      <t>.</t>
    </r>
  </si>
  <si>
    <r>
      <t xml:space="preserve">Cervantes J., Morales J. (2016). Software para el Análisis del Método de Entrenamiento de Backpropagation de una Red Neuronal. </t>
    </r>
    <r>
      <rPr>
        <i/>
        <sz val="10"/>
        <rFont val="Calibri"/>
        <family val="2"/>
        <scheme val="minor"/>
      </rPr>
      <t>Programación Matemática y Software</t>
    </r>
    <r>
      <rPr>
        <sz val="10"/>
        <rFont val="Calibri"/>
        <family val="2"/>
        <scheme val="minor"/>
      </rPr>
      <t>, 8(1):53-57.</t>
    </r>
  </si>
  <si>
    <r>
      <t xml:space="preserve">Cervini, J., Nieto, A., Kaufhold, S., Ufer, K., Palacios, E., Montoya, A. &amp; Dathe, W. (2016). Antiphlogistic effect by zeolite as determined by a murine inflammation model. </t>
    </r>
    <r>
      <rPr>
        <i/>
        <sz val="10"/>
        <rFont val="Calibri"/>
        <family val="2"/>
        <scheme val="minor"/>
      </rPr>
      <t>Microporous and Mesoporous Materials</t>
    </r>
    <r>
      <rPr>
        <sz val="10"/>
        <rFont val="Calibri"/>
        <family val="2"/>
        <scheme val="minor"/>
      </rPr>
      <t>, 88:207-214.</t>
    </r>
  </si>
  <si>
    <r>
      <t xml:space="preserve">Cervini, J., Ramírez, M., Kaufhold, S., Ufer, K., Palacios, E. &amp; Montoya, A. (2016). Role of bentonite clays on cell growth. </t>
    </r>
    <r>
      <rPr>
        <i/>
        <sz val="10"/>
        <rFont val="Calibri"/>
        <family val="2"/>
        <scheme val="minor"/>
      </rPr>
      <t>Chemosphere</t>
    </r>
    <r>
      <rPr>
        <sz val="10"/>
        <rFont val="Calibri"/>
        <family val="2"/>
        <scheme val="minor"/>
      </rPr>
      <t>, 149:57-61.</t>
    </r>
  </si>
  <si>
    <r>
      <t xml:space="preserve">Chacón, G. (2016). Equilibrium and non-equilibrium properties of a relativistic gas at the transition temperature   SSN: (Print) 0094-243X. </t>
    </r>
    <r>
      <rPr>
        <i/>
        <sz val="10"/>
        <rFont val="Calibri"/>
        <family val="2"/>
        <scheme val="minor"/>
      </rPr>
      <t>AIP Conference Proceedings</t>
    </r>
    <r>
      <rPr>
        <sz val="10"/>
        <rFont val="Calibri"/>
        <family val="2"/>
        <scheme val="minor"/>
      </rPr>
      <t>.</t>
    </r>
  </si>
  <si>
    <r>
      <t>Cortés, J., Flores, N., Bolívar, F., Lara, A. &amp; Ramírez, O. (2016). Physiological effects of pH gradients on Escherichia coli during plasmid DNA production.</t>
    </r>
    <r>
      <rPr>
        <i/>
        <sz val="10"/>
        <rFont val="Calibri"/>
        <family val="2"/>
        <scheme val="minor"/>
      </rPr>
      <t xml:space="preserve"> Biotechnology and Bioengineering,</t>
    </r>
    <r>
      <rPr>
        <sz val="10"/>
        <rFont val="Calibri"/>
        <family val="2"/>
        <scheme val="minor"/>
      </rPr>
      <t xml:space="preserve"> 113(3):598-611.</t>
    </r>
  </si>
  <si>
    <r>
      <t xml:space="preserve">Dagdug, L., García, A. &amp; Chacón, G. (2016). On the description of Brownian particles in confinement on an non-Cartesian coordinate basis. </t>
    </r>
    <r>
      <rPr>
        <i/>
        <sz val="10"/>
        <rFont val="Calibri"/>
        <family val="2"/>
        <scheme val="minor"/>
      </rPr>
      <t>The Journal of Chemical Physics</t>
    </r>
    <r>
      <rPr>
        <sz val="10"/>
        <rFont val="Calibri"/>
        <family val="2"/>
        <scheme val="minor"/>
      </rPr>
      <t>, (145).</t>
    </r>
  </si>
  <si>
    <r>
      <t xml:space="preserve">Figueroa, A., Montellano, J. &amp; Olsen, M. (2016). Strong subtournaments and cycles of multipartite Tournaments. </t>
    </r>
    <r>
      <rPr>
        <i/>
        <sz val="10"/>
        <rFont val="Calibri"/>
        <family val="2"/>
        <scheme val="minor"/>
      </rPr>
      <t>Discrete Mathematics</t>
    </r>
    <r>
      <rPr>
        <sz val="10"/>
        <rFont val="Calibri"/>
        <family val="2"/>
        <scheme val="minor"/>
      </rPr>
      <t>, (339):2793-2803.</t>
    </r>
  </si>
  <si>
    <r>
      <t xml:space="preserve">Franco, L., Gidea, M., Levi, M. &amp; Pérez, E. (2016). Stability interchanges in a curved Sitnikov problem. </t>
    </r>
    <r>
      <rPr>
        <i/>
        <sz val="10"/>
        <rFont val="Calibri"/>
        <family val="2"/>
        <scheme val="minor"/>
      </rPr>
      <t>Nonlinearity</t>
    </r>
    <r>
      <rPr>
        <sz val="10"/>
        <rFont val="Calibri"/>
        <family val="2"/>
        <scheme val="minor"/>
      </rPr>
      <t>, (29):1056 - 1079.</t>
    </r>
  </si>
  <si>
    <r>
      <t xml:space="preserve">Galindo, J., Barrón, B. &amp; Lara, R. (2016). Improved production of large plasmid DNA by enzyme-controlled glucose release. </t>
    </r>
    <r>
      <rPr>
        <i/>
        <sz val="10"/>
        <rFont val="Calibri"/>
        <family val="2"/>
        <scheme val="minor"/>
      </rPr>
      <t>Annals of Microbiology</t>
    </r>
    <r>
      <rPr>
        <sz val="10"/>
        <rFont val="Calibri"/>
        <family val="2"/>
        <scheme val="minor"/>
      </rPr>
      <t>, 66(3):1337-1342.</t>
    </r>
  </si>
  <si>
    <r>
      <t xml:space="preserve">García, A., Sandoval, A. &amp; Brun, D. (2016). Entropy production for a relativistic simple fluid in a weak electromagnetic field. </t>
    </r>
    <r>
      <rPr>
        <i/>
        <sz val="10"/>
        <rFont val="Calibri"/>
        <family val="2"/>
        <scheme val="minor"/>
      </rPr>
      <t>AIP Conference Proceedings</t>
    </r>
    <r>
      <rPr>
        <sz val="10"/>
        <rFont val="Calibri"/>
        <family val="2"/>
        <scheme val="minor"/>
      </rPr>
      <t>, (1786).</t>
    </r>
  </si>
  <si>
    <r>
      <t xml:space="preserve">García, T., Le Borgne, S. &amp; Revah, S. (2016). Ozone and hydrogen peroxide as strategies to control biomass in a trickling filter to treat methanol and hydrogen sulfide under acidic conditions. </t>
    </r>
    <r>
      <rPr>
        <i/>
        <sz val="10"/>
        <rFont val="Calibri"/>
        <family val="2"/>
        <scheme val="minor"/>
      </rPr>
      <t>Applied Microbiology and Biotechnology.</t>
    </r>
  </si>
  <si>
    <r>
      <t xml:space="preserve">Gómez, M., Nolasco L. &amp; Cervantes, J. (2016). QualiTeam: una herramienta de apoyo para el aprendizaje de Calidad y Pruebas del SW. </t>
    </r>
    <r>
      <rPr>
        <i/>
        <sz val="10"/>
        <rFont val="Calibri"/>
        <family val="2"/>
        <scheme val="minor"/>
      </rPr>
      <t>Avances Recientes en Ciencias Computacionales</t>
    </r>
    <r>
      <rPr>
        <sz val="10"/>
        <rFont val="Calibri"/>
        <family val="2"/>
        <scheme val="minor"/>
      </rPr>
      <t>, :46-53.</t>
    </r>
  </si>
  <si>
    <r>
      <t xml:space="preserve">González, D., Guevara, M. &amp; Montellano, J. (2016). Monochromatic connecting colorings in strongly connected oriented graphs. </t>
    </r>
    <r>
      <rPr>
        <i/>
        <sz val="10"/>
        <rFont val="Calibri"/>
        <family val="2"/>
        <scheme val="minor"/>
      </rPr>
      <t>Discrete Mathematics</t>
    </r>
    <r>
      <rPr>
        <sz val="10"/>
        <rFont val="Calibri"/>
        <family val="2"/>
        <scheme val="minor"/>
      </rPr>
      <t>, (340):578-584.</t>
    </r>
  </si>
  <si>
    <r>
      <t xml:space="preserve">González, O. (2016). The Black-Scholes Equation with Variable Volatility Through the Adomian Decomposition Method. </t>
    </r>
    <r>
      <rPr>
        <i/>
        <sz val="10"/>
        <rFont val="Calibri"/>
        <family val="2"/>
        <scheme val="minor"/>
      </rPr>
      <t>Communications in Mathematical Finance</t>
    </r>
    <r>
      <rPr>
        <sz val="10"/>
        <rFont val="Calibri"/>
        <family val="2"/>
        <scheme val="minor"/>
      </rPr>
      <t>, 1(5): 33-42.</t>
    </r>
  </si>
  <si>
    <r>
      <t xml:space="preserve">González, P., Orta, D., Peña, I., Flores, E., Ramírez, J., Beltrán, H. &amp; Alas, S. (2016). Computational Approach to Studying Protein Folding Problems Considering the Crucial Role of the Intracellular Environment. </t>
    </r>
    <r>
      <rPr>
        <i/>
        <sz val="10"/>
        <rFont val="Calibri"/>
        <family val="2"/>
        <scheme val="minor"/>
      </rPr>
      <t>Journal of Computational Biology</t>
    </r>
    <r>
      <rPr>
        <sz val="10"/>
        <rFont val="Calibri"/>
        <family val="2"/>
        <scheme val="minor"/>
      </rPr>
      <t>.</t>
    </r>
  </si>
  <si>
    <r>
      <t xml:space="preserve">Granada, E. &amp; López, M. (2016). Inferencia en línea de la concentración de glucosa en un biorreactor. </t>
    </r>
    <r>
      <rPr>
        <i/>
        <sz val="10"/>
        <rFont val="Calibri"/>
        <family val="2"/>
        <scheme val="minor"/>
      </rPr>
      <t>Memorias del XXXVII Encuentro Nacional de la Academia Mexicana de Investigación y Docencia en Ingeniería Química (AMIDIQ)</t>
    </r>
    <r>
      <rPr>
        <sz val="10"/>
        <rFont val="Calibri"/>
        <family val="2"/>
        <scheme val="minor"/>
      </rPr>
      <t>, (1):578-583.</t>
    </r>
  </si>
  <si>
    <r>
      <t>Hernández, D., Herrera, E., Núñez, M. &amp; Hernández, H. (2017). Self-similar Turing Patterns: An Anomalous diffusion consequence.</t>
    </r>
    <r>
      <rPr>
        <i/>
        <sz val="10"/>
        <rFont val="Calibri"/>
        <family val="2"/>
        <scheme val="minor"/>
      </rPr>
      <t xml:space="preserve"> Physical Review E</t>
    </r>
    <r>
      <rPr>
        <sz val="10"/>
        <rFont val="Calibri"/>
        <family val="2"/>
        <scheme val="minor"/>
      </rPr>
      <t>.</t>
    </r>
  </si>
  <si>
    <r>
      <t xml:space="preserve">Hernández, M., López, R., Beltrán, H., Vigueras, G., Campos, J., Reyes, D. &amp; Sandoval, G. (2016). </t>
    </r>
    <r>
      <rPr>
        <i/>
        <sz val="10"/>
        <rFont val="Calibri"/>
        <family val="2"/>
        <scheme val="minor"/>
      </rPr>
      <t>Sustentabilidad una visión multidisciplinaria</t>
    </r>
    <r>
      <rPr>
        <sz val="10"/>
        <rFont val="Calibri"/>
        <family val="2"/>
        <scheme val="minor"/>
      </rPr>
      <t>, :313-328.</t>
    </r>
  </si>
  <si>
    <r>
      <t xml:space="preserve">Hernández, M., López, R., Beltrán, H., Vigueras, G., Ramírez, Campos, J., Reyes, D. &amp; Sandoval, G. (2016). Estudios de caso: la aplicación de los principios de química e ingeniería verdes. </t>
    </r>
    <r>
      <rPr>
        <i/>
        <sz val="10"/>
        <rFont val="Calibri"/>
        <family val="2"/>
        <scheme val="minor"/>
      </rPr>
      <t>Sustentabilidad, una visión multidisciplinaria.</t>
    </r>
  </si>
  <si>
    <r>
      <t xml:space="preserve">Hernández, O., Marchat, L., Guillén, N., Weber, C., López, I., Díaz, J., Herrera, L., Rojo, A., Orozco, E. &amp; López, C. (2016). Multinucleation and Polykaryon Formation is Promoted by the EhPC4 Transcription Factor in Entamoeba histolytica. </t>
    </r>
    <r>
      <rPr>
        <i/>
        <sz val="10"/>
        <rFont val="Calibri"/>
        <family val="2"/>
        <scheme val="minor"/>
      </rPr>
      <t>Scientific Reports (Nature)</t>
    </r>
    <r>
      <rPr>
        <sz val="10"/>
        <rFont val="Calibri"/>
        <family val="2"/>
        <scheme val="minor"/>
      </rPr>
      <t>, (6).</t>
    </r>
  </si>
  <si>
    <r>
      <t xml:space="preserve">Herrera, E. &amp; Núñez, M. (2017). Validation of the Numerical Solution of a Fractal Reaction-Diffusion Model. </t>
    </r>
    <r>
      <rPr>
        <i/>
        <sz val="10"/>
        <rFont val="Calibri"/>
        <family val="2"/>
        <scheme val="minor"/>
      </rPr>
      <t>Computers &amp; Mathematics with Applications</t>
    </r>
    <r>
      <rPr>
        <sz val="10"/>
        <rFont val="Calibri"/>
        <family val="2"/>
        <scheme val="minor"/>
      </rPr>
      <t>.</t>
    </r>
  </si>
  <si>
    <r>
      <t xml:space="preserve">Juárez, E., Ronquillo, E., Nieto, A., Kaufhold, S., García, E, Suárez, M. &amp; Cervini, J. (2016). The role of sepiolite and palygorskite on the migration of leukocyte cells to an inflammation site. </t>
    </r>
    <r>
      <rPr>
        <i/>
        <sz val="10"/>
        <rFont val="Calibri"/>
        <family val="2"/>
        <scheme val="minor"/>
      </rPr>
      <t>Applied Clay Science</t>
    </r>
    <r>
      <rPr>
        <sz val="10"/>
        <rFont val="Calibri"/>
        <family val="2"/>
        <scheme val="minor"/>
      </rPr>
      <t>, 123:315-319.</t>
    </r>
  </si>
  <si>
    <r>
      <t xml:space="preserve">Juárez, M., González, C., Memún, E., Sigala, J. &amp; Lara, A. (2016). Aerobic expression of Vitreoscilla hemoglobin improves the growth performance of CHO-K1 cells. </t>
    </r>
    <r>
      <rPr>
        <i/>
        <sz val="10"/>
        <rFont val="Calibri"/>
        <family val="2"/>
        <scheme val="minor"/>
      </rPr>
      <t>Biotechnology Journal (FI: 3.781)</t>
    </r>
    <r>
      <rPr>
        <sz val="10"/>
        <rFont val="Calibri"/>
        <family val="2"/>
        <scheme val="minor"/>
      </rPr>
      <t>, (12).</t>
    </r>
  </si>
  <si>
    <r>
      <t>Lara, A., Jaén, K., Sigala, J., Mühlmann, M., Regestein, L. &amp; Büchs, J. (2016). Characterization of Endogenous and Reduced Promoters for Oxygen-Limited Processes Using Escherichia coli.</t>
    </r>
    <r>
      <rPr>
        <i/>
        <sz val="10"/>
        <rFont val="Calibri"/>
        <family val="2"/>
        <scheme val="minor"/>
      </rPr>
      <t xml:space="preserve"> ACS Synthetic Biology (FI: 6.076)</t>
    </r>
    <r>
      <rPr>
        <sz val="10"/>
        <rFont val="Calibri"/>
        <family val="2"/>
        <scheme val="minor"/>
      </rPr>
      <t>.</t>
    </r>
  </si>
  <si>
    <r>
      <t xml:space="preserve">Lazarevich, I., Zepeda, M., Vázquez, E. &amp; López, F. (2016). Eating habits, physical activity and nutritional status of college students. </t>
    </r>
    <r>
      <rPr>
        <i/>
        <sz val="10"/>
        <rFont val="Calibri"/>
        <family val="2"/>
        <scheme val="minor"/>
      </rPr>
      <t>Revista de Ciencias Clínicas</t>
    </r>
    <r>
      <rPr>
        <sz val="10"/>
        <rFont val="Calibri"/>
        <family val="2"/>
        <scheme val="minor"/>
      </rPr>
      <t>, 17(2).</t>
    </r>
  </si>
  <si>
    <r>
      <t>León‐Santiesteban, H., Wrobel, K., Revah, S. &amp; Tomasini, A. (2016). Pentachlorophenol removal by Rhizopus oryzae CDBB‐H‐1877 using sorption and degradation mechanisms.</t>
    </r>
    <r>
      <rPr>
        <i/>
        <sz val="10"/>
        <rFont val="Calibri"/>
        <family val="2"/>
        <scheme val="minor"/>
      </rPr>
      <t xml:space="preserve"> J Chem Technol Biotechnol</t>
    </r>
    <r>
      <rPr>
        <sz val="10"/>
        <rFont val="Calibri"/>
        <family val="2"/>
        <scheme val="minor"/>
      </rPr>
      <t>.</t>
    </r>
  </si>
  <si>
    <r>
      <t>López, A. &amp; García, A. (2016). Discrete many-objective optimization problems: The case of the pickup and delivery problem.</t>
    </r>
    <r>
      <rPr>
        <i/>
        <sz val="10"/>
        <rFont val="Calibri"/>
        <family val="2"/>
        <scheme val="minor"/>
      </rPr>
      <t xml:space="preserve"> 2016 IEEE Congress on Evolutionary Computation</t>
    </r>
    <r>
      <rPr>
        <sz val="10"/>
        <rFont val="Calibri"/>
        <family val="2"/>
        <scheme val="minor"/>
      </rPr>
      <t>, :1123-1130.</t>
    </r>
  </si>
  <si>
    <r>
      <t xml:space="preserve">López, A. &amp; Garcı́a, A. (2016). Discrete Many-objective Optimization Problems: The case of the Pickup and Delivery Problem. </t>
    </r>
    <r>
      <rPr>
        <i/>
        <sz val="10"/>
        <rFont val="Calibri"/>
        <family val="2"/>
        <scheme val="minor"/>
      </rPr>
      <t>Memorias de 2016 IEEE Conference on Evolutionary Computation</t>
    </r>
    <r>
      <rPr>
        <sz val="10"/>
        <rFont val="Calibri"/>
        <family val="2"/>
        <scheme val="minor"/>
      </rPr>
      <t>, :1123-1130.</t>
    </r>
  </si>
  <si>
    <r>
      <t xml:space="preserve">Mansouri, S., Huusom, J., Gani, R. &amp;Sales, M. (2016). Systematic Integrated Process Design and Control of Binary Element Reactive Distillation Processes. </t>
    </r>
    <r>
      <rPr>
        <i/>
        <sz val="10"/>
        <rFont val="Calibri"/>
        <family val="2"/>
        <scheme val="minor"/>
      </rPr>
      <t>AIChE Journal</t>
    </r>
    <r>
      <rPr>
        <sz val="10"/>
        <rFont val="Calibri"/>
        <family val="2"/>
        <scheme val="minor"/>
      </rPr>
      <t>, (62):3137-3154 .</t>
    </r>
  </si>
  <si>
    <r>
      <t xml:space="preserve">Marques, W., Velasco, R. &amp; Méndez, A. (2016). A Multi-class Vehicular Flow Model for Aggressive Drivers. Traffic and Granular Flow '15. </t>
    </r>
    <r>
      <rPr>
        <i/>
        <sz val="10"/>
        <rFont val="Calibri"/>
        <family val="2"/>
        <scheme val="minor"/>
      </rPr>
      <t>Springer International Publishing Switzerland</t>
    </r>
    <r>
      <rPr>
        <sz val="10"/>
        <rFont val="Calibri"/>
        <family val="2"/>
        <scheme val="minor"/>
      </rPr>
      <t>, :475-482.</t>
    </r>
  </si>
  <si>
    <r>
      <t xml:space="preserve">Marquez, A., Olivares, R., Hernández, S. &amp; Vigueras, G. (2016). Cultivo Sólido De Leucoagaricus Gongylophorus Sobre Sustratos Lignocelulósicos En Reactor De Lecho Empacado. </t>
    </r>
    <r>
      <rPr>
        <i/>
        <sz val="10"/>
        <rFont val="Calibri"/>
        <family val="2"/>
        <scheme val="minor"/>
      </rPr>
      <t>37 Encuentro Nacional AMIDIQ</t>
    </r>
    <r>
      <rPr>
        <sz val="10"/>
        <rFont val="Calibri"/>
        <family val="2"/>
        <scheme val="minor"/>
      </rPr>
      <t>.</t>
    </r>
  </si>
  <si>
    <r>
      <t>Marrufo, N., Palma, G., Beltrán, I. &amp; Nájera, H. (2016). Purification, partial biochemical characterization and inactivation of polyphenol oxidase from Mexican Golden Delicious apple (Malus domestica).</t>
    </r>
    <r>
      <rPr>
        <i/>
        <sz val="10"/>
        <rFont val="Calibri"/>
        <family val="2"/>
        <scheme val="minor"/>
      </rPr>
      <t xml:space="preserve"> Journal of Food Biochemistry</t>
    </r>
    <r>
      <rPr>
        <sz val="10"/>
        <rFont val="Calibri"/>
        <family val="2"/>
        <scheme val="minor"/>
      </rPr>
      <t>.</t>
    </r>
  </si>
  <si>
    <r>
      <t xml:space="preserve">Méndez, A. &amp; García, A. (2016). Density fluctuation dynamics in a dissipative self-gravitating dilute gas revisited. </t>
    </r>
    <r>
      <rPr>
        <i/>
        <sz val="10"/>
        <rFont val="Calibri"/>
        <family val="2"/>
        <scheme val="minor"/>
      </rPr>
      <t>AIP Conference Proceedings</t>
    </r>
    <r>
      <rPr>
        <sz val="10"/>
        <rFont val="Calibri"/>
        <family val="2"/>
        <scheme val="minor"/>
      </rPr>
      <t>, (1786).</t>
    </r>
  </si>
  <si>
    <r>
      <t xml:space="preserve">Miranda, K. &amp; Ramos, V. (2016). Improving data aggregation in Wireless Sensor Networks with time series estimation. </t>
    </r>
    <r>
      <rPr>
        <i/>
        <sz val="10"/>
        <rFont val="Calibri"/>
        <family val="2"/>
        <scheme val="minor"/>
      </rPr>
      <t>IEEE Latin America Transactions</t>
    </r>
    <r>
      <rPr>
        <sz val="10"/>
        <rFont val="Calibri"/>
        <family val="2"/>
        <scheme val="minor"/>
      </rPr>
      <t>, 14(5):2425-2432.</t>
    </r>
  </si>
  <si>
    <r>
      <t>Miranda, K., Molinaro, A. &amp; Razafindralambo, T. (2016). A Survey on Rapidly Deployable Solutions for Post-disaster Networks.</t>
    </r>
    <r>
      <rPr>
        <i/>
        <sz val="10"/>
        <rFont val="Calibri"/>
        <family val="2"/>
        <scheme val="minor"/>
      </rPr>
      <t xml:space="preserve"> IEEE Communications Magazine</t>
    </r>
    <r>
      <rPr>
        <sz val="10"/>
        <rFont val="Calibri"/>
        <family val="2"/>
        <scheme val="minor"/>
      </rPr>
      <t>, 54(4):117-123.</t>
    </r>
  </si>
  <si>
    <t>Montiel, V., LeBorgne, S., Revah, S. &amp; Morales, M. (2016). Effect of light-dark cycles on hydrogen and poly-β-hydroxybutyrate production by a photoheterotrophic culture and R. capsulatus using a dark fermentation effluent as substrate.</t>
  </si>
  <si>
    <r>
      <t xml:space="preserve">Núñez, M., Chacón, G. &amp; Santiago, J. (2017). Diffusion-driven instability on a curved surface: spherical case revisited. </t>
    </r>
    <r>
      <rPr>
        <i/>
        <sz val="10"/>
        <rFont val="Calibri"/>
        <family val="2"/>
        <scheme val="minor"/>
      </rPr>
      <t>Brazilian Journal of Physics</t>
    </r>
    <r>
      <rPr>
        <sz val="10"/>
        <rFont val="Calibri"/>
        <family val="2"/>
        <scheme val="minor"/>
      </rPr>
      <t>.</t>
    </r>
  </si>
  <si>
    <r>
      <t xml:space="preserve">Olivares, J., Sales, A. &amp; López, M. (2016). Metodologías de modelado y simulación en ingeniería de bioprocesos. </t>
    </r>
    <r>
      <rPr>
        <i/>
        <sz val="10"/>
        <rFont val="Calibri"/>
        <family val="2"/>
        <scheme val="minor"/>
      </rPr>
      <t>Memorias del XXXVII Encuentro Nacional de la Academia Mexicana de Investigación y Docencia en Ingeniería Química (AMIDIQ),</t>
    </r>
    <r>
      <rPr>
        <sz val="10"/>
        <rFont val="Calibri"/>
        <family val="2"/>
        <scheme val="minor"/>
      </rPr>
      <t xml:space="preserve"> (1):132-137.</t>
    </r>
  </si>
  <si>
    <r>
      <t xml:space="preserve">Orozco, M., Muñoz, J., Zavala, M., Pineda, B., Magaña, R., Vázquez, E., Maldonado, P., Pedraza, J. &amp; Chánez, M. (2016). Aged garlic extract and S‐allylcysteine prevent apoptotic cell death in a chemical hypoxia model. </t>
    </r>
    <r>
      <rPr>
        <i/>
        <sz val="10"/>
        <rFont val="Calibri"/>
        <family val="2"/>
        <scheme val="minor"/>
      </rPr>
      <t>Biol Res</t>
    </r>
    <r>
      <rPr>
        <sz val="10"/>
        <rFont val="Calibri"/>
        <family val="2"/>
        <scheme val="minor"/>
      </rPr>
      <t>, 7(49).</t>
    </r>
  </si>
  <si>
    <r>
      <t>Pablos, T., Olivares, R., Sigala, J., Ramírez, O. &amp; Lara, A. (2016). Toward efficient microaerobic processes using engineered Escherichia coli W3110 strains.</t>
    </r>
    <r>
      <rPr>
        <i/>
        <sz val="10"/>
        <rFont val="Calibri"/>
        <family val="2"/>
        <scheme val="minor"/>
      </rPr>
      <t xml:space="preserve"> Engineering in Life Sciences</t>
    </r>
    <r>
      <rPr>
        <sz val="10"/>
        <rFont val="Calibri"/>
        <family val="2"/>
        <scheme val="minor"/>
      </rPr>
      <t>, 16(7):588-597.</t>
    </r>
  </si>
  <si>
    <r>
      <t xml:space="preserve">Palma, G., Osorio, O. &amp; Nájera, H. (2016). Mango: Chemical Composition and Health Benefits. </t>
    </r>
    <r>
      <rPr>
        <i/>
        <sz val="10"/>
        <rFont val="Calibri"/>
        <family val="2"/>
        <scheme val="minor"/>
      </rPr>
      <t>Mango production, properties and health benefits</t>
    </r>
    <r>
      <rPr>
        <sz val="10"/>
        <rFont val="Calibri"/>
        <family val="2"/>
        <scheme val="minor"/>
      </rPr>
      <t>.</t>
    </r>
  </si>
  <si>
    <r>
      <t xml:space="preserve">Pérez, E., Mena, X., Rodríguez, V., Sales, M., Viveros, T. &amp; Lobo, R. (2016). An integrated reactive distillation process for biodiesel production. </t>
    </r>
    <r>
      <rPr>
        <i/>
        <sz val="10"/>
        <rFont val="Calibri"/>
        <family val="2"/>
        <scheme val="minor"/>
      </rPr>
      <t>Computers &amp; Chemical Engineering</t>
    </r>
    <r>
      <rPr>
        <sz val="10"/>
        <rFont val="Calibri"/>
        <family val="2"/>
        <scheme val="minor"/>
      </rPr>
      <t>, (91):233-246.</t>
    </r>
  </si>
  <si>
    <r>
      <t>Pérez, T., Le Borgne, S. &amp; Revah, S. (2016). Ozone and hydrogen peroxide as strategies to control biomass in a trickling filter to treat methanol and hydrogen sulfide under acidic conditions.</t>
    </r>
    <r>
      <rPr>
        <i/>
        <sz val="10"/>
        <rFont val="Calibri"/>
        <family val="2"/>
        <scheme val="minor"/>
      </rPr>
      <t xml:space="preserve"> Applied Microbiology and Biotechnology</t>
    </r>
    <r>
      <rPr>
        <sz val="10"/>
        <rFont val="Calibri"/>
        <family val="2"/>
        <scheme val="minor"/>
      </rPr>
      <t>, 100(24):10637-10647.</t>
    </r>
  </si>
  <si>
    <r>
      <t xml:space="preserve">Ramírez, E., Velázquez, D. &amp; Lara, A. (2016). Enhanced plasmid DNA production by enzyme-controlled glucose release and an engineered Escherichia coli. </t>
    </r>
    <r>
      <rPr>
        <i/>
        <sz val="10"/>
        <rFont val="Calibri"/>
        <family val="2"/>
        <scheme val="minor"/>
      </rPr>
      <t>Biotechnology Letters</t>
    </r>
    <r>
      <rPr>
        <sz val="10"/>
        <rFont val="Calibri"/>
        <family val="2"/>
        <scheme val="minor"/>
      </rPr>
      <t>, 38(4):651-657.</t>
    </r>
  </si>
  <si>
    <r>
      <t xml:space="preserve">Revah, S., Cabello, J. &amp; Morales, M. (2016). CO2 consumption rate of the microalga Scenedesmus obtusiusculus at inlet CO2 concentration changes. </t>
    </r>
    <r>
      <rPr>
        <i/>
        <sz val="10"/>
        <rFont val="Calibri"/>
        <family val="2"/>
        <scheme val="minor"/>
      </rPr>
      <t>10th Conference of the International Society for Environmental Biotechnology (ISEB).</t>
    </r>
  </si>
  <si>
    <t xml:space="preserve">Reyes, D., García, A. &amp; Morales, M.  (2016). La sustentabilidad como eje transversal para la formación integral de los alumnos de Ingeniería Biológica de la UAM Cuajimalpa. </t>
  </si>
  <si>
    <t>Romero, J. &amp; Gaona, A. (2016). Poincaré y Hilbert en la Teoría de Campos.</t>
  </si>
  <si>
    <r>
      <t xml:space="preserve">Romero, J. &amp; Zubieta, I. (2016). Lie Algebras and Financial Models (Capítulo de libro). </t>
    </r>
    <r>
      <rPr>
        <i/>
        <sz val="10"/>
        <rFont val="Calibri"/>
        <family val="2"/>
        <scheme val="minor"/>
      </rPr>
      <t>Modelación Matemática. Ingeniería, Biología y Ciencias Sociales. Universidad Tecnológica Mixteca.</t>
    </r>
  </si>
  <si>
    <r>
      <t>Romero, M., Dagdug, L. &amp; Chacón, G. (2016). Sobre el flujo de calor en el tensor de energía-momento de un fluido relativista.</t>
    </r>
    <r>
      <rPr>
        <i/>
        <sz val="10"/>
        <rFont val="Calibri"/>
        <family val="2"/>
        <scheme val="minor"/>
      </rPr>
      <t xml:space="preserve"> Tópicos especiales en Física. Encuentro de estudiantes de posgrado,</t>
    </r>
    <r>
      <rPr>
        <sz val="10"/>
        <rFont val="Calibri"/>
        <family val="2"/>
        <scheme val="minor"/>
      </rPr>
      <t xml:space="preserve"> : 13-20.</t>
    </r>
  </si>
  <si>
    <r>
      <t xml:space="preserve">Romero, N. &amp; Barrón, R. (2016). Delaunay Triangulation Validation Using Conformal Geometric Algebra. </t>
    </r>
    <r>
      <rPr>
        <i/>
        <sz val="10"/>
        <rFont val="Calibri"/>
        <family val="2"/>
        <scheme val="minor"/>
      </rPr>
      <t>Computación y Sistemas,</t>
    </r>
    <r>
      <rPr>
        <sz val="10"/>
        <rFont val="Calibri"/>
        <family val="2"/>
        <scheme val="minor"/>
      </rPr>
      <t xml:space="preserve"> 20(4).</t>
    </r>
  </si>
  <si>
    <r>
      <t xml:space="preserve">Sámano, C., Kaur, J. &amp; Nistri, A. (2016). A study of methylprednisolone neuroprotection against acute injury to the rat spinal cord in vitro. </t>
    </r>
    <r>
      <rPr>
        <i/>
        <sz val="10"/>
        <rFont val="Calibri"/>
        <family val="2"/>
        <scheme val="minor"/>
      </rPr>
      <t>Neuroscience</t>
    </r>
    <r>
      <rPr>
        <sz val="10"/>
        <rFont val="Calibri"/>
        <family val="2"/>
        <scheme val="minor"/>
      </rPr>
      <t>, 315(19):139-140.</t>
    </r>
  </si>
  <si>
    <r>
      <t xml:space="preserve">Sánchez, L., Cabello, J., Gorry, P., Revah, S. &amp; Morales, M.  (2016). Influence of acid pH on Scenedesmus obtusiusculus outdoor culture under nitrogen deplete conditions. </t>
    </r>
    <r>
      <rPr>
        <i/>
        <sz val="10"/>
        <rFont val="Calibri"/>
        <family val="2"/>
        <scheme val="minor"/>
      </rPr>
      <t>10th Conference of the International Society for Environmental Biotechnology (ISEB)</t>
    </r>
    <r>
      <rPr>
        <sz val="10"/>
        <rFont val="Calibri"/>
        <family val="2"/>
        <scheme val="minor"/>
      </rPr>
      <t>.</t>
    </r>
  </si>
  <si>
    <r>
      <t>Santiago, J., Chacón, G., González, O. &amp; Torres, G. (2016). Geometry of classical particles on curved surfaces.</t>
    </r>
    <r>
      <rPr>
        <i/>
        <sz val="10"/>
        <rFont val="Calibri"/>
        <family val="2"/>
        <scheme val="minor"/>
      </rPr>
      <t xml:space="preserve"> Revista Mexicana de Física</t>
    </r>
    <r>
      <rPr>
        <sz val="10"/>
        <rFont val="Calibri"/>
        <family val="2"/>
        <scheme val="minor"/>
      </rPr>
      <t>, (63): 26-31 .</t>
    </r>
  </si>
  <si>
    <r>
      <t xml:space="preserve">Schaum, A. &amp; Bernal, R. (2016). Estimating the state probability distribution for epidemic spreading in complex networks. </t>
    </r>
    <r>
      <rPr>
        <i/>
        <sz val="10"/>
        <rFont val="Calibri"/>
        <family val="2"/>
        <scheme val="minor"/>
      </rPr>
      <t>Applied Mathematics and Computation</t>
    </r>
    <r>
      <rPr>
        <sz val="10"/>
        <rFont val="Calibri"/>
        <family val="2"/>
        <scheme val="minor"/>
      </rPr>
      <t>, 291:197-206.</t>
    </r>
  </si>
  <si>
    <r>
      <t xml:space="preserve">Soheil, S., Sales, M., Kjøbsted, J. &amp; Gani, R. (2016). Systematic integrated process design and control of reactive distillation processes involving multi-elements. </t>
    </r>
    <r>
      <rPr>
        <i/>
        <sz val="10"/>
        <rFont val="Calibri"/>
        <family val="2"/>
        <scheme val="minor"/>
      </rPr>
      <t>Chemical Engineering Research and Design</t>
    </r>
    <r>
      <rPr>
        <sz val="10"/>
        <rFont val="Calibri"/>
        <family val="2"/>
        <scheme val="minor"/>
      </rPr>
      <t>, (115):348-364.</t>
    </r>
  </si>
  <si>
    <r>
      <t>Taymaz, H. &amp; Lara, A. (2016). Quantitative systems biology for engineering organisms and pathways.</t>
    </r>
    <r>
      <rPr>
        <i/>
        <sz val="10"/>
        <rFont val="Calibri"/>
        <family val="2"/>
        <scheme val="minor"/>
      </rPr>
      <t xml:space="preserve"> Frontiers in Bioengineering and Biotechnology,</t>
    </r>
    <r>
      <rPr>
        <sz val="10"/>
        <rFont val="Calibri"/>
        <family val="2"/>
        <scheme val="minor"/>
      </rPr>
      <t xml:space="preserve"> (4).</t>
    </r>
  </si>
  <si>
    <r>
      <t xml:space="preserve">Valadez, C., Olivares, R., Resendis, O., DeLuna, A. &amp; Delaye, L. (2016). Positive selection drove metabolic integration of the chromatophore in Paulinella chromatophora. </t>
    </r>
    <r>
      <rPr>
        <i/>
        <sz val="10"/>
        <rFont val="Calibri"/>
        <family val="2"/>
        <scheme val="minor"/>
      </rPr>
      <t>BMC Evolutionary Biology.</t>
    </r>
  </si>
  <si>
    <r>
      <t xml:space="preserve">Vega, M., Cervantes, H. &amp; García, A. (2016). Desarrollo de una herramienta para generar escenarios de planeación de proyectos. </t>
    </r>
    <r>
      <rPr>
        <i/>
        <sz val="10"/>
        <rFont val="Calibri"/>
        <family val="2"/>
        <scheme val="minor"/>
      </rPr>
      <t>4th International Conference on Software Engineering Research and Innovation</t>
    </r>
    <r>
      <rPr>
        <sz val="10"/>
        <rFont val="Calibri"/>
        <family val="2"/>
        <scheme val="minor"/>
      </rPr>
      <t>, :85-94.</t>
    </r>
  </si>
  <si>
    <r>
      <t xml:space="preserve">Velasco, A., Aburto, A., Revah, S. &amp; Ortiz, I. (2016). Abiotic-biotic sequential treatment for degradation of ddx in soil induced by cosubstrates. </t>
    </r>
    <r>
      <rPr>
        <i/>
        <sz val="10"/>
        <rFont val="Calibri"/>
        <family val="2"/>
        <scheme val="minor"/>
      </rPr>
      <t>10th Conference of the International Society for Environmental Biotechnology (ISEB).</t>
    </r>
  </si>
  <si>
    <r>
      <t xml:space="preserve">Velasco, A., Aburto, A., Shahsavari, E., Revah, S. &amp; Ortíz, I. (2016). Degradation mechanisms of DDX induced by the addition of toluene and glycerol as cosubstrates in a zero-valent iron pretreated soil. </t>
    </r>
    <r>
      <rPr>
        <i/>
        <sz val="10"/>
        <rFont val="Calibri"/>
        <family val="2"/>
        <scheme val="minor"/>
      </rPr>
      <t>Journal of Hazardous Materials (IF:4.836)</t>
    </r>
    <r>
      <rPr>
        <sz val="10"/>
        <rFont val="Calibri"/>
        <family val="2"/>
        <scheme val="minor"/>
      </rPr>
      <t>, 321:681-689.</t>
    </r>
  </si>
  <si>
    <r>
      <t xml:space="preserve">Velasco, J., Núñez, M., Ramírez, G. &amp; Hernández, M. (2016). Transmission Dynamics of Two Dengue Serotypes with vaccination scenarios. </t>
    </r>
    <r>
      <rPr>
        <i/>
        <sz val="10"/>
        <rFont val="Calibri"/>
        <family val="2"/>
        <scheme val="minor"/>
      </rPr>
      <t>Mathematical Biosciences</t>
    </r>
    <r>
      <rPr>
        <sz val="10"/>
        <rFont val="Calibri"/>
        <family val="2"/>
        <scheme val="minor"/>
      </rPr>
      <t>, : 1-18.</t>
    </r>
  </si>
  <si>
    <r>
      <t xml:space="preserve">Vigueras, G., Paredes, D., Revah, S., Valenzuela, J., Olivares, R. &amp; Le Borgne, S. (2016). Isolation of Leucoagaricus gongylophorus the symbiotic fungi of the leaf-cutter ant Atta mexicana and evaluation of their cellulolytic ability. </t>
    </r>
    <r>
      <rPr>
        <i/>
        <sz val="10"/>
        <rFont val="Calibri"/>
        <family val="2"/>
        <scheme val="minor"/>
      </rPr>
      <t>Letters in Applied Microbiology</t>
    </r>
    <r>
      <rPr>
        <sz val="10"/>
        <rFont val="Calibri"/>
        <family val="2"/>
        <scheme val="minor"/>
      </rPr>
      <t>.</t>
    </r>
  </si>
  <si>
    <t>Alfie, M. (2016). Cuando todo se derrumba. "La Pintada", México: agotamiento socioecológico y gobernanza de la vulnerabilidad. 23-54.</t>
  </si>
  <si>
    <r>
      <t xml:space="preserve">Alfie, M. (2016). Política Ambiental Mexicana. Montañas de papel, ríos de tinta y pocos cambios en cuarenta años. </t>
    </r>
    <r>
      <rPr>
        <i/>
        <sz val="10"/>
        <rFont val="Calibri"/>
        <family val="2"/>
        <scheme val="minor"/>
      </rPr>
      <t>El Cotidiano,</t>
    </r>
    <r>
      <rPr>
        <sz val="10"/>
        <rFont val="Calibri"/>
        <family val="2"/>
        <scheme val="minor"/>
      </rPr>
      <t xml:space="preserve"> (200):13-40.</t>
    </r>
  </si>
  <si>
    <r>
      <t xml:space="preserve">Alfie, M. (2016). Riesgo Ambiental: La Aportación de Ulrich Beck. </t>
    </r>
    <r>
      <rPr>
        <i/>
        <sz val="10"/>
        <rFont val="Calibri"/>
        <family val="2"/>
        <scheme val="minor"/>
      </rPr>
      <t>Acta Sociológica</t>
    </r>
    <r>
      <rPr>
        <sz val="10"/>
        <rFont val="Calibri"/>
        <family val="2"/>
        <scheme val="minor"/>
      </rPr>
      <t>, 30-50.</t>
    </r>
  </si>
  <si>
    <r>
      <t xml:space="preserve">Alfie, M. (2016). Ruido en la ciudad. Contaminación auditiva y ciudad caminable. </t>
    </r>
    <r>
      <rPr>
        <i/>
        <sz val="10"/>
        <rFont val="Calibri"/>
        <family val="2"/>
        <scheme val="minor"/>
      </rPr>
      <t>Estudios demográficos y Urbanos, 32</t>
    </r>
    <r>
      <rPr>
        <sz val="10"/>
        <rFont val="Calibri"/>
        <family val="2"/>
        <scheme val="minor"/>
      </rPr>
      <t>(1):67-90.</t>
    </r>
  </si>
  <si>
    <t>Alfie, M. (2016). Una moneda al aire. ¿Napeca: Cooperación y gobernanza ambiental en Norteamérica?. :35-60.</t>
  </si>
  <si>
    <r>
      <t>Araujo, A. (2016). Regímenes de historicidad y alteridades nacionales. Notas en torno al “lugar” de “lo indígena” en la antropología mexicana.</t>
    </r>
    <r>
      <rPr>
        <i/>
        <sz val="10"/>
        <rFont val="Calibri"/>
        <family val="2"/>
        <scheme val="minor"/>
      </rPr>
      <t xml:space="preserve"> Ulúa. Revista de Historia y Ciencias Sociales,</t>
    </r>
    <r>
      <rPr>
        <sz val="10"/>
        <rFont val="Calibri"/>
        <family val="2"/>
        <scheme val="minor"/>
      </rPr>
      <t xml:space="preserve"> (25):159-194.</t>
    </r>
  </si>
  <si>
    <r>
      <t xml:space="preserve">Aréchiga, V. (2016). La teoría de la materia de la Naturphilosophie. </t>
    </r>
    <r>
      <rPr>
        <i/>
        <sz val="10"/>
        <rFont val="Calibri"/>
        <family val="2"/>
        <scheme val="minor"/>
      </rPr>
      <t>Metatheoria, 5</t>
    </r>
    <r>
      <rPr>
        <sz val="10"/>
        <rFont val="Calibri"/>
        <family val="2"/>
        <scheme val="minor"/>
      </rPr>
      <t>(1):07-20.</t>
    </r>
  </si>
  <si>
    <r>
      <t>Arroyo, C. (2016). Memoria audiovisual de la guerrilla y la Guerra Sucia en México. El caso de las Fuerzas de Liberación Nacional (FLN).</t>
    </r>
    <r>
      <rPr>
        <i/>
        <sz val="10"/>
        <rFont val="Calibri"/>
        <family val="2"/>
        <scheme val="minor"/>
      </rPr>
      <t xml:space="preserve"> Alternativas</t>
    </r>
    <r>
      <rPr>
        <sz val="10"/>
        <rFont val="Calibri"/>
        <family val="2"/>
        <scheme val="minor"/>
      </rPr>
      <t>.</t>
    </r>
  </si>
  <si>
    <r>
      <t xml:space="preserve">Bolaños, B., Álvarez, S., Castillo, O. &amp; Cayuela, M. (2016). Derechos y justicia ambiental. </t>
    </r>
    <r>
      <rPr>
        <i/>
        <sz val="10"/>
        <rFont val="Calibri"/>
        <family val="2"/>
        <scheme val="minor"/>
      </rPr>
      <t>Sustentabilidad. Una visión multidisciplinaria, 1</t>
    </r>
    <r>
      <rPr>
        <sz val="10"/>
        <rFont val="Calibri"/>
        <family val="2"/>
        <scheme val="minor"/>
      </rPr>
      <t>(1):151-168.</t>
    </r>
  </si>
  <si>
    <r>
      <t xml:space="preserve">Carballido, L. (2016). La casta como instrumento de movilización política. </t>
    </r>
    <r>
      <rPr>
        <i/>
        <sz val="10"/>
        <rFont val="Calibri"/>
        <family val="2"/>
        <scheme val="minor"/>
      </rPr>
      <t>Historia, sociedad y política en India contemporánea</t>
    </r>
    <r>
      <rPr>
        <sz val="10"/>
        <rFont val="Calibri"/>
        <family val="2"/>
        <scheme val="minor"/>
      </rPr>
      <t>, 103-124.</t>
    </r>
  </si>
  <si>
    <r>
      <t>Casanueva, M. (2016). Flujos informativos, mecanismos y modelos en la síntesis de proteínas.</t>
    </r>
    <r>
      <rPr>
        <i/>
        <sz val="10"/>
        <rFont val="Calibri"/>
        <family val="2"/>
        <scheme val="minor"/>
      </rPr>
      <t xml:space="preserve"> ScientiaeStudia</t>
    </r>
    <r>
      <rPr>
        <sz val="10"/>
        <rFont val="Calibri"/>
        <family val="2"/>
        <scheme val="minor"/>
      </rPr>
      <t>,</t>
    </r>
    <r>
      <rPr>
        <i/>
        <sz val="10"/>
        <rFont val="Calibri"/>
        <family val="2"/>
        <scheme val="minor"/>
      </rPr>
      <t xml:space="preserve"> 14</t>
    </r>
    <r>
      <rPr>
        <sz val="10"/>
        <rFont val="Calibri"/>
        <family val="2"/>
        <scheme val="minor"/>
      </rPr>
      <t>(1):175-197.</t>
    </r>
  </si>
  <si>
    <r>
      <t xml:space="preserve">Fresán, M. (2016). Evaluación de un Modelo Educativo Universitario. Una perspectiva desde los actores. </t>
    </r>
    <r>
      <rPr>
        <i/>
        <sz val="10"/>
        <rFont val="Calibri"/>
        <family val="2"/>
        <scheme val="minor"/>
      </rPr>
      <t>Revista Iberoamericana de Evaluación Educativa, 9</t>
    </r>
    <r>
      <rPr>
        <sz val="10"/>
        <rFont val="Calibri"/>
        <family val="2"/>
        <scheme val="minor"/>
      </rPr>
      <t>(2):29-48.</t>
    </r>
  </si>
  <si>
    <r>
      <t>Fresán, M. (2016). Movilidad académica Sur-Norte como fuerza propulsora para la competitividad internacional. Su efecto en la configuración de las elites gubernamentales de México.</t>
    </r>
    <r>
      <rPr>
        <i/>
        <sz val="10"/>
        <rFont val="Calibri"/>
        <family val="2"/>
        <scheme val="minor"/>
      </rPr>
      <t xml:space="preserve"> Revista Sociológica</t>
    </r>
    <r>
      <rPr>
        <sz val="10"/>
        <rFont val="Calibri"/>
        <family val="2"/>
        <scheme val="minor"/>
      </rPr>
      <t>.</t>
    </r>
  </si>
  <si>
    <r>
      <t xml:space="preserve">Fresán, M. (2016). Un modelo educativo para el siglo XXI Aproximaciones sucesivas México. </t>
    </r>
    <r>
      <rPr>
        <i/>
        <sz val="10"/>
        <rFont val="Calibri"/>
        <family val="2"/>
        <scheme val="minor"/>
      </rPr>
      <t>UAMC En evaluación.</t>
    </r>
  </si>
  <si>
    <r>
      <t>Gleizer, D. (2016). Las relaciones entre México y el Tercer Reich. 1933-1941.</t>
    </r>
    <r>
      <rPr>
        <i/>
        <sz val="10"/>
        <rFont val="Calibri"/>
        <family val="2"/>
        <scheme val="minor"/>
      </rPr>
      <t xml:space="preserve"> Tzintzun. Revista de Estudios Históricos</t>
    </r>
    <r>
      <rPr>
        <sz val="10"/>
        <rFont val="Calibri"/>
        <family val="2"/>
        <scheme val="minor"/>
      </rPr>
      <t>, (64):223-258.</t>
    </r>
  </si>
  <si>
    <r>
      <t>Gómez, R. (2016). Satisfacción Democrática y Opinión Ciudadana sobre la Corrupción en América Latina.</t>
    </r>
    <r>
      <rPr>
        <i/>
        <sz val="10"/>
        <rFont val="Calibri"/>
        <family val="2"/>
        <scheme val="minor"/>
      </rPr>
      <t xml:space="preserve"> Sociológica, 91</t>
    </r>
    <r>
      <rPr>
        <sz val="10"/>
        <rFont val="Calibri"/>
        <family val="2"/>
        <scheme val="minor"/>
      </rPr>
      <t>.</t>
    </r>
  </si>
  <si>
    <r>
      <t xml:space="preserve">Mercado, A. (2016). Distritos Creativos en la Ciudad de México. </t>
    </r>
    <r>
      <rPr>
        <i/>
        <sz val="10"/>
        <rFont val="Calibri"/>
        <family val="2"/>
        <scheme val="minor"/>
      </rPr>
      <t>Territorios, Revista de estudios urbanos y regionales</t>
    </r>
    <r>
      <rPr>
        <sz val="10"/>
        <rFont val="Calibri"/>
        <family val="2"/>
        <scheme val="minor"/>
      </rPr>
      <t>, (34):183-213.</t>
    </r>
  </si>
  <si>
    <r>
      <t xml:space="preserve">Palma, E. (2016). Authoritarianism. </t>
    </r>
    <r>
      <rPr>
        <i/>
        <sz val="10"/>
        <rFont val="Calibri"/>
        <family val="2"/>
        <scheme val="minor"/>
      </rPr>
      <t>The Blackwell Encyclopedia of Sociology</t>
    </r>
    <r>
      <rPr>
        <sz val="10"/>
        <rFont val="Calibri"/>
        <family val="2"/>
        <scheme val="minor"/>
      </rPr>
      <t>.</t>
    </r>
  </si>
  <si>
    <r>
      <t>Palma, E. (2016). Exclusiones y conflictos en los procesos de selección de candidaturas a la gubernatura.</t>
    </r>
    <r>
      <rPr>
        <i/>
        <sz val="10"/>
        <rFont val="Calibri"/>
        <family val="2"/>
        <scheme val="minor"/>
      </rPr>
      <t xml:space="preserve"> FLACSO</t>
    </r>
    <r>
      <rPr>
        <sz val="10"/>
        <rFont val="Calibri"/>
        <family val="2"/>
        <scheme val="minor"/>
      </rPr>
      <t>, 50-72.</t>
    </r>
  </si>
  <si>
    <r>
      <t>Palma, E. (2016). Un análisis de los perfiles de las diputadas en los LXI y LXII legislasturas.</t>
    </r>
    <r>
      <rPr>
        <i/>
        <sz val="10"/>
        <rFont val="Calibri"/>
        <family val="2"/>
        <scheme val="minor"/>
      </rPr>
      <t xml:space="preserve"> Estudios Políticos, 38</t>
    </r>
    <r>
      <rPr>
        <sz val="10"/>
        <rFont val="Calibri"/>
        <family val="2"/>
        <scheme val="minor"/>
      </rPr>
      <t>(38):57-88.</t>
    </r>
  </si>
  <si>
    <r>
      <t xml:space="preserve">Pérez, G. (2016). Meio Ambiente e Transformação do Espaço Público. </t>
    </r>
    <r>
      <rPr>
        <i/>
        <sz val="10"/>
        <rFont val="Calibri"/>
        <family val="2"/>
        <scheme val="minor"/>
      </rPr>
      <t>Vozes dos Vales: Publicações Académicas</t>
    </r>
    <r>
      <rPr>
        <sz val="10"/>
        <rFont val="Calibri"/>
        <family val="2"/>
        <scheme val="minor"/>
      </rPr>
      <t>.</t>
    </r>
  </si>
  <si>
    <r>
      <t>Rozental, S. (2016).  Cicatrices de un traslado: Tlaloc, el Gulliver de Chapultepec.</t>
    </r>
    <r>
      <rPr>
        <i/>
        <sz val="10"/>
        <rFont val="Calibri"/>
        <family val="2"/>
        <scheme val="minor"/>
      </rPr>
      <t xml:space="preserve"> Animal</t>
    </r>
    <r>
      <rPr>
        <sz val="10"/>
        <rFont val="Calibri"/>
        <family val="2"/>
        <scheme val="minor"/>
      </rPr>
      <t>.</t>
    </r>
  </si>
  <si>
    <r>
      <t xml:space="preserve">Rozental, S. (2016).  In the Wake of Patrimonio: Material Ecologies in San Miguel Coatlinchan. </t>
    </r>
    <r>
      <rPr>
        <i/>
        <sz val="10"/>
        <rFont val="Calibri"/>
        <family val="2"/>
        <scheme val="minor"/>
      </rPr>
      <t>Anthropology Quarterly, 89</t>
    </r>
    <r>
      <rPr>
        <sz val="10"/>
        <rFont val="Calibri"/>
        <family val="2"/>
        <scheme val="minor"/>
      </rPr>
      <t>(1):181-220.</t>
    </r>
  </si>
  <si>
    <r>
      <t xml:space="preserve">Rozental, S. (2016). Matters of Patrimony: Anthropological Theory and the Materiality of Replication in Contemporary Latin America. </t>
    </r>
    <r>
      <rPr>
        <i/>
        <sz val="10"/>
        <rFont val="Calibri"/>
        <family val="2"/>
        <scheme val="minor"/>
      </rPr>
      <t>The Journal of Latin American and Caribbean Anthropology, 21(</t>
    </r>
    <r>
      <rPr>
        <sz val="10"/>
        <rFont val="Calibri"/>
        <family val="2"/>
        <scheme val="minor"/>
      </rPr>
      <t>1):07-18.</t>
    </r>
  </si>
  <si>
    <r>
      <t xml:space="preserve">Rozental, S. (2016). Screening room: the absent stone. </t>
    </r>
    <r>
      <rPr>
        <i/>
        <sz val="10"/>
        <rFont val="Calibri"/>
        <family val="2"/>
        <scheme val="minor"/>
      </rPr>
      <t>Cultural Anthropology</t>
    </r>
    <r>
      <rPr>
        <sz val="10"/>
        <rFont val="Calibri"/>
        <family val="2"/>
        <scheme val="minor"/>
      </rPr>
      <t>.</t>
    </r>
  </si>
  <si>
    <r>
      <t>Rozental, S., Collins, J. &amp; Ramsey, J. (2016). Matters of Patrimony: Anthropological Theory and the Materiality of Replication in Contemporary Latin America.</t>
    </r>
    <r>
      <rPr>
        <i/>
        <sz val="10"/>
        <rFont val="Calibri"/>
        <family val="2"/>
        <scheme val="minor"/>
      </rPr>
      <t xml:space="preserve"> Journal of Latin American and Caribbean Anthropology, 21</t>
    </r>
    <r>
      <rPr>
        <sz val="10"/>
        <rFont val="Calibri"/>
        <family val="2"/>
        <scheme val="minor"/>
      </rPr>
      <t>(1):7-18.</t>
    </r>
  </si>
  <si>
    <r>
      <t xml:space="preserve">Schuessler, M. (2016). La correspondencia de Alma M. Reed y Felipe Carrillo Puerto: una micro-historia pasional y política. </t>
    </r>
    <r>
      <rPr>
        <i/>
        <sz val="10"/>
        <rFont val="Calibri"/>
        <family val="2"/>
        <scheme val="minor"/>
      </rPr>
      <t xml:space="preserve">EntreDiversidades. Revista de Ciencias Sociales y Humanidades, </t>
    </r>
    <r>
      <rPr>
        <sz val="10"/>
        <rFont val="Calibri"/>
        <family val="2"/>
        <scheme val="minor"/>
      </rPr>
      <t>(6):79-105.</t>
    </r>
  </si>
  <si>
    <r>
      <t xml:space="preserve">Yébenes, Z. (2016). Contar historias. Experiencia subjetiva y psicosis. Reflexiones en torno a una investigación antropólogica. </t>
    </r>
    <r>
      <rPr>
        <i/>
        <sz val="10"/>
        <rFont val="Calibri"/>
        <family val="2"/>
        <scheme val="minor"/>
      </rPr>
      <t>TRAMAS, subjetividad y procesos sociales</t>
    </r>
    <r>
      <rPr>
        <sz val="10"/>
        <rFont val="Calibri"/>
        <family val="2"/>
        <scheme val="minor"/>
      </rPr>
      <t>, (46).</t>
    </r>
  </si>
  <si>
    <r>
      <t xml:space="preserve">Yébenes, Z. (2016). Escritura, archiescritura e historia. A propósito de Derrida y Stiegler. </t>
    </r>
    <r>
      <rPr>
        <i/>
        <sz val="10"/>
        <rFont val="Calibri"/>
        <family val="2"/>
        <scheme val="minor"/>
      </rPr>
      <t>Historia y Grafía</t>
    </r>
    <r>
      <rPr>
        <sz val="10"/>
        <rFont val="Calibri"/>
        <family val="2"/>
        <scheme val="minor"/>
      </rPr>
      <t>, (46).</t>
    </r>
  </si>
  <si>
    <r>
      <t xml:space="preserve">Abascal, R., López, E._x000D_ &amp; Zepeda, S. (2016, octubre). Análisis Cualitativo para la Detección de Factores que Afectan el Rendimiento Escolar: Estudio de Caso de la Licenciatura en Tecnologías y Sistemas de Información. </t>
    </r>
    <r>
      <rPr>
        <i/>
        <sz val="10"/>
        <rFont val="Calibri"/>
        <family val="2"/>
        <scheme val="minor"/>
      </rPr>
      <t>Pistas Educativas, 38</t>
    </r>
    <r>
      <rPr>
        <sz val="10"/>
        <rFont val="Calibri"/>
        <family val="2"/>
        <scheme val="minor"/>
      </rPr>
      <t>(120):252-267. http://www.latindex.org/latindex/ficha?folio=13895</t>
    </r>
  </si>
  <si>
    <r>
      <t xml:space="preserve">Jaimez, C. &amp; Martínez, J. (2016, septiembre). Propuesta de aplicación educativa en línea para crear diagramas E-R. </t>
    </r>
    <r>
      <rPr>
        <i/>
        <sz val="10"/>
        <rFont val="Calibri"/>
        <family val="2"/>
        <scheme val="minor"/>
      </rPr>
      <t>Revista Iberoamericana de Producción Académica y Gestión Educativa</t>
    </r>
    <r>
      <rPr>
        <sz val="10"/>
        <rFont val="Calibri"/>
        <family val="2"/>
        <scheme val="minor"/>
      </rPr>
      <t>, (5):1-17. http://www.pag.org.mx/index.php/PAG/article/view/596</t>
    </r>
  </si>
  <si>
    <r>
      <t xml:space="preserve">López, E., Hernández_x000D_, M., Ortega, K., Portilla_x000D_, P., González, M. &amp; Victoriano, F. (2016, octubre). Diseño de un objeto de aprendizaje digital interactivo para fomentar la empatía en estudiantes de primaria. </t>
    </r>
    <r>
      <rPr>
        <i/>
        <sz val="10"/>
        <rFont val="Calibri"/>
        <family val="2"/>
        <scheme val="minor"/>
      </rPr>
      <t>Pistas Educativas, 38</t>
    </r>
    <r>
      <rPr>
        <sz val="10"/>
        <rFont val="Calibri"/>
        <family val="2"/>
        <scheme val="minor"/>
      </rPr>
      <t>(120):285-299. http://www.latindex.org/latindex/ficha?folio=13895</t>
    </r>
  </si>
  <si>
    <r>
      <t xml:space="preserve">Negrete, J., Cruz, R. &amp; Negrete, S. (2016, mayo). Functional modularization of a Neurocranium. </t>
    </r>
    <r>
      <rPr>
        <i/>
        <sz val="10"/>
        <rFont val="Calibri"/>
        <family val="2"/>
        <scheme val="minor"/>
      </rPr>
      <t>E-Neurobiología. Índice: Latinindex, 7</t>
    </r>
    <r>
      <rPr>
        <sz val="10"/>
        <rFont val="Calibri"/>
        <family val="2"/>
        <scheme val="minor"/>
      </rPr>
      <t>(15):1-10. http://www.uv.mx/eneurobiologia/vols/2016/15/Negrete/Resumen.html</t>
    </r>
  </si>
  <si>
    <r>
      <t xml:space="preserve">Rozental, S. &amp; Rufer, M. (2016). Río Congo: El corazón de las tinieblas en el Museo Nacional de Antropología. </t>
    </r>
    <r>
      <rPr>
        <i/>
        <sz val="10"/>
        <rFont val="Calibri"/>
        <family val="2"/>
        <scheme val="minor"/>
      </rPr>
      <t xml:space="preserve">Horizontal. </t>
    </r>
    <r>
      <rPr>
        <sz val="10"/>
        <rFont val="Calibri"/>
        <family val="2"/>
        <scheme val="minor"/>
      </rPr>
      <t>http://horizontal.mx/rio-congo-en-el-museo-nacional-de-antropologia/</t>
    </r>
  </si>
  <si>
    <r>
      <t xml:space="preserve">Rozental, S. (2016). The absent stone. </t>
    </r>
    <r>
      <rPr>
        <i/>
        <sz val="10"/>
        <rFont val="Calibri"/>
        <family val="2"/>
        <scheme val="minor"/>
      </rPr>
      <t>Material World</t>
    </r>
    <r>
      <rPr>
        <sz val="10"/>
        <rFont val="Calibri"/>
        <family val="2"/>
        <scheme val="minor"/>
      </rPr>
      <t>. http://www.materialworldblog.com/2016/03/the­absent­stone/</t>
    </r>
  </si>
  <si>
    <r>
      <t>Richard, A. (2016). Analiese Richard"s "The Unsettled Sector".</t>
    </r>
    <r>
      <rPr>
        <i/>
        <sz val="10"/>
        <rFont val="Calibri"/>
        <family val="2"/>
        <scheme val="minor"/>
      </rPr>
      <t xml:space="preserve"> The Page 99 Test</t>
    </r>
    <r>
      <rPr>
        <sz val="10"/>
        <rFont val="Calibri"/>
        <family val="2"/>
        <scheme val="minor"/>
      </rPr>
      <t>. http://page99test.blogspot.mx/2016/07/analiese-richards-unsettled-sector.html</t>
    </r>
  </si>
  <si>
    <r>
      <t xml:space="preserve">Luna, W. (2016, 16 de febrero). Modelación Basada en Agentes. </t>
    </r>
    <r>
      <rPr>
        <i/>
        <sz val="10"/>
        <rFont val="Calibri"/>
        <family val="2"/>
        <scheme val="minor"/>
      </rPr>
      <t>Diario de Xalapa</t>
    </r>
    <r>
      <rPr>
        <sz val="10"/>
        <rFont val="Calibri"/>
        <family val="2"/>
        <scheme val="minor"/>
      </rPr>
      <t>.</t>
    </r>
  </si>
  <si>
    <r>
      <t xml:space="preserve">Pérez y Pérez, R. (2016, 3 de noviembre). Tlahcuilo: a visual composer. </t>
    </r>
    <r>
      <rPr>
        <i/>
        <sz val="10"/>
        <rFont val="Calibri"/>
        <family val="2"/>
        <scheme val="minor"/>
      </rPr>
      <t>Computer Science for Fun, Queen Mary, University of London</t>
    </r>
    <r>
      <rPr>
        <sz val="10"/>
        <rFont val="Calibri"/>
        <family val="2"/>
        <scheme val="minor"/>
      </rPr>
      <t>, pp. 8-9.</t>
    </r>
  </si>
  <si>
    <r>
      <t xml:space="preserve">Alfie, M. (2016, 14 de diciembre). Caminos para el Cambio. </t>
    </r>
    <r>
      <rPr>
        <i/>
        <sz val="10"/>
        <rFont val="Calibri"/>
        <family val="2"/>
        <scheme val="minor"/>
      </rPr>
      <t>RSU</t>
    </r>
    <r>
      <rPr>
        <sz val="10"/>
        <rFont val="Calibri"/>
        <family val="2"/>
        <scheme val="minor"/>
      </rPr>
      <t>, pp. 35.</t>
    </r>
  </si>
  <si>
    <r>
      <t xml:space="preserve">Gallegos, E. (2016, 2 de julio). Giorgio Agamben, El fuego y el relato, Sexto Piso, México, 2016. </t>
    </r>
    <r>
      <rPr>
        <i/>
        <sz val="10"/>
        <rFont val="Calibri"/>
        <family val="2"/>
        <scheme val="minor"/>
      </rPr>
      <t>Puntos y comas, suplemento de Sin embargo</t>
    </r>
    <r>
      <rPr>
        <sz val="10"/>
        <rFont val="Calibri"/>
        <family val="2"/>
        <scheme val="minor"/>
      </rPr>
      <t>, pp. 2.</t>
    </r>
  </si>
  <si>
    <t>Gallegos, E. (2016, 20 de agosto). Sartre: boxeador; Camus: futbolista. En: Puntos y comas, suplemento de Sin embargo, pp. 2.</t>
  </si>
  <si>
    <r>
      <t xml:space="preserve">Gallegos, E. (2016, 23 de enero). El editor que es pensamiento. </t>
    </r>
    <r>
      <rPr>
        <i/>
        <sz val="10"/>
        <rFont val="Calibri"/>
        <family val="2"/>
        <scheme val="minor"/>
      </rPr>
      <t>Puntos y comas, suplemento de Sin embargo</t>
    </r>
    <r>
      <rPr>
        <sz val="10"/>
        <rFont val="Calibri"/>
        <family val="2"/>
        <scheme val="minor"/>
      </rPr>
      <t>, pp. 2.</t>
    </r>
  </si>
  <si>
    <r>
      <t xml:space="preserve">Gallegos, E. (2016, 23 de noviembre). "Feminización" del poder o las mujeres como ángeles. A propósito de Los ángeles que llevamos dentro. </t>
    </r>
    <r>
      <rPr>
        <i/>
        <sz val="10"/>
        <rFont val="Calibri"/>
        <family val="2"/>
        <scheme val="minor"/>
      </rPr>
      <t>Librosampleados</t>
    </r>
    <r>
      <rPr>
        <sz val="10"/>
        <rFont val="Calibri"/>
        <family val="2"/>
        <scheme val="minor"/>
      </rPr>
      <t>, pp. 2.</t>
    </r>
  </si>
  <si>
    <r>
      <t xml:space="preserve">Gallegos, E. (2016, 24 de septiembre). Poesía e infancia. </t>
    </r>
    <r>
      <rPr>
        <i/>
        <sz val="10"/>
        <rFont val="Calibri"/>
        <family val="2"/>
        <scheme val="minor"/>
      </rPr>
      <t>Puntos y comas, suplemento de Sin embargo</t>
    </r>
    <r>
      <rPr>
        <sz val="10"/>
        <rFont val="Calibri"/>
        <family val="2"/>
        <scheme val="minor"/>
      </rPr>
      <t>, pp. 2.</t>
    </r>
  </si>
  <si>
    <r>
      <t xml:space="preserve">Gallegos, E. (2016, 29 de octubre). Cierto tono apocalíptico. A propósito de El amor antes y después del final del mundo de José Luis Enciso. </t>
    </r>
    <r>
      <rPr>
        <i/>
        <sz val="10"/>
        <rFont val="Calibri"/>
        <family val="2"/>
        <scheme val="minor"/>
      </rPr>
      <t>Puntos y comas, suplemento de Sin embargo</t>
    </r>
    <r>
      <rPr>
        <sz val="10"/>
        <rFont val="Calibri"/>
        <family val="2"/>
        <scheme val="minor"/>
      </rPr>
      <t>, pp. 2.</t>
    </r>
  </si>
  <si>
    <r>
      <t xml:space="preserve">Gallegos, E. (2016, 30 de julio). Patrivium de Gerardo Villanueva. </t>
    </r>
    <r>
      <rPr>
        <i/>
        <sz val="10"/>
        <rFont val="Calibri"/>
        <family val="2"/>
        <scheme val="minor"/>
      </rPr>
      <t>Puntos y comas, suplemento de Sin embargo</t>
    </r>
    <r>
      <rPr>
        <sz val="10"/>
        <rFont val="Calibri"/>
        <family val="2"/>
        <scheme val="minor"/>
      </rPr>
      <t>, pp. 2.</t>
    </r>
  </si>
  <si>
    <r>
      <t>Gallegos, E. (2016, 4 de septiembre). Poesía y sociedad. A propósito del aniversario del El pobrecito señor X.</t>
    </r>
    <r>
      <rPr>
        <i/>
        <sz val="10"/>
        <rFont val="Calibri"/>
        <family val="2"/>
        <scheme val="minor"/>
      </rPr>
      <t xml:space="preserve"> Puntos y comas, suplemento de Sin embargo</t>
    </r>
    <r>
      <rPr>
        <sz val="10"/>
        <rFont val="Calibri"/>
        <family val="2"/>
        <scheme val="minor"/>
      </rPr>
      <t>, pp. 2.</t>
    </r>
  </si>
  <si>
    <r>
      <t xml:space="preserve">Madureira, M. (2016, 30 de mayo). El golpe en Brasil. </t>
    </r>
    <r>
      <rPr>
        <i/>
        <sz val="10"/>
        <rFont val="Calibri"/>
        <family val="2"/>
        <scheme val="minor"/>
      </rPr>
      <t>Buzos de la Noticia</t>
    </r>
    <r>
      <rPr>
        <sz val="10"/>
        <rFont val="Calibri"/>
        <family val="2"/>
        <scheme val="minor"/>
      </rPr>
      <t>, pp. 10.</t>
    </r>
  </si>
  <si>
    <r>
      <t xml:space="preserve">Arroyo, I. (2016, noviembre). Alimentos funcionales. </t>
    </r>
    <r>
      <rPr>
        <i/>
        <sz val="10"/>
        <rFont val="Calibri"/>
        <family val="2"/>
        <scheme val="minor"/>
      </rPr>
      <t>Noticieros Televisa, Canal 4, Creadores Universitarios</t>
    </r>
    <r>
      <rPr>
        <sz val="10"/>
        <rFont val="Calibri"/>
        <family val="2"/>
        <scheme val="minor"/>
      </rPr>
      <t>.</t>
    </r>
  </si>
  <si>
    <r>
      <t xml:space="preserve">Arroyo, I. (2016, mayo). Alimentos funcionales, alternativa para garantizar la ingesta de nutrientes. </t>
    </r>
    <r>
      <rPr>
        <i/>
        <sz val="10"/>
        <rFont val="Calibri"/>
        <family val="2"/>
        <scheme val="minor"/>
      </rPr>
      <t xml:space="preserve">Comunidad Cuajimalpa, Boletín Mensual, Año 2, No. 12, </t>
    </r>
    <r>
      <rPr>
        <sz val="10"/>
        <rFont val="Calibri"/>
        <family val="2"/>
        <scheme val="minor"/>
      </rPr>
      <t>pp. 2.</t>
    </r>
  </si>
  <si>
    <r>
      <t xml:space="preserve">Arroyo, I. (2016, diciembre). Desarrollan nano-alimentos del futuro a partir de suero de leche. </t>
    </r>
    <r>
      <rPr>
        <i/>
        <sz val="10"/>
        <rFont val="Calibri"/>
        <family val="2"/>
        <scheme val="minor"/>
      </rPr>
      <t>Sitio web Investigación y desarrollo</t>
    </r>
    <r>
      <rPr>
        <sz val="10"/>
        <rFont val="Calibri"/>
        <family val="2"/>
        <scheme val="minor"/>
      </rPr>
      <t>, pp. 8-9.</t>
    </r>
  </si>
  <si>
    <r>
      <t xml:space="preserve">Arroyo, I. (2016, octubre). Diseña la UAM alimentos funcionales con proteínas de suero de leche y maíz. </t>
    </r>
    <r>
      <rPr>
        <i/>
        <sz val="10"/>
        <rFont val="Calibri"/>
        <family val="2"/>
        <scheme val="minor"/>
      </rPr>
      <t xml:space="preserve">Semanario de la UAM Vol. XXIII, No. 8, </t>
    </r>
    <r>
      <rPr>
        <sz val="10"/>
        <rFont val="Calibri"/>
        <family val="2"/>
        <scheme val="minor"/>
      </rPr>
      <t>pp. 10.</t>
    </r>
  </si>
  <si>
    <t>Referencia</t>
  </si>
  <si>
    <r>
      <t xml:space="preserve">Abascal, R. &amp; López, E. (2016). </t>
    </r>
    <r>
      <rPr>
        <i/>
        <sz val="10"/>
        <rFont val="Calibri"/>
        <family val="2"/>
        <scheme val="minor"/>
      </rPr>
      <t>Pensar en Matemáticas</t>
    </r>
    <r>
      <rPr>
        <sz val="10"/>
        <rFont val="Calibri"/>
        <family val="2"/>
        <scheme val="minor"/>
      </rPr>
      <t>. Ciudad de México: UAM Cuajimalpa.</t>
    </r>
  </si>
  <si>
    <r>
      <t xml:space="preserve">Gómez, R. (2016). </t>
    </r>
    <r>
      <rPr>
        <i/>
        <sz val="10"/>
        <rFont val="Calibri"/>
        <family val="2"/>
        <scheme val="minor"/>
      </rPr>
      <t>Global Media Giants.</t>
    </r>
    <r>
      <rPr>
        <sz val="10"/>
        <rFont val="Calibri"/>
        <family val="2"/>
        <scheme val="minor"/>
      </rPr>
      <t xml:space="preserve"> Gran Bretaña: Routledge.</t>
    </r>
  </si>
  <si>
    <r>
      <t xml:space="preserve">González, M. (2016). </t>
    </r>
    <r>
      <rPr>
        <i/>
        <sz val="10"/>
        <rFont val="Calibri"/>
        <family val="2"/>
        <scheme val="minor"/>
      </rPr>
      <t>Diseño de información y vida cotidiana</t>
    </r>
    <r>
      <rPr>
        <sz val="10"/>
        <rFont val="Calibri"/>
        <family val="2"/>
        <scheme val="minor"/>
      </rPr>
      <t>. Ciudad de México: Designio.</t>
    </r>
  </si>
  <si>
    <r>
      <t xml:space="preserve">Jaimez, C., Miranda, K., Vázquez, E. &amp; Vázquez, F. (2016). </t>
    </r>
    <r>
      <rPr>
        <i/>
        <sz val="10"/>
        <rFont val="Calibri"/>
        <family val="2"/>
        <scheme val="minor"/>
      </rPr>
      <t>Estrategias didácticas basadas en el aprendizaje. Innovación educativa y TIC.</t>
    </r>
    <r>
      <rPr>
        <sz val="10"/>
        <rFont val="Calibri"/>
        <family val="2"/>
        <scheme val="minor"/>
      </rPr>
      <t xml:space="preserve"> Ciudad de México: Universidad Autónoma Metropolitana.</t>
    </r>
  </si>
  <si>
    <r>
      <t xml:space="preserve">Rivera, A. (2016). </t>
    </r>
    <r>
      <rPr>
        <i/>
        <sz val="10"/>
        <rFont val="Calibri"/>
        <family val="2"/>
        <scheme val="minor"/>
      </rPr>
      <t>Lecciones introductorias de retórica, diseño y comunicación</t>
    </r>
    <r>
      <rPr>
        <sz val="10"/>
        <rFont val="Calibri"/>
        <family val="2"/>
        <scheme val="minor"/>
      </rPr>
      <t>. Ciudad de México: UAM Cuajimalpa.</t>
    </r>
  </si>
  <si>
    <t>Ávila, R. (2016). Comunicación y organización en el capitalismo de flujos. Tenerife, España.</t>
  </si>
  <si>
    <t>Castellanos, V. (2016). Prólogo: Crónica de un reclamo comunicativo. En: Herrera, S. (comp.), Comunicar ciencia en México. Tendencias y Narrativas (pp. 7-17). Guadalajara, Jalisco: ITESO.</t>
  </si>
  <si>
    <r>
      <t xml:space="preserve">Chávez, N. (2016). Todos somos naturaleza. En: Peñalosa, E. (comp.), </t>
    </r>
    <r>
      <rPr>
        <i/>
        <sz val="10"/>
        <rFont val="Calibri"/>
        <family val="2"/>
        <scheme val="minor"/>
      </rPr>
      <t>Sustentabilidad. Una visión multidisciplinaria</t>
    </r>
    <r>
      <rPr>
        <sz val="10"/>
        <rFont val="Calibri"/>
        <family val="2"/>
        <scheme val="minor"/>
      </rPr>
      <t xml:space="preserve"> (pp. 59-66). Ciudad de México.</t>
    </r>
  </si>
  <si>
    <r>
      <t xml:space="preserve">Espinosa, M. (2016). Del modelo Educativo a la realidad en la práctica docente en la UAM Cuajimalpa. En: Solano, E. &amp; Moreno, T. (comp.), </t>
    </r>
    <r>
      <rPr>
        <i/>
        <sz val="10"/>
        <rFont val="Calibri"/>
        <family val="2"/>
        <scheme val="minor"/>
      </rPr>
      <t xml:space="preserve">Compendio Investigativo de Academia Journals Celaya. </t>
    </r>
    <r>
      <rPr>
        <sz val="10"/>
        <rFont val="Calibri"/>
        <family val="2"/>
        <scheme val="minor"/>
      </rPr>
      <t>Celaya, México: Libro Digital.</t>
    </r>
  </si>
  <si>
    <r>
      <t xml:space="preserve">García, B. (2016). Ciclo de vida. En Peñalosa, E. &amp; Quintero, R. (comp.), </t>
    </r>
    <r>
      <rPr>
        <i/>
        <sz val="10"/>
        <rFont val="Calibri"/>
        <family val="2"/>
        <scheme val="minor"/>
      </rPr>
      <t xml:space="preserve">Sustentabilidad. Una visión multidisciplinaria </t>
    </r>
    <r>
      <rPr>
        <sz val="10"/>
        <rFont val="Calibri"/>
        <family val="2"/>
        <scheme val="minor"/>
      </rPr>
      <t>(pp. 251-260). Ciudad de México: UAM Cuajimalpa.</t>
    </r>
  </si>
  <si>
    <r>
      <t xml:space="preserve">García, B. (2016). Patrones de producción y consumo. Aspectos económicos. En Peñalosa, E. &amp; Quintero, R. (comp.), </t>
    </r>
    <r>
      <rPr>
        <i/>
        <sz val="10"/>
        <rFont val="Calibri"/>
        <family val="2"/>
        <scheme val="minor"/>
      </rPr>
      <t>Sustentabilidad. Una visión multidisciplinaria</t>
    </r>
    <r>
      <rPr>
        <sz val="10"/>
        <rFont val="Calibri"/>
        <family val="2"/>
        <scheme val="minor"/>
      </rPr>
      <t xml:space="preserve"> (pp. 225-234). Ciudad de México: UAM Cuajimalpa.</t>
    </r>
  </si>
  <si>
    <r>
      <t>Gómez, R. (2016). Introducción. En: Birkinbine, B. &amp; Wasko, J. (comp.),</t>
    </r>
    <r>
      <rPr>
        <i/>
        <sz val="10"/>
        <rFont val="Calibri"/>
        <family val="2"/>
        <scheme val="minor"/>
      </rPr>
      <t xml:space="preserve"> Global Media Giants</t>
    </r>
    <r>
      <rPr>
        <sz val="10"/>
        <rFont val="Calibri"/>
        <family val="2"/>
        <scheme val="minor"/>
      </rPr>
      <t xml:space="preserve"> (pp. 1-8). London, Gran Bretaña.</t>
    </r>
  </si>
  <si>
    <r>
      <t xml:space="preserve">Gómez, R. (2016). Grupo Televisa. En: Birkinbine, B. &amp; Wasko, J. (comp.), </t>
    </r>
    <r>
      <rPr>
        <i/>
        <sz val="10"/>
        <rFont val="Calibri"/>
        <family val="2"/>
        <scheme val="minor"/>
      </rPr>
      <t>Global Media Giants</t>
    </r>
    <r>
      <rPr>
        <sz val="10"/>
        <rFont val="Calibri"/>
        <family val="2"/>
        <scheme val="minor"/>
      </rPr>
      <t xml:space="preserve"> (pp. 111-124). London, Gran Bretaña.</t>
    </r>
  </si>
  <si>
    <r>
      <t xml:space="preserve">Heard, C. (2016). Energía. En Peñalosa, E. &amp; Quintero, R. (comp.), </t>
    </r>
    <r>
      <rPr>
        <i/>
        <sz val="10"/>
        <rFont val="Calibri"/>
        <family val="2"/>
        <scheme val="minor"/>
      </rPr>
      <t>Sustentabilidad. Una visión multidisciplinaria</t>
    </r>
    <r>
      <rPr>
        <sz val="10"/>
        <rFont val="Calibri"/>
        <family val="2"/>
        <scheme val="minor"/>
      </rPr>
      <t xml:space="preserve"> (pp. 106-134). Ciudad de México: UAM Cuajimalpa.</t>
    </r>
  </si>
  <si>
    <r>
      <t xml:space="preserve">Jaimez, C. &amp; Luna, W. (2016). Los Laboratorios Temáticos: espacios para la innovación educativa y la incorporación de las TIC en la educación. En </t>
    </r>
    <r>
      <rPr>
        <i/>
        <sz val="10"/>
        <rFont val="Calibri"/>
        <family val="2"/>
        <scheme val="minor"/>
      </rPr>
      <t>Estrategias didácticas en educación superior basadas en el aprendizaje: innovación educativa y TIC</t>
    </r>
    <r>
      <rPr>
        <sz val="10"/>
        <rFont val="Calibri"/>
        <family val="2"/>
        <scheme val="minor"/>
      </rPr>
      <t xml:space="preserve"> (pp. 200-220). México.</t>
    </r>
  </si>
  <si>
    <r>
      <t xml:space="preserve">Martínez, A. (2016). El diseño integrador ¿posibilidad o utopía?. En Mora, E. (comp.), </t>
    </r>
    <r>
      <rPr>
        <i/>
        <sz val="10"/>
        <rFont val="Calibri"/>
        <family val="2"/>
        <scheme val="minor"/>
      </rPr>
      <t>Desafíos del diseño. Teoría, crítica e historia</t>
    </r>
    <r>
      <rPr>
        <sz val="10"/>
        <rFont val="Calibri"/>
        <family val="2"/>
        <scheme val="minor"/>
      </rPr>
      <t xml:space="preserve"> (pp. 39-62). Ciudad de México: Secretaría de Cultura.</t>
    </r>
  </si>
  <si>
    <r>
      <t xml:space="preserve">Martínez, A. (2016). Propuestas editoriales para niños con discapacidad visual. En </t>
    </r>
    <r>
      <rPr>
        <i/>
        <sz val="10"/>
        <rFont val="Calibri"/>
        <family val="2"/>
        <scheme val="minor"/>
      </rPr>
      <t xml:space="preserve">Avances de las mujeres en las ciencias, las humanidades y todas las disciplinas </t>
    </r>
    <r>
      <rPr>
        <sz val="10"/>
        <rFont val="Calibri"/>
        <family val="2"/>
        <scheme val="minor"/>
      </rPr>
      <t>(pp. 225-235). Ciudad de México: UAM Cuajimalpa.</t>
    </r>
  </si>
  <si>
    <r>
      <t xml:space="preserve">Mercado, O. (2016). Entre el estilo y el contexto. La historiografía del diseño en México. En Mora, E. (comp.), </t>
    </r>
    <r>
      <rPr>
        <i/>
        <sz val="10"/>
        <rFont val="Calibri"/>
        <family val="2"/>
        <scheme val="minor"/>
      </rPr>
      <t xml:space="preserve">Desafíos del diseño. Teoría, crítica e historia </t>
    </r>
    <r>
      <rPr>
        <sz val="10"/>
        <rFont val="Calibri"/>
        <family val="2"/>
        <scheme val="minor"/>
      </rPr>
      <t>(pp. 217-232). Ciudad de México: Secretaría de Cultura.</t>
    </r>
  </si>
  <si>
    <r>
      <t xml:space="preserve">Moreno, T. &amp; Anlehu, A. (2016). Capítulo XXXIX. Elementos que componen la evaluación de las trayectorias escolares en educación superior. En Mosqueda, N. et. al. (comp.), </t>
    </r>
    <r>
      <rPr>
        <i/>
        <sz val="10"/>
        <rFont val="Calibri"/>
        <family val="2"/>
        <scheme val="minor"/>
      </rPr>
      <t xml:space="preserve">Avances y Perspectivas en Ciencias Sociales y Administrativas </t>
    </r>
    <r>
      <rPr>
        <sz val="10"/>
        <rFont val="Calibri"/>
        <family val="2"/>
        <scheme val="minor"/>
      </rPr>
      <t>(pp. 586-605). México/Guatemala.</t>
    </r>
  </si>
  <si>
    <r>
      <t xml:space="preserve">Moreno, T., Solano, E. &amp; Espinosa, M. (2016). En </t>
    </r>
    <r>
      <rPr>
        <i/>
        <sz val="10"/>
        <rFont val="Calibri"/>
        <family val="2"/>
        <scheme val="minor"/>
      </rPr>
      <t>Congreso Internacional de Investigación Academia Journals Del modelo educativo a la realidad en la práctica docente en la UAM Cuajimalpa</t>
    </r>
    <r>
      <rPr>
        <sz val="10"/>
        <rFont val="Calibri"/>
        <family val="2"/>
        <scheme val="minor"/>
      </rPr>
      <t xml:space="preserve"> (pp. 5803-5807). México.</t>
    </r>
  </si>
  <si>
    <r>
      <t xml:space="preserve">Olivera, M. (2016). Introducción a la economía. Entre límites y necesidades. En Peñalosa, E. &amp; Quintero, R. (comp.), </t>
    </r>
    <r>
      <rPr>
        <i/>
        <sz val="10"/>
        <rFont val="Calibri"/>
        <family val="2"/>
        <scheme val="minor"/>
      </rPr>
      <t>Sustentabilidad. Una visión multidisciplinaria</t>
    </r>
    <r>
      <rPr>
        <sz val="10"/>
        <rFont val="Calibri"/>
        <family val="2"/>
        <scheme val="minor"/>
      </rPr>
      <t xml:space="preserve"> (pp. 205-224). Ciudad de México: UAM Cuajimalpa.</t>
    </r>
  </si>
  <si>
    <r>
      <t>Pérez, R. (2017). Chapter 13. En</t>
    </r>
    <r>
      <rPr>
        <i/>
        <sz val="10"/>
        <rFont val="Calibri"/>
        <family val="2"/>
        <scheme val="minor"/>
      </rPr>
      <t xml:space="preserve"> Computational Creativity: The Philosophy and Engineering of Autonomously Creative Systems Representing Social Common Sense Knowledge in MEXICA.</t>
    </r>
    <r>
      <rPr>
        <sz val="10"/>
        <rFont val="Calibri"/>
        <family val="2"/>
        <scheme val="minor"/>
      </rPr>
      <t xml:space="preserve"> (pp. 1-21).</t>
    </r>
  </si>
  <si>
    <r>
      <t xml:space="preserve">Pérez, R. &amp; Amílcar, T. (2017). Chapter 1. En </t>
    </r>
    <r>
      <rPr>
        <i/>
        <sz val="10"/>
        <rFont val="Calibri"/>
        <family val="2"/>
        <scheme val="minor"/>
      </rPr>
      <t>Computational Creativity: The Philosophy and Engineering of Autonomously Creative Systems Systematizing Creativity: The Computational View</t>
    </r>
    <r>
      <rPr>
        <sz val="10"/>
        <rFont val="Calibri"/>
        <family val="2"/>
        <scheme val="minor"/>
      </rPr>
      <t xml:space="preserve"> (pp. 1-16).</t>
    </r>
  </si>
  <si>
    <r>
      <t>Rodríguez Viqueira, Manuel (2016). Criterios generales para una construcción sustentable. Caso de estudio: Zona de Cuajimalpa. En Peñalosa, E. &amp; Quintero, R. (comp.),</t>
    </r>
    <r>
      <rPr>
        <i/>
        <sz val="10"/>
        <rFont val="Calibri"/>
        <family val="2"/>
        <scheme val="minor"/>
      </rPr>
      <t xml:space="preserve"> Sustentabilidad. Una visión multidisciplinaria</t>
    </r>
    <r>
      <rPr>
        <sz val="10"/>
        <rFont val="Calibri"/>
        <family val="2"/>
        <scheme val="minor"/>
      </rPr>
      <t xml:space="preserve"> (pp. 367-386). Ciudad de México: UAM Cuajimalpa.</t>
    </r>
  </si>
  <si>
    <r>
      <t xml:space="preserve">Rodríguez, L. (2016). ¿Y después del pensamiento de diseño?. En Mora, E. (comp.), </t>
    </r>
    <r>
      <rPr>
        <i/>
        <sz val="10"/>
        <rFont val="Calibri"/>
        <family val="2"/>
        <scheme val="minor"/>
      </rPr>
      <t>Desafíos del diseño. Teoría, crítica e historia</t>
    </r>
    <r>
      <rPr>
        <sz val="10"/>
        <rFont val="Calibri"/>
        <family val="2"/>
        <scheme val="minor"/>
      </rPr>
      <t xml:space="preserve"> (pp. 63-84). Ciudad de México: Secretaría de Cultura.</t>
    </r>
  </si>
  <si>
    <r>
      <t xml:space="preserve">Rodríguez, L. (2016).  Modelos clave para el diseñador ante los escenarios del cambio. En Gutiérrez, F. &amp; Rodríguez, J. (comp.), </t>
    </r>
    <r>
      <rPr>
        <i/>
        <sz val="10"/>
        <rFont val="Calibri"/>
        <family val="2"/>
        <scheme val="minor"/>
      </rPr>
      <t>Escenarios y sentido</t>
    </r>
    <r>
      <rPr>
        <sz val="10"/>
        <rFont val="Calibri"/>
        <family val="2"/>
        <scheme val="minor"/>
      </rPr>
      <t xml:space="preserve"> (pp. 57-74). Ciudad de México: UAM Azcapotzalco.</t>
    </r>
  </si>
  <si>
    <r>
      <t>Rodríguez, M. (2016). La arquitectura bioclimática. Espacios funcionales y saludables en comunicación con la naturaleza. En Peñalosa, E. &amp; Quintero, R. (comp.),</t>
    </r>
    <r>
      <rPr>
        <i/>
        <sz val="10"/>
        <rFont val="Calibri"/>
        <family val="2"/>
        <scheme val="minor"/>
      </rPr>
      <t xml:space="preserve"> Sustentabilidad. Una visión multidisciplinaria</t>
    </r>
    <r>
      <rPr>
        <sz val="10"/>
        <rFont val="Calibri"/>
        <family val="2"/>
        <scheme val="minor"/>
      </rPr>
      <t xml:space="preserve"> (pp. 343-366). Ciudad de México: UAM Cuajimalpa.</t>
    </r>
  </si>
  <si>
    <r>
      <t>Rojas, G. (2016). Los vínculos de la universidad y su entorno. Explorando nuevas configuraciones. En: Contreras, O. &amp; Torres, H. (comp.),</t>
    </r>
    <r>
      <rPr>
        <i/>
        <sz val="10"/>
        <rFont val="Calibri"/>
        <family val="2"/>
        <scheme val="minor"/>
      </rPr>
      <t xml:space="preserve"> La agenda emergente de las ciencias sociales. Conocimiento, crítica e intervención. Memorias del 5 Congreso Nacional de Ciencias Sociales</t>
    </r>
    <r>
      <rPr>
        <sz val="10"/>
        <rFont val="Calibri"/>
        <family val="2"/>
        <scheme val="minor"/>
      </rPr>
      <t>. COMECSO/Universidad de Guadalajara.</t>
    </r>
  </si>
  <si>
    <r>
      <t xml:space="preserve">Núñez, M.(2016). Two-Dimensional Motion of Viscoelastic Membrane in an incompressible fluid: Applications to the cochlear mechanics. En Springer International Publishing. (ed.), </t>
    </r>
    <r>
      <rPr>
        <i/>
        <sz val="10"/>
        <rFont val="Calibri"/>
        <family val="2"/>
        <scheme val="minor"/>
      </rPr>
      <t>Recent Advances in fluid Dynamics with Environmental Applications</t>
    </r>
    <r>
      <rPr>
        <sz val="10"/>
        <rFont val="Calibri"/>
        <family val="2"/>
        <scheme val="minor"/>
      </rPr>
      <t xml:space="preserve"> (pp. 229-252). Switzerland: Springer International Publishing.</t>
    </r>
  </si>
  <si>
    <r>
      <t xml:space="preserve">Revah S. &amp;  Saucedo,  O. (2016). Recursos Naturales. En Peñalosa, E &amp; Quintero, R. (comp.), </t>
    </r>
    <r>
      <rPr>
        <i/>
        <sz val="10"/>
        <rFont val="Calibri"/>
        <family val="2"/>
        <scheme val="minor"/>
      </rPr>
      <t>Sustentabilidad una visión multidisciplinaria</t>
    </r>
    <r>
      <rPr>
        <sz val="10"/>
        <rFont val="Calibri"/>
        <family val="2"/>
        <scheme val="minor"/>
      </rPr>
      <t xml:space="preserve"> (pp. 69-86). México: UAM- Cuajimalpa.</t>
    </r>
  </si>
  <si>
    <r>
      <t xml:space="preserve">Rivera, N. &amp; López, P.(2016). CHAPTER 6 Antimalarial Herbal Medicine: From Natural Products to Drug Molecules. En Atta-ur-Rahman. FRS Kings College University of Cambridge, Cambridge UK. (ed.), </t>
    </r>
    <r>
      <rPr>
        <i/>
        <sz val="10"/>
        <rFont val="Calibri"/>
        <family val="2"/>
        <scheme val="minor"/>
      </rPr>
      <t>Frontiers in Clinical Drug Research
Anti-Infectives (Volume 2)</t>
    </r>
    <r>
      <rPr>
        <sz val="10"/>
        <rFont val="Calibri"/>
        <family val="2"/>
        <scheme val="minor"/>
      </rPr>
      <t xml:space="preserve"> (pp. 204-233). Cambridge, UK: Bentham Science Publisher  Sharjah.
UAE.</t>
    </r>
  </si>
  <si>
    <r>
      <t xml:space="preserve">Adonón, A. (2016). Pratiques juridiques indiennes au Chiapas. En </t>
    </r>
    <r>
      <rPr>
        <i/>
        <sz val="10"/>
        <rFont val="Calibri"/>
        <family val="2"/>
        <scheme val="minor"/>
      </rPr>
      <t>Pratiques juridiques indiennes au Chiapas</t>
    </r>
    <r>
      <rPr>
        <sz val="10"/>
        <rFont val="Calibri"/>
        <family val="2"/>
        <scheme val="minor"/>
      </rPr>
      <t>. Francia: L"Harmattan.</t>
    </r>
  </si>
  <si>
    <r>
      <t xml:space="preserve">Alfie, M. (2016). Antecedentes y principios del desarrollo sustentable. En </t>
    </r>
    <r>
      <rPr>
        <i/>
        <sz val="10"/>
        <rFont val="Calibri"/>
        <family val="2"/>
        <scheme val="minor"/>
      </rPr>
      <t>Sustentabilidad. Una visión Multidisciplinaria</t>
    </r>
    <r>
      <rPr>
        <sz val="10"/>
        <rFont val="Calibri"/>
        <family val="2"/>
        <scheme val="minor"/>
      </rPr>
      <t xml:space="preserve"> (pp. 20). México: UAM.</t>
    </r>
  </si>
  <si>
    <r>
      <t xml:space="preserve">Díaz, L. (2016). Las redes de cooperación internacional para el desarrollo: el caso ilustrativo de la ciudad de México. En </t>
    </r>
    <r>
      <rPr>
        <i/>
        <sz val="10"/>
        <rFont val="Calibri"/>
        <family val="2"/>
        <scheme val="minor"/>
      </rPr>
      <t>Teoría y práctica de la cooperación internacional para el desarrollo</t>
    </r>
    <r>
      <rPr>
        <sz val="10"/>
        <rFont val="Calibri"/>
        <family val="2"/>
        <scheme val="minor"/>
      </rPr>
      <t xml:space="preserve"> (pp. 155-167). México.</t>
    </r>
  </si>
  <si>
    <r>
      <t xml:space="preserve">Díaz, L. (2016). Ciudades, gobiernos locales y sus redes frente a los retos locales para la sustentabilidad global. En  </t>
    </r>
    <r>
      <rPr>
        <i/>
        <sz val="10"/>
        <rFont val="Calibri"/>
        <family val="2"/>
        <scheme val="minor"/>
      </rPr>
      <t>Sustentabilidad: una visión multidisciplinaria</t>
    </r>
    <r>
      <rPr>
        <sz val="10"/>
        <rFont val="Calibri"/>
        <family val="2"/>
        <scheme val="minor"/>
      </rPr>
      <t xml:space="preserve"> (pp. 169-183). México: .</t>
    </r>
  </si>
  <si>
    <t>Gallegos, E. (2016). Edición crítica de libro El contrato social. México: UAM.</t>
  </si>
  <si>
    <r>
      <t>Gómez, R. (2016). Violencia y Confianza en las Instituciones de Derecho: la Aprobación Ciudadana por el Poder Ejecutivo en América Latina. En</t>
    </r>
    <r>
      <rPr>
        <i/>
        <sz val="10"/>
        <rFont val="Calibri"/>
        <family val="2"/>
        <scheme val="minor"/>
      </rPr>
      <t xml:space="preserve"> La Agenda Emergente de las Ciencias Sociales: Conocimiento, Crítica e Intervención</t>
    </r>
    <r>
      <rPr>
        <sz val="10"/>
        <rFont val="Calibri"/>
        <family val="2"/>
        <scheme val="minor"/>
      </rPr>
      <t xml:space="preserve"> (pp. 83-106). México.</t>
    </r>
  </si>
  <si>
    <r>
      <t xml:space="preserve">Pérez, G. (2016). Gobernabilidad y Nuevos Desafíos para el Desarrollo Social. En </t>
    </r>
    <r>
      <rPr>
        <i/>
        <sz val="10"/>
        <rFont val="Calibri"/>
        <family val="2"/>
        <scheme val="minor"/>
      </rPr>
      <t>Reflexiones sobre la Confianza Institucional y la Construcción de Ciudadanía en la Ciudad de México</t>
    </r>
    <r>
      <rPr>
        <sz val="10"/>
        <rFont val="Calibri"/>
        <family val="2"/>
        <scheme val="minor"/>
      </rPr>
      <t xml:space="preserve"> (pp. 25-39). Ciudad de México.</t>
    </r>
  </si>
  <si>
    <r>
      <t xml:space="preserve">Pérez, G. (2016). Political Changes in the Context of Globalization. En </t>
    </r>
    <r>
      <rPr>
        <i/>
        <sz val="10"/>
        <rFont val="Calibri"/>
        <family val="2"/>
        <scheme val="minor"/>
      </rPr>
      <t>Citizenship, Space and Democracy</t>
    </r>
    <r>
      <rPr>
        <sz val="10"/>
        <rFont val="Calibri"/>
        <family val="2"/>
        <scheme val="minor"/>
      </rPr>
      <t>. Estados Unidos.</t>
    </r>
  </si>
  <si>
    <r>
      <t xml:space="preserve">Pérez, G. (2016). Control y Retroalimentación entre Ciudadanos y Legisladores. En </t>
    </r>
    <r>
      <rPr>
        <i/>
        <sz val="10"/>
        <rFont val="Calibri"/>
        <family val="2"/>
        <scheme val="minor"/>
      </rPr>
      <t>El Vínculo de la Representación</t>
    </r>
    <r>
      <rPr>
        <sz val="10"/>
        <rFont val="Calibri"/>
        <family val="2"/>
        <scheme val="minor"/>
      </rPr>
      <t xml:space="preserve"> (pp. 115). México: Cámara de Diputados, LXIII Legislatura.</t>
    </r>
  </si>
  <si>
    <r>
      <t xml:space="preserve">Pérez, R. (2016). Creatividad Computacional. Reseña del libro Creatividad Computacional. En </t>
    </r>
    <r>
      <rPr>
        <i/>
        <sz val="10"/>
        <rFont val="Calibri"/>
        <family val="2"/>
        <scheme val="minor"/>
      </rPr>
      <t>Revista Latinoamericana de Ciencias de la Comunicación</t>
    </r>
    <r>
      <rPr>
        <sz val="10"/>
        <rFont val="Calibri"/>
        <family val="2"/>
        <scheme val="minor"/>
      </rPr>
      <t>, 12(23):237.</t>
    </r>
  </si>
  <si>
    <r>
      <t xml:space="preserve">Mercado, A. (2016). Reseña del libro Cada quien su imperio. Preferencias institucionales y patrones territoriales de inseguridad. En </t>
    </r>
    <r>
      <rPr>
        <i/>
        <sz val="10"/>
        <rFont val="Calibri"/>
        <family val="2"/>
        <scheme val="minor"/>
      </rPr>
      <t>Sociológica</t>
    </r>
    <r>
      <rPr>
        <sz val="10"/>
        <rFont val="Calibri"/>
        <family val="2"/>
        <scheme val="minor"/>
      </rPr>
      <t>, :277.</t>
    </r>
  </si>
  <si>
    <r>
      <t>Abascal, R., Sepúlveda, D. &amp; Monroy, E._x000D_ (2016). C</t>
    </r>
    <r>
      <rPr>
        <i/>
        <sz val="10"/>
        <rFont val="Calibri"/>
        <family val="2"/>
        <scheme val="minor"/>
      </rPr>
      <t xml:space="preserve">ircles: Enhancing Effective Interactions by Quantitative and Qualitative Visualization in User-Centered Design. </t>
    </r>
    <r>
      <rPr>
        <sz val="10"/>
        <rFont val="Calibri"/>
        <family val="2"/>
        <scheme val="minor"/>
      </rPr>
      <t>En Meiselwitz, G (Ed.), 8th International Conference on Social Computing and Social Media SCSM 2016 (pp. 71-80). Toronto, ON, Canada: Springer.</t>
    </r>
  </si>
  <si>
    <r>
      <t xml:space="preserve">Callejas_x000D_, A., Villatoro, E., Meza, I. &amp; Ramírez, G. (2016). </t>
    </r>
    <r>
      <rPr>
        <i/>
        <sz val="10"/>
        <rFont val="Calibri"/>
        <family val="2"/>
        <scheme val="minor"/>
      </rPr>
      <t xml:space="preserve">From dialogue corpora to dialogue systems: Generating a chatbot with teenager personality for preventing cyber-pedophilia. </t>
    </r>
    <r>
      <rPr>
        <sz val="10"/>
        <rFont val="Calibri"/>
        <family val="2"/>
        <scheme val="minor"/>
      </rPr>
      <t>En Mexican International Conference on Artificial Intelligence, MICAI 2016 (pp. 531-539). IBEROSTAR Cancún: Springer.</t>
    </r>
  </si>
  <si>
    <r>
      <t xml:space="preserve">Garciarena, M., Villegas, M., Funez, D., Cagnina, L., Errecalde, M., Ramírez_x000D_, G. &amp; Villatoro, E. (2016). </t>
    </r>
    <r>
      <rPr>
        <i/>
        <sz val="10"/>
        <rFont val="Calibri"/>
        <family val="2"/>
        <scheme val="minor"/>
      </rPr>
      <t>Profile-based Approach for Age and Gender Identification. Notebook for PAN at CLEF 2016.</t>
    </r>
    <r>
      <rPr>
        <sz val="10"/>
        <rFont val="Calibri"/>
        <family val="2"/>
        <scheme val="minor"/>
      </rPr>
      <t xml:space="preserve"> En PAN @ CLEF 2016: 5th evaluation lab on uncovering plagiarism, authorship, and social software misuse, at CLEF conference (pp. 864-873). Portugal: CEUR Workshop Proceedings (CEUR-WS.org).</t>
    </r>
  </si>
  <si>
    <r>
      <t xml:space="preserve">Jaimez, C. &amp; Luna, W. (2016). </t>
    </r>
    <r>
      <rPr>
        <i/>
        <sz val="10"/>
        <rFont val="Calibri"/>
        <family val="2"/>
        <scheme val="minor"/>
      </rPr>
      <t>Sistema Web para Registro y Administración de Cursos de Educación Continua.</t>
    </r>
    <r>
      <rPr>
        <sz val="10"/>
        <rFont val="Calibri"/>
        <family val="2"/>
        <scheme val="minor"/>
      </rPr>
      <t xml:space="preserve"> En Sidorov, G (Ed.), Language &amp; Knowledge Engineering LKE'2016 (pp. 97-108). Puebla, Pue. México: Instituto Politécnico Nacional.</t>
    </r>
  </si>
  <si>
    <r>
      <t>Jaimez, C. &amp; García, B. (2016).</t>
    </r>
    <r>
      <rPr>
        <i/>
        <sz val="10"/>
        <rFont val="Calibri"/>
        <family val="2"/>
        <scheme val="minor"/>
      </rPr>
      <t xml:space="preserve"> Sistema Web Personalizable con Diseño Web Adaptable para la Administración de Reservaciones en Hoteles.</t>
    </r>
    <r>
      <rPr>
        <sz val="10"/>
        <rFont val="Calibri"/>
        <family val="2"/>
        <scheme val="minor"/>
      </rPr>
      <t xml:space="preserve"> En Sidorov, G (Ed.), Language &amp; Knowledge Engineering LKE'2016 (pp. 75-86). Puebla, Pue. México: Instituto Politécnico Nacional.</t>
    </r>
  </si>
  <si>
    <r>
      <t xml:space="preserve">Jaimez, C. &amp; Castillo, M. (2016). </t>
    </r>
    <r>
      <rPr>
        <i/>
        <sz val="10"/>
        <rFont val="Calibri"/>
        <family val="2"/>
        <scheme val="minor"/>
      </rPr>
      <t>Hacia una Herramienta Web para Visualizar la Ejecución de Programas Escritos en el Lenguaje Java.</t>
    </r>
    <r>
      <rPr>
        <sz val="10"/>
        <rFont val="Calibri"/>
        <family val="2"/>
        <scheme val="minor"/>
      </rPr>
      <t xml:space="preserve"> En Sidorov, G (Ed.), Language &amp; Knowledge Engineering LKE'2016 (pp. 109-120). Puebla, Pue. México: Instituto Politécnico Nacional.</t>
    </r>
  </si>
  <si>
    <r>
      <t xml:space="preserve">Jaimez, C. &amp; Hernández, L. (2016). </t>
    </r>
    <r>
      <rPr>
        <i/>
        <sz val="10"/>
        <rFont val="Calibri"/>
        <family val="2"/>
        <scheme val="minor"/>
      </rPr>
      <t>Serialización de Objetos PHP a XML.</t>
    </r>
    <r>
      <rPr>
        <sz val="10"/>
        <rFont val="Calibri"/>
        <family val="2"/>
        <scheme val="minor"/>
      </rPr>
      <t xml:space="preserve"> En Sidorov, G (Ed.), Language &amp; Knowledge Engineering LKE'2016 (pp. 87-95). Puebla, Pue. México: Instituto Politécnico Nacional.</t>
    </r>
  </si>
  <si>
    <r>
      <t xml:space="preserve">Jaimez, C. &amp; Hernández, J. (2016). </t>
    </r>
    <r>
      <rPr>
        <i/>
        <sz val="10"/>
        <rFont val="Calibri"/>
        <family val="2"/>
        <scheme val="minor"/>
      </rPr>
      <t>Herramienta Web para Almacenar y Visualizar Objetos Distribuidos</t>
    </r>
    <r>
      <rPr>
        <sz val="10"/>
        <rFont val="Calibri"/>
        <family val="2"/>
        <scheme val="minor"/>
      </rPr>
      <t>. En Sidorov, G (Ed.), Language &amp; Knowledge Engineering LKE'2016 (pp. 63-74). Puebla, Pue. México: Instituto Politécnico Nacional.</t>
    </r>
  </si>
  <si>
    <r>
      <t xml:space="preserve">Jímenez, H. (2016). </t>
    </r>
    <r>
      <rPr>
        <i/>
        <sz val="10"/>
        <rFont val="Calibri"/>
        <family val="2"/>
        <scheme val="minor"/>
      </rPr>
      <t>Exploración sobre la construcción automática de un tesauro a partir de un documento.</t>
    </r>
    <r>
      <rPr>
        <sz val="10"/>
        <rFont val="Calibri"/>
        <family val="2"/>
        <scheme val="minor"/>
      </rPr>
      <t xml:space="preserve"> En Sidorov, G (Ed.), 8o Congreso Mexicano de Inteligencia Artificial COMIA 2016 (pp. 107-116). Tonantzintla, Puebla, México: Instituto Politécnico Nacional.</t>
    </r>
  </si>
  <si>
    <r>
      <t xml:space="preserve">Jímenez, H. (2016). </t>
    </r>
    <r>
      <rPr>
        <i/>
        <sz val="10"/>
        <rFont val="Calibri"/>
        <family val="2"/>
        <scheme val="minor"/>
      </rPr>
      <t>An effect of term selection and expansion for classifying short documents</t>
    </r>
    <r>
      <rPr>
        <sz val="10"/>
        <rFont val="Calibri"/>
        <family val="2"/>
        <scheme val="minor"/>
      </rPr>
      <t>. En Sidorov, G (Ed.), Language &amp; Knowledge Engineering LKE'2016. Puebla, Pue. México: Instituto Politécnico Nacional.</t>
    </r>
  </si>
  <si>
    <r>
      <t xml:space="preserve">Jímenez, H. (2016). </t>
    </r>
    <r>
      <rPr>
        <i/>
        <sz val="10"/>
        <rFont val="Calibri"/>
        <family val="2"/>
        <scheme val="minor"/>
      </rPr>
      <t>Identificación automática de marcadores argumentativos en discursos políticos.</t>
    </r>
    <r>
      <rPr>
        <sz val="10"/>
        <rFont val="Calibri"/>
        <family val="2"/>
        <scheme val="minor"/>
      </rPr>
      <t xml:space="preserve"> En Sidorov, G (Ed.), 8o Congreso Mexicano de Inteligencia Artificial COMIA 2016 (pp. 165-176). Tonantzintla, Puebla, México: Instituto Politécnico Nacional.</t>
    </r>
  </si>
  <si>
    <r>
      <t xml:space="preserve">Jímenez, H. (2016). </t>
    </r>
    <r>
      <rPr>
        <i/>
        <sz val="10"/>
        <rFont val="Calibri"/>
        <family val="2"/>
        <scheme val="minor"/>
      </rPr>
      <t>Exploración sobre el máximo desempeño en la selección no supervisada de términos para agrupamiento de textos.</t>
    </r>
    <r>
      <rPr>
        <sz val="10"/>
        <rFont val="Calibri"/>
        <family val="2"/>
        <scheme val="minor"/>
      </rPr>
      <t xml:space="preserve"> En Sidorov, G (Ed.), Language &amp; Knowledge Engineering LKE'2016. Puebla, Pue. México: Instituto Politécnico Nacional.</t>
    </r>
  </si>
  <si>
    <r>
      <t xml:space="preserve">Lemaître, C. &amp; Noriega, P. (2016). </t>
    </r>
    <r>
      <rPr>
        <i/>
        <sz val="10"/>
        <rFont val="Calibri"/>
        <family val="2"/>
        <scheme val="minor"/>
      </rPr>
      <t xml:space="preserve">Characterising polemical disputes. </t>
    </r>
    <r>
      <rPr>
        <sz val="10"/>
        <rFont val="Calibri"/>
        <family val="2"/>
        <scheme val="minor"/>
      </rPr>
      <t>En International Conference on Agreement Technologies. Valencia, España: Universidad Politécnica de Valencia.</t>
    </r>
  </si>
  <si>
    <r>
      <t xml:space="preserve">López, F. &amp; Balleza, S. (2016). </t>
    </r>
    <r>
      <rPr>
        <i/>
        <sz val="10"/>
        <rFont val="Calibri"/>
        <family val="2"/>
        <scheme val="minor"/>
      </rPr>
      <t>Investigation of Effects of Spoofing Attacks in P2P Online Social Networks.</t>
    </r>
    <r>
      <rPr>
        <sz val="10"/>
        <rFont val="Calibri"/>
        <family val="2"/>
        <scheme val="minor"/>
      </rPr>
      <t xml:space="preserve"> En 2016 30th International Conference on Advanced Information Networking and Applications Workshops (WAINA) (pp. 199-203). Switzerland: Institute of Electrical and Electronics Engineers IEEE.</t>
    </r>
  </si>
  <si>
    <r>
      <t xml:space="preserve">López, F. (2016). </t>
    </r>
    <r>
      <rPr>
        <i/>
        <sz val="10"/>
        <rFont val="Calibri"/>
        <family val="2"/>
        <scheme val="minor"/>
      </rPr>
      <t>Collaborative Multi-source Scheme for Multimedia Content Distribution</t>
    </r>
    <r>
      <rPr>
        <sz val="10"/>
        <rFont val="Calibri"/>
        <family val="2"/>
        <scheme val="minor"/>
      </rPr>
      <t>. En Sidorov, G (Ed.), WITCOM 2016 (TELEMATICS &amp; COMPUTING). Ciudad de México. México: Instituto Politécnico Nacional.</t>
    </r>
  </si>
  <si>
    <r>
      <t xml:space="preserve">López, E._x000D_ &amp; Abascal, R. (2016). </t>
    </r>
    <r>
      <rPr>
        <i/>
        <sz val="10"/>
        <rFont val="Calibri"/>
        <family val="2"/>
        <scheme val="minor"/>
      </rPr>
      <t>Simplificación de interacciones y la detección de comunidades en una red social.</t>
    </r>
    <r>
      <rPr>
        <sz val="10"/>
        <rFont val="Calibri"/>
        <family val="2"/>
        <scheme val="minor"/>
      </rPr>
      <t xml:space="preserve"> En Sidorov, G (Ed.), Language &amp; Knowledge Engineering LKE'2016. Puebla, Pue. México: Instituto Politécnico Nacional.</t>
    </r>
  </si>
  <si>
    <r>
      <t>López, E. &amp; Sánchez, S. (2016).</t>
    </r>
    <r>
      <rPr>
        <i/>
        <sz val="10"/>
        <rFont val="Calibri"/>
        <family val="2"/>
        <scheme val="minor"/>
      </rPr>
      <t xml:space="preserve"> Using Infographics to Represent Meaning on Social Media.</t>
    </r>
    <r>
      <rPr>
        <sz val="10"/>
        <rFont val="Calibri"/>
        <family val="2"/>
        <scheme val="minor"/>
      </rPr>
      <t xml:space="preserve"> En International Conference on Social Computing and Social Media SCSM 2016: Social Computing and Social Media (pp. 25-33). Canada: Springer.</t>
    </r>
  </si>
  <si>
    <r>
      <t xml:space="preserve">Moreno, T. (2016). </t>
    </r>
    <r>
      <rPr>
        <i/>
        <sz val="10"/>
        <rFont val="Calibri"/>
        <family val="2"/>
        <scheme val="minor"/>
      </rPr>
      <t>Simposio invitado: Opinión del profesorado de secundaria sobre la evaluación docente.</t>
    </r>
    <r>
      <rPr>
        <sz val="10"/>
        <rFont val="Calibri"/>
        <family val="2"/>
        <scheme val="minor"/>
      </rPr>
      <t xml:space="preserve"> En 4th International Congress of Educational Sciences and Development. Santiago de Compostela, España: Universidad de Granada.</t>
    </r>
  </si>
  <si>
    <r>
      <t xml:space="preserve">Moreno, T. (2016). </t>
    </r>
    <r>
      <rPr>
        <i/>
        <sz val="10"/>
        <rFont val="Calibri"/>
        <family val="2"/>
        <scheme val="minor"/>
      </rPr>
      <t xml:space="preserve">Del modelo educativo a la realidad en la práctica docente de la UAM Cuajimalpa. </t>
    </r>
    <r>
      <rPr>
        <sz val="10"/>
        <rFont val="Calibri"/>
        <family val="2"/>
        <scheme val="minor"/>
      </rPr>
      <t>En Congreso internacional de investigación Celaya 2016 / Academia Journals Celaya 2016 (pp. 5803). Celaya, Guanajuato, México: AcademiaJournals.</t>
    </r>
  </si>
  <si>
    <r>
      <t xml:space="preserve">Moreno, T. (2016). </t>
    </r>
    <r>
      <rPr>
        <i/>
        <sz val="10"/>
        <rFont val="Calibri"/>
        <family val="2"/>
        <scheme val="minor"/>
      </rPr>
      <t>Los desafíos del docente en el modelo educativo de la UAM Cuajimalpa.</t>
    </r>
    <r>
      <rPr>
        <sz val="10"/>
        <rFont val="Calibri"/>
        <family val="2"/>
        <scheme val="minor"/>
      </rPr>
      <t xml:space="preserve"> En Coloquio Nacional sobre Modelos Educativos Universitarios. Retos y perspectivas en su diseño y operación (pp. 1-17). Universidad Veracruzana: La Universidad Veracruzana.</t>
    </r>
  </si>
  <si>
    <r>
      <t xml:space="preserve">Moreno, T. (2016). </t>
    </r>
    <r>
      <rPr>
        <i/>
        <sz val="10"/>
        <rFont val="Calibri"/>
        <family val="2"/>
        <scheme val="minor"/>
      </rPr>
      <t>El modelo educativo de la UAM Cuajimalpa desde la perspectiva de los estudiantes.</t>
    </r>
    <r>
      <rPr>
        <sz val="10"/>
        <rFont val="Calibri"/>
        <family val="2"/>
        <scheme val="minor"/>
      </rPr>
      <t xml:space="preserve"> En Coloquio Nacional sobre Modelos Educativos Universitarios. Retos y perspectivas en su diseño y operación (pp. 1-18). Universidad Veracruzana: La Universidad Veracruzana.</t>
    </r>
  </si>
  <si>
    <r>
      <t xml:space="preserve">Moreno, T., De Fuentes, A. &amp; Lara, R. (2016). </t>
    </r>
    <r>
      <rPr>
        <i/>
        <sz val="10"/>
        <rFont val="Calibri"/>
        <family val="2"/>
        <scheme val="minor"/>
      </rPr>
      <t xml:space="preserve">Evaluación Inicial de una Práctica Docente Innovadora con Tecnología Educativa. </t>
    </r>
    <r>
      <rPr>
        <sz val="10"/>
        <rFont val="Calibri"/>
        <family val="2"/>
        <scheme val="minor"/>
      </rPr>
      <t>En Primer Congreso Internacional de Innovación Educativa organizado por el ITESM (pp. 542-546). Ciudad de México: Instituto Tecnológico de Estudios Superiores, ITESM.</t>
    </r>
  </si>
  <si>
    <r>
      <t>Pérez, R. &amp; Guerrero, I. (2016).</t>
    </r>
    <r>
      <rPr>
        <i/>
        <sz val="10"/>
        <rFont val="Calibri"/>
        <family val="2"/>
        <scheme val="minor"/>
      </rPr>
      <t xml:space="preserve"> Knowledge structures of an automatic storyteller and their relevance for its generated stories.</t>
    </r>
    <r>
      <rPr>
        <sz val="10"/>
        <rFont val="Calibri"/>
        <family val="2"/>
        <scheme val="minor"/>
      </rPr>
      <t xml:space="preserve"> En Pachet, F., Amilcar, V. &amp; Ghedini, F. (Eds.), Seventh International Conference on Computational Creativity (pp. 254-262). Paris, France: Association for Computational Creativity.</t>
    </r>
  </si>
  <si>
    <r>
      <t xml:space="preserve">Sánchez, C. &amp; Jiménez, H. (2016). </t>
    </r>
    <r>
      <rPr>
        <i/>
        <sz val="10"/>
        <rFont val="Calibri"/>
        <family val="2"/>
        <scheme val="minor"/>
      </rPr>
      <t xml:space="preserve">An effect of term selection and expansion for classifying short documents. </t>
    </r>
    <r>
      <rPr>
        <sz val="10"/>
        <rFont val="Calibri"/>
        <family val="2"/>
        <scheme val="minor"/>
      </rPr>
      <t>En Sidorov, G (Ed.), Language &amp; Knowledge Engineering LKE'2016. Puebla, Pue. México: Instituto Politécnico Nacional.</t>
    </r>
  </si>
  <si>
    <r>
      <t xml:space="preserve">Sánchez, C., Nuñez, A., Villatoro_x000D_, E. &amp; Ramírez, G. (2016). </t>
    </r>
    <r>
      <rPr>
        <i/>
        <sz val="10"/>
        <rFont val="Calibri"/>
        <family val="2"/>
        <scheme val="minor"/>
      </rPr>
      <t>A compact representation for cross-domain short text clustering.</t>
    </r>
    <r>
      <rPr>
        <sz val="10"/>
        <rFont val="Calibri"/>
        <family val="2"/>
        <scheme val="minor"/>
      </rPr>
      <t xml:space="preserve"> En 15 Mexican International Conference on Artificial Intelligence. Cancún, México: Springer.</t>
    </r>
  </si>
  <si>
    <r>
      <t xml:space="preserve">Villatoro Tello, E., Anguiano, E., Montes y Gómez_x000D_, M., Villaseñor Pineda_x000D_, L., Ramírez de la Rosa, G. (2016). </t>
    </r>
    <r>
      <rPr>
        <i/>
        <sz val="10"/>
        <rFont val="Calibri"/>
        <family val="2"/>
        <scheme val="minor"/>
      </rPr>
      <t>Enhancing Semi-Supevised Text Classification using Document Summaries.</t>
    </r>
    <r>
      <rPr>
        <sz val="10"/>
        <rFont val="Calibri"/>
        <family val="2"/>
        <scheme val="minor"/>
      </rPr>
      <t xml:space="preserve"> En 15th Ibero-American Conference on AI, IBERAMIA 2016, San José, Costa Rica (pp. 115-126). San José, Costa Rica: Springer.</t>
    </r>
  </si>
  <si>
    <r>
      <t xml:space="preserve">Ávila, R. (2016, octubre). </t>
    </r>
    <r>
      <rPr>
        <i/>
        <sz val="10"/>
        <rFont val="Calibri"/>
        <family val="2"/>
        <scheme val="minor"/>
      </rPr>
      <t>Reflexiones en torno al estudio de la comunicación organizacional, su historia y tendencia</t>
    </r>
    <r>
      <rPr>
        <sz val="10"/>
        <rFont val="Calibri"/>
        <family val="2"/>
        <scheme val="minor"/>
      </rPr>
      <t>. Conferencia presentada en el XIII Congreso Internacional  COLPARMEX.</t>
    </r>
  </si>
  <si>
    <r>
      <t>Ávila, R. (2016, noviembre).</t>
    </r>
    <r>
      <rPr>
        <i/>
        <sz val="10"/>
        <rFont val="Calibri"/>
        <family val="2"/>
        <scheme val="minor"/>
      </rPr>
      <t xml:space="preserve"> Experiencias límite: acoso y extorsión en instituciones públicas de educación superior en México.</t>
    </r>
    <r>
      <rPr>
        <sz val="10"/>
        <rFont val="Calibri"/>
        <family val="2"/>
        <scheme val="minor"/>
      </rPr>
      <t xml:space="preserve"> Conferencia presentada en el Congreso Nacional de Mobbing.</t>
    </r>
  </si>
  <si>
    <r>
      <t xml:space="preserve">Ávila, R. (2016, diciembre). </t>
    </r>
    <r>
      <rPr>
        <i/>
        <sz val="10"/>
        <rFont val="Calibri"/>
        <family val="2"/>
        <scheme val="minor"/>
      </rPr>
      <t xml:space="preserve">Comunicación y organización en el capitalismo de flujos. </t>
    </r>
    <r>
      <rPr>
        <sz val="10"/>
        <rFont val="Calibri"/>
        <family val="2"/>
        <scheme val="minor"/>
      </rPr>
      <t>Conferencia presentada en el VIII Congreso Internacional Latina de Comunicación Social "Del verbo al bit".</t>
    </r>
  </si>
  <si>
    <r>
      <t xml:space="preserve">Ávila, R. (2016, junio). </t>
    </r>
    <r>
      <rPr>
        <i/>
        <sz val="10"/>
        <rFont val="Calibri"/>
        <family val="2"/>
        <scheme val="minor"/>
      </rPr>
      <t>Tendencias contemporáneas en los estudios de la comunicación organizacional.</t>
    </r>
    <r>
      <rPr>
        <sz val="10"/>
        <rFont val="Calibri"/>
        <family val="2"/>
        <scheme val="minor"/>
      </rPr>
      <t xml:space="preserve"> Conferencia presentada en el Encuentro de la Región Centro-Occidente AMIC 2016.</t>
    </r>
  </si>
  <si>
    <r>
      <t xml:space="preserve">Castellanos, V. (2016, abril). </t>
    </r>
    <r>
      <rPr>
        <i/>
        <sz val="10"/>
        <rFont val="Calibri"/>
        <family val="2"/>
        <scheme val="minor"/>
      </rPr>
      <t>Representaciones de la masculinidad en el cine mexicano: signos minúsculos, simbolismos extendidos.</t>
    </r>
    <r>
      <rPr>
        <sz val="10"/>
        <rFont val="Calibri"/>
        <family val="2"/>
        <scheme val="minor"/>
      </rPr>
      <t xml:space="preserve"> Conferencia presentada en el V Jornada de cine mexicano. México a través del fotograma.</t>
    </r>
  </si>
  <si>
    <r>
      <t>Castellanos, V. (2016, septiembre).</t>
    </r>
    <r>
      <rPr>
        <i/>
        <sz val="10"/>
        <rFont val="Calibri"/>
        <family val="2"/>
        <scheme val="minor"/>
      </rPr>
      <t xml:space="preserve"> La escritura audiovisual en la investigación de la comunicación intercultural</t>
    </r>
    <r>
      <rPr>
        <sz val="10"/>
        <rFont val="Calibri"/>
        <family val="2"/>
        <scheme val="minor"/>
      </rPr>
      <t>. Conferencia presentada en el Segundo Congreso Internacional: Los pueblos indígenas de América Latina, siglos XIX-XXI.</t>
    </r>
  </si>
  <si>
    <r>
      <t>Castellanos, V. (2016, noviembre).</t>
    </r>
    <r>
      <rPr>
        <i/>
        <sz val="10"/>
        <rFont val="Calibri"/>
        <family val="2"/>
        <scheme val="minor"/>
      </rPr>
      <t xml:space="preserve"> Análisis del film: El listón blanco de Michael Haneke</t>
    </r>
    <r>
      <rPr>
        <sz val="10"/>
        <rFont val="Calibri"/>
        <family val="2"/>
        <scheme val="minor"/>
      </rPr>
      <t>. Conferencia presentada en el Seminario Género, ámbito de estudio y políticas públicas.</t>
    </r>
  </si>
  <si>
    <r>
      <t xml:space="preserve">Castellanos, V. (2016). </t>
    </r>
    <r>
      <rPr>
        <i/>
        <sz val="10"/>
        <rFont val="Calibri"/>
        <family val="2"/>
        <scheme val="minor"/>
      </rPr>
      <t>Otras formas de ver cine mexicano en la digitalización.</t>
    </r>
    <r>
      <rPr>
        <sz val="10"/>
        <rFont val="Calibri"/>
        <family val="2"/>
        <scheme val="minor"/>
      </rPr>
      <t xml:space="preserve"> Llevada a cabo en la Cineteca Nacional, Ciudad de México.</t>
    </r>
  </si>
  <si>
    <r>
      <t xml:space="preserve">Castellanos, V. (2016). </t>
    </r>
    <r>
      <rPr>
        <i/>
        <sz val="10"/>
        <rFont val="Calibri"/>
        <family val="2"/>
        <scheme val="minor"/>
      </rPr>
      <t>Compartiendo ideas en blanco y negro sobre el tema de género.</t>
    </r>
    <r>
      <rPr>
        <sz val="10"/>
        <rFont val="Calibri"/>
        <family val="2"/>
        <scheme val="minor"/>
      </rPr>
      <t xml:space="preserve"> Llevada a cabo en el ENTS, UNAM.</t>
    </r>
  </si>
  <si>
    <r>
      <t xml:space="preserve">Castellanos, V. (2016). </t>
    </r>
    <r>
      <rPr>
        <i/>
        <sz val="10"/>
        <rFont val="Calibri"/>
        <family val="2"/>
        <scheme val="minor"/>
      </rPr>
      <t>Innovación y creatividad en la investigación social.</t>
    </r>
    <r>
      <rPr>
        <sz val="10"/>
        <rFont val="Calibri"/>
        <family val="2"/>
        <scheme val="minor"/>
      </rPr>
      <t xml:space="preserve"> Llevada a cabo en ITESCO, Guadalajara Jalisco.</t>
    </r>
  </si>
  <si>
    <r>
      <t xml:space="preserve">Castellanos, V. (2016). </t>
    </r>
    <r>
      <rPr>
        <i/>
        <sz val="10"/>
        <rFont val="Calibri"/>
        <family val="2"/>
        <scheme val="minor"/>
      </rPr>
      <t xml:space="preserve">La radio en la divulgación de la ciencia y la cultura. Caso: cuadrante metropolitano de la CDMX. </t>
    </r>
    <r>
      <rPr>
        <sz val="10"/>
        <rFont val="Calibri"/>
        <family val="2"/>
        <scheme val="minor"/>
      </rPr>
      <t>Llevada a cabo en la UAM Iztapalapa.</t>
    </r>
  </si>
  <si>
    <r>
      <t xml:space="preserve">Elizondo, J. (2016, noviembre). </t>
    </r>
    <r>
      <rPr>
        <i/>
        <sz val="10"/>
        <rFont val="Calibri"/>
        <family val="2"/>
        <scheme val="minor"/>
      </rPr>
      <t>Hacia una comunicación no sexista, medios e interculturalidad</t>
    </r>
    <r>
      <rPr>
        <sz val="10"/>
        <rFont val="Calibri"/>
        <family val="2"/>
        <scheme val="minor"/>
      </rPr>
      <t>. Conferencia presentada en el XII Congreso Internacional de Estudios de Género. Llevado a cabo en la Dirección de Etnología y Antropología Social del INAH, UAM A, Centro Cultural Isidro Fabela.</t>
    </r>
  </si>
  <si>
    <r>
      <t xml:space="preserve">Elizondo, J. (2016). </t>
    </r>
    <r>
      <rPr>
        <i/>
        <sz val="10"/>
        <rFont val="Calibri"/>
        <family val="2"/>
        <scheme val="minor"/>
      </rPr>
      <t xml:space="preserve">Understanding monopolies of knowledge in big data context. </t>
    </r>
    <r>
      <rPr>
        <sz val="10"/>
        <rFont val="Calibri"/>
        <family val="2"/>
        <scheme val="minor"/>
      </rPr>
      <t>Llevada a cabo en The Toronto School of communications.</t>
    </r>
  </si>
  <si>
    <r>
      <t xml:space="preserve">Elizondo, J. (2016). </t>
    </r>
    <r>
      <rPr>
        <i/>
        <sz val="10"/>
        <rFont val="Calibri"/>
        <family val="2"/>
        <scheme val="minor"/>
      </rPr>
      <t>Comunicación interculturalidad y género en Coloquio anual GI.</t>
    </r>
    <r>
      <rPr>
        <sz val="10"/>
        <rFont val="Calibri"/>
        <family val="2"/>
        <scheme val="minor"/>
      </rPr>
      <t xml:space="preserve"> Llevada a cabo en la UAM Cuajimalpa.</t>
    </r>
  </si>
  <si>
    <r>
      <t xml:space="preserve">García, R. (2016, noviembre). </t>
    </r>
    <r>
      <rPr>
        <i/>
        <sz val="10"/>
        <rFont val="Calibri"/>
        <family val="2"/>
        <scheme val="minor"/>
      </rPr>
      <t>El cine digital y el autor descentrado.</t>
    </r>
    <r>
      <rPr>
        <sz val="10"/>
        <rFont val="Calibri"/>
        <family val="2"/>
        <scheme val="minor"/>
      </rPr>
      <t xml:space="preserve"> Conferencia presentada en el Coloquio Reflexiones sobre el autor digital en el contemporáneo. Llevado a cabo en la DCCD.</t>
    </r>
  </si>
  <si>
    <r>
      <t xml:space="preserve">García, R. (2016, noviembre). </t>
    </r>
    <r>
      <rPr>
        <i/>
        <sz val="10"/>
        <rFont val="Calibri"/>
        <family val="2"/>
        <scheme val="minor"/>
      </rPr>
      <t>Hacia una comunicación no sexista, medios e interculturalidad</t>
    </r>
    <r>
      <rPr>
        <sz val="10"/>
        <rFont val="Calibri"/>
        <family val="2"/>
        <scheme val="minor"/>
      </rPr>
      <t>. Conferencia presentada en el XII Congreso Internacional de Estudios de Género. Llevado a cabo en la Dirección de Etnología y Antropología Social del INAH, UAM A, Centro Cultural Isidro Fabela.</t>
    </r>
  </si>
  <si>
    <r>
      <t>García, R. (2016, noviembre).</t>
    </r>
    <r>
      <rPr>
        <i/>
        <sz val="10"/>
        <rFont val="Calibri"/>
        <family val="2"/>
        <scheme val="minor"/>
      </rPr>
      <t xml:space="preserve"> Será millones: Memoria y representación en el documental latinoamericano</t>
    </r>
    <r>
      <rPr>
        <sz val="10"/>
        <rFont val="Calibri"/>
        <family val="2"/>
        <scheme val="minor"/>
      </rPr>
      <t>. Conferencia presentada en el Congreso Internacional Acercamientos Intetartísticos. Llevado a cabo en Universidad Autónoma del Estado de Morelos.</t>
    </r>
  </si>
  <si>
    <r>
      <t xml:space="preserve">García, R. (2016, noviembre). </t>
    </r>
    <r>
      <rPr>
        <i/>
        <sz val="10"/>
        <rFont val="Calibri"/>
        <family val="2"/>
        <scheme val="minor"/>
      </rPr>
      <t>Comunicación e interdisciplina.</t>
    </r>
    <r>
      <rPr>
        <sz val="10"/>
        <rFont val="Calibri"/>
        <family val="2"/>
        <scheme val="minor"/>
      </rPr>
      <t xml:space="preserve"> Conferencia presentada en el XIII Congreso de la asociación latinoamericana de investigadores de la comunicación.</t>
    </r>
  </si>
  <si>
    <r>
      <t>Gómez, R. (2016, abril).</t>
    </r>
    <r>
      <rPr>
        <i/>
        <sz val="10"/>
        <rFont val="Calibri"/>
        <family val="2"/>
        <scheme val="minor"/>
      </rPr>
      <t xml:space="preserve"> Political Economy of Communication: A key Critical Approach to Address Media Industries and Media. </t>
    </r>
    <r>
      <rPr>
        <sz val="10"/>
        <rFont val="Calibri"/>
        <family val="2"/>
        <scheme val="minor"/>
      </rPr>
      <t>Conferencia presentada en el What is Media?. Llevado a cabo en University of Oregon, Oregon.</t>
    </r>
  </si>
  <si>
    <r>
      <t xml:space="preserve">Gómez, R. (2016, julio). </t>
    </r>
    <r>
      <rPr>
        <i/>
        <sz val="10"/>
        <rFont val="Calibri"/>
        <family val="2"/>
        <scheme val="minor"/>
      </rPr>
      <t xml:space="preserve">Communications Policies in the countries of the Pacific Alliance-México, Colombia, Peru and Chile. </t>
    </r>
    <r>
      <rPr>
        <sz val="10"/>
        <rFont val="Calibri"/>
        <family val="2"/>
        <scheme val="minor"/>
      </rPr>
      <t>Conferencia presentada en el Memory, commemoration and Communication: Looking Back, Looking Forward. IAMCR Conference 2016. Llevada a cabo en la Sección de economía política.</t>
    </r>
  </si>
  <si>
    <r>
      <t xml:space="preserve">Gómez, R. (2016, noviembre). </t>
    </r>
    <r>
      <rPr>
        <i/>
        <sz val="10"/>
        <rFont val="Calibri"/>
        <family val="2"/>
        <scheme val="minor"/>
      </rPr>
      <t>Mesa redonda sobre el libro Global Media Giants</t>
    </r>
    <r>
      <rPr>
        <sz val="10"/>
        <rFont val="Calibri"/>
        <family val="2"/>
        <scheme val="minor"/>
      </rPr>
      <t>. Conferencia presentada en el Mesa Redonda. Llevada a cabo en la Universidad de Nevada, Reno.</t>
    </r>
  </si>
  <si>
    <r>
      <t xml:space="preserve">Gómez, R. (2016, octubre). </t>
    </r>
    <r>
      <rPr>
        <i/>
        <sz val="10"/>
        <rFont val="Calibri"/>
        <family val="2"/>
        <scheme val="minor"/>
      </rPr>
      <t xml:space="preserve">¿Nuevos territorios y nuevos discursos en la economía política de la Comunicación? Trayectoria de un. </t>
    </r>
    <r>
      <rPr>
        <sz val="10"/>
        <rFont val="Calibri"/>
        <family val="2"/>
        <scheme val="minor"/>
      </rPr>
      <t>Conferencia presentada en el ALAIC 2016. Llevada a cabo en el Congreso ALAIC Ciudad de México, México.</t>
    </r>
  </si>
  <si>
    <r>
      <t xml:space="preserve">Mercado, O. (2016, septiembre). </t>
    </r>
    <r>
      <rPr>
        <i/>
        <sz val="10"/>
        <rFont val="Calibri"/>
        <family val="2"/>
        <scheme val="minor"/>
      </rPr>
      <t>Realidad aumentada y diseño</t>
    </r>
    <r>
      <rPr>
        <sz val="10"/>
        <rFont val="Calibri"/>
        <family val="2"/>
        <scheme val="minor"/>
      </rPr>
      <t>. Conferencia presentada en el 4to foro internacional Imagen tecnológica, interpretación e investigación. Llevado a cabo en la Universidad de Guanajuato, Guanajuato, México.</t>
    </r>
  </si>
  <si>
    <r>
      <t xml:space="preserve">Morales, N. (2016, septiembre). </t>
    </r>
    <r>
      <rPr>
        <i/>
        <sz val="10"/>
        <rFont val="Calibri"/>
        <family val="2"/>
        <scheme val="minor"/>
      </rPr>
      <t>La imagen interactiva. Una expansión de la imagen</t>
    </r>
    <r>
      <rPr>
        <sz val="10"/>
        <rFont val="Calibri"/>
        <family val="2"/>
        <scheme val="minor"/>
      </rPr>
      <t>. Conferencia presentada en el 4to foro internacional Imagen tecnológica, interpretación e investigación. Llevado a cabo en Universidad de Guanajuato, Guanajuato, México.</t>
    </r>
  </si>
  <si>
    <r>
      <t xml:space="preserve">Osorio, M. (2016, octubre). </t>
    </r>
    <r>
      <rPr>
        <i/>
        <sz val="10"/>
        <rFont val="Calibri"/>
        <family val="2"/>
        <scheme val="minor"/>
      </rPr>
      <t>Imagen expandida, conceptos, reflexión, experiencias</t>
    </r>
    <r>
      <rPr>
        <sz val="10"/>
        <rFont val="Calibri"/>
        <family val="2"/>
        <scheme val="minor"/>
      </rPr>
      <t>. Conferencia presentada en el Congreso Latinoamericano de Investigadores de la Comunicación.</t>
    </r>
  </si>
  <si>
    <r>
      <t xml:space="preserve">Osorio, M. (2016, octubre). </t>
    </r>
    <r>
      <rPr>
        <i/>
        <sz val="10"/>
        <rFont val="Calibri"/>
        <family val="2"/>
        <scheme val="minor"/>
      </rPr>
      <t>Vida cotidiana y fotografía</t>
    </r>
    <r>
      <rPr>
        <sz val="10"/>
        <rFont val="Calibri"/>
        <family val="2"/>
        <scheme val="minor"/>
      </rPr>
      <t>. Conferencia presentada en el II Encuentro de Narrativas Audiovisuales: Imagen Expandida.</t>
    </r>
  </si>
  <si>
    <r>
      <t>Osorio, M. (2016, junio).</t>
    </r>
    <r>
      <rPr>
        <i/>
        <sz val="10"/>
        <rFont val="Calibri"/>
        <family val="2"/>
        <scheme val="minor"/>
      </rPr>
      <t xml:space="preserve"> Teorías antropológicas de la vida cotidiana. </t>
    </r>
    <r>
      <rPr>
        <sz val="10"/>
        <rFont val="Calibri"/>
        <family val="2"/>
        <scheme val="minor"/>
      </rPr>
      <t>Conferencia presentada en la Genealogía de la vida cotidiana en México. levado a cabo en el Departamento de Evaluación del Diseño en el Tiempo, UAM A.</t>
    </r>
  </si>
  <si>
    <r>
      <t>Villatoro, E. (2016).</t>
    </r>
    <r>
      <rPr>
        <i/>
        <sz val="10"/>
        <rFont val="Calibri"/>
        <family val="2"/>
        <scheme val="minor"/>
      </rPr>
      <t xml:space="preserve"> Perfilado de Autores: ¿Hasta qué punto es posible identificar a los usuarios de Internet?</t>
    </r>
    <r>
      <rPr>
        <sz val="10"/>
        <rFont val="Calibri"/>
        <family val="2"/>
        <scheme val="minor"/>
      </rPr>
      <t>. Llevado a cabo en Universidad Autónoma del Estado de Morelos; Centro de Investigación en Ciencias de la Universidad Autónoma del Estado de Morelos, Morelos, México.</t>
    </r>
  </si>
  <si>
    <r>
      <t xml:space="preserve">Chacón, G. (2016, mayo). </t>
    </r>
    <r>
      <rPr>
        <i/>
        <sz val="10"/>
        <rFont val="Calibri"/>
        <family val="2"/>
        <scheme val="minor"/>
      </rPr>
      <t>Modelos de estrellas cuánticas poliméricas</t>
    </r>
    <r>
      <rPr>
        <sz val="10"/>
        <rFont val="Calibri"/>
        <family val="2"/>
        <scheme val="minor"/>
      </rPr>
      <t>. Conferencia presentada en el Seminario del cuerpo académico Partículas, Campos y Relatividad General. Llevado a cabo en la Facultad de Ciencias Físico-Matemáticas de la BUAP, Puebla, México.</t>
    </r>
  </si>
  <si>
    <r>
      <t xml:space="preserve">Chacón, G. (2016, mayo). </t>
    </r>
    <r>
      <rPr>
        <i/>
        <sz val="10"/>
        <rFont val="Calibri"/>
        <family val="2"/>
        <scheme val="minor"/>
      </rPr>
      <t xml:space="preserve">Correcciones poliméricas cuánticas a la velocidad del sonido en un condesado de Bose-Einstein. </t>
    </r>
    <r>
      <rPr>
        <sz val="10"/>
        <rFont val="Calibri"/>
        <family val="2"/>
        <scheme val="minor"/>
      </rPr>
      <t>Conferencia presentada en la Facultad de Ingeniería. Llevado a cabo en la UACH, Chihuahua, México.</t>
    </r>
  </si>
  <si>
    <r>
      <t xml:space="preserve">Franco, L. (2016, junio). </t>
    </r>
    <r>
      <rPr>
        <i/>
        <sz val="10"/>
        <rFont val="Calibri"/>
        <family val="2"/>
        <scheme val="minor"/>
      </rPr>
      <t xml:space="preserve">Modelo de ciclo económico de Goodwin y ajuste a la economía de México. </t>
    </r>
    <r>
      <rPr>
        <sz val="10"/>
        <rFont val="Calibri"/>
        <family val="2"/>
        <scheme val="minor"/>
      </rPr>
      <t>Conferencia presentada en la 9na. Semana de Computación y Matemáticas Aplicadas. Llevada a cabo en la UAM Cuajimalpa, Ciudad de México, México.</t>
    </r>
  </si>
  <si>
    <r>
      <t>Franco, L. (2016, diciembre).</t>
    </r>
    <r>
      <rPr>
        <i/>
        <sz val="10"/>
        <rFont val="Calibri"/>
        <family val="2"/>
        <scheme val="minor"/>
      </rPr>
      <t xml:space="preserve"> ¿Se puede demostrar la Ley de Gravitación Universal?</t>
    </r>
    <r>
      <rPr>
        <sz val="10"/>
        <rFont val="Calibri"/>
        <family val="2"/>
        <scheme val="minor"/>
      </rPr>
      <t>. Conferencia presentada en el Lunes de Faenas Matemáticas en la UAM-I. Llevado a cabo en la Unidad Iztapalapa, Ciudad de México, México.</t>
    </r>
  </si>
  <si>
    <r>
      <t xml:space="preserve">García, A. </t>
    </r>
    <r>
      <rPr>
        <i/>
        <sz val="10"/>
        <rFont val="Calibri"/>
        <family val="2"/>
        <scheme val="minor"/>
      </rPr>
      <t>Optimización heurística multi-objetivo para problemas de rutas vehiculares</t>
    </r>
    <r>
      <rPr>
        <sz val="10"/>
        <rFont val="Calibri"/>
        <family val="2"/>
        <scheme val="minor"/>
      </rPr>
      <t>.</t>
    </r>
  </si>
  <si>
    <r>
      <t xml:space="preserve">González, C. (2016, octubre). </t>
    </r>
    <r>
      <rPr>
        <i/>
        <sz val="10"/>
        <rFont val="Calibri"/>
        <family val="2"/>
        <scheme val="minor"/>
      </rPr>
      <t>Conociendo al melanoma.</t>
    </r>
    <r>
      <rPr>
        <sz val="10"/>
        <rFont val="Calibri"/>
        <family val="2"/>
        <scheme val="minor"/>
      </rPr>
      <t xml:space="preserve"> Conferencia presentada en la XXVI Semana de Biología Experimental. Llevada a cabo en la UAM Iztapalapa, Ciudad de México, México.</t>
    </r>
  </si>
  <si>
    <r>
      <t>González, D. (2016, febrero-marzo).</t>
    </r>
    <r>
      <rPr>
        <i/>
        <sz val="10"/>
        <rFont val="Calibri"/>
        <family val="2"/>
        <scheme val="minor"/>
      </rPr>
      <t xml:space="preserve"> La Jaula al final del Arcoíris. </t>
    </r>
    <r>
      <rPr>
        <sz val="10"/>
        <rFont val="Calibri"/>
        <family val="2"/>
        <scheme val="minor"/>
      </rPr>
      <t>Conferencia presentada en el XXXI Coloquio Víctor Neumann Lara de Teoría de las Gráficas, Combinatoria y sus Aplicaciones. Llevado a cabo en la UG, Guanajuato, México.</t>
    </r>
  </si>
  <si>
    <r>
      <t xml:space="preserve">González, D. (2016, julio). </t>
    </r>
    <r>
      <rPr>
        <i/>
        <sz val="10"/>
        <rFont val="Calibri"/>
        <family val="2"/>
        <scheme val="minor"/>
      </rPr>
      <t xml:space="preserve">Vertex disjoint cycles in bipartite tournaments. </t>
    </r>
    <r>
      <rPr>
        <sz val="10"/>
        <rFont val="Calibri"/>
        <family val="2"/>
        <scheme val="minor"/>
      </rPr>
      <t>Conferencia presentada en el Discrete Days. Llevado a cabo en Barcelona, España.</t>
    </r>
  </si>
  <si>
    <r>
      <t xml:space="preserve">González, D. (2016, julio). </t>
    </r>
    <r>
      <rPr>
        <i/>
        <sz val="10"/>
        <rFont val="Calibri"/>
        <family val="2"/>
        <scheme val="minor"/>
      </rPr>
      <t xml:space="preserve">On the Rainbow k-connnectivity of Moore Cages of girth 6. </t>
    </r>
    <r>
      <rPr>
        <sz val="10"/>
        <rFont val="Calibri"/>
        <family val="2"/>
        <scheme val="minor"/>
      </rPr>
      <t>Conferencia presentada en el 7th Internacional Workshop On Optima Network Topologies. Llevado a cabo en Tsinguang Sanya, China.</t>
    </r>
  </si>
  <si>
    <r>
      <t>Hernández, S. (2016, marzo).</t>
    </r>
    <r>
      <rPr>
        <i/>
        <sz val="10"/>
        <rFont val="Calibri"/>
        <family val="2"/>
        <scheme val="minor"/>
      </rPr>
      <t xml:space="preserve"> Ideas detrás de la existencia y multiplicidad de soluciones de EDP Elípticas no Lineales vía Teoría de Puntos Críticos. </t>
    </r>
    <r>
      <rPr>
        <sz val="10"/>
        <rFont val="Calibri"/>
        <family val="2"/>
        <scheme val="minor"/>
      </rPr>
      <t>Conferencia presentada en el Seminario de Ecuaciones Diferenciales y Geometría. Llevado a cabo en el Departamento de Matemáticas de la UAM Iztapalapa, Ciudad de México, México.</t>
    </r>
  </si>
  <si>
    <r>
      <t xml:space="preserve">Hernández, S. (2016, octubre). </t>
    </r>
    <r>
      <rPr>
        <i/>
        <sz val="10"/>
        <rFont val="Calibri"/>
        <family val="2"/>
        <scheme val="minor"/>
      </rPr>
      <t>Ideas detrás de las EDP no lineales vía métodos variacionales.</t>
    </r>
    <r>
      <rPr>
        <sz val="10"/>
        <rFont val="Calibri"/>
        <family val="2"/>
        <scheme val="minor"/>
      </rPr>
      <t xml:space="preserve"> Conferencia presentada en el VIII Coloquio de Física-Matemática. Llevado a cabo en la UAM Cuajimalpa, Ciudad de México, México.</t>
    </r>
  </si>
  <si>
    <r>
      <t xml:space="preserve">López, M. (2016, diciembre). </t>
    </r>
    <r>
      <rPr>
        <i/>
        <sz val="10"/>
        <rFont val="Calibri"/>
        <family val="2"/>
        <scheme val="minor"/>
      </rPr>
      <t xml:space="preserve">Simulación y monitoreo en línea de bioprocesos. </t>
    </r>
    <r>
      <rPr>
        <sz val="10"/>
        <rFont val="Calibri"/>
        <family val="2"/>
        <scheme val="minor"/>
      </rPr>
      <t>Conferencia presentada en la 3ª Escuela de Ingeniería de Procesos y 8ª Semana del Área y Cuerpo Académico de Análisis de Procesos 2016. Llevada a cabo en la UAM-Azcapotzalco, Ciudad de México, México.</t>
    </r>
  </si>
  <si>
    <r>
      <t xml:space="preserve">López, M. (2016, octubre). </t>
    </r>
    <r>
      <rPr>
        <i/>
        <sz val="10"/>
        <rFont val="Calibri"/>
        <family val="2"/>
        <scheme val="minor"/>
      </rPr>
      <t xml:space="preserve">Dinámica, monitoreo y control de bioprocesos. </t>
    </r>
    <r>
      <rPr>
        <sz val="10"/>
        <rFont val="Calibri"/>
        <family val="2"/>
        <scheme val="minor"/>
      </rPr>
      <t>Conferencia presentada en el 2º Simposio de Modelado y Simulación en Ingeniería de Bioprocesos. Llevado a cabo en la UAM Cuajimalpa, Ciudad de México, México.</t>
    </r>
  </si>
  <si>
    <r>
      <t xml:space="preserve">Morales, G. (2016, agosto). </t>
    </r>
    <r>
      <rPr>
        <i/>
        <sz val="10"/>
        <rFont val="Calibri"/>
        <family val="2"/>
        <scheme val="minor"/>
      </rPr>
      <t>Captura y utilización de CO2 usando microalgas</t>
    </r>
    <r>
      <rPr>
        <sz val="10"/>
        <rFont val="Calibri"/>
        <family val="2"/>
        <scheme val="minor"/>
      </rPr>
      <t>. Conferencia presentada en el Seminario Divisional IPICyT. Llevado a cabo en el IPICyT, San Luis Potosí, México.</t>
    </r>
  </si>
  <si>
    <r>
      <t xml:space="preserve">Morales, G. (2016, julio). </t>
    </r>
    <r>
      <rPr>
        <i/>
        <sz val="10"/>
        <rFont val="Calibri"/>
        <family val="2"/>
        <scheme val="minor"/>
      </rPr>
      <t>Productos biotecnológicos y soluciones ambientales a partir de microalgas.</t>
    </r>
    <r>
      <rPr>
        <sz val="10"/>
        <rFont val="Calibri"/>
        <family val="2"/>
        <scheme val="minor"/>
      </rPr>
      <t xml:space="preserve"> Conferencia presentada en la Tercera Semana de Ingeniería Biológica. Llevada a cabo en la UAM Cuajimalpa, Ciudad de México, México.</t>
    </r>
  </si>
  <si>
    <r>
      <t xml:space="preserve">Morales, G. (2016, junio). </t>
    </r>
    <r>
      <rPr>
        <i/>
        <sz val="10"/>
        <rFont val="Calibri"/>
        <family val="2"/>
        <scheme val="minor"/>
      </rPr>
      <t>Sistemas Integrales-sustentables a base de microalgas para el tratamiento de aguas, fijación de CO2 y generación de biocombustibles.</t>
    </r>
    <r>
      <rPr>
        <sz val="10"/>
        <rFont val="Calibri"/>
        <family val="2"/>
        <scheme val="minor"/>
      </rPr>
      <t xml:space="preserve"> Conferencia presentada en el Ciclo de conferencias UPIBI. Llevado a cabo en la UPIBI, Ciudad de México, México.</t>
    </r>
  </si>
  <si>
    <r>
      <t xml:space="preserve">Morales, G. (2016, abril). </t>
    </r>
    <r>
      <rPr>
        <i/>
        <sz val="10"/>
        <rFont val="Calibri"/>
        <family val="2"/>
        <scheme val="minor"/>
      </rPr>
      <t>Biotecnologías para la Captura de CO2.</t>
    </r>
    <r>
      <rPr>
        <sz val="10"/>
        <rFont val="Calibri"/>
        <family val="2"/>
        <scheme val="minor"/>
      </rPr>
      <t xml:space="preserve"> Conferencia presentada en el Foro Académico para el desarrollo de la zona poniente. Llevado a cabo en la Universidad Iberoamericana, Ciudad de México, México.</t>
    </r>
  </si>
  <si>
    <r>
      <t xml:space="preserve">Morales, G. (2016, febrero). </t>
    </r>
    <r>
      <rPr>
        <i/>
        <sz val="10"/>
        <rFont val="Calibri"/>
        <family val="2"/>
        <scheme val="minor"/>
      </rPr>
      <t xml:space="preserve">Producción de biocombustibles a partir de residuos: la estrategia CEMIEBio. </t>
    </r>
    <r>
      <rPr>
        <sz val="10"/>
        <rFont val="Calibri"/>
        <family val="2"/>
        <scheme val="minor"/>
      </rPr>
      <t>Conferencia presentada en el panel de expertos en el marco del 50 aniversario del Instituto de Ingeniería. Llevado a cabo en el Instituto de Ingeniería de la UNAM, Ciudad de México, México.</t>
    </r>
  </si>
  <si>
    <r>
      <t>Núñez, M. (2016, julio).</t>
    </r>
    <r>
      <rPr>
        <i/>
        <sz val="10"/>
        <rFont val="Calibri"/>
        <family val="2"/>
        <scheme val="minor"/>
      </rPr>
      <t xml:space="preserve"> Dinámica Espacial del dengue: Preliminares.</t>
    </r>
    <r>
      <rPr>
        <sz val="10"/>
        <rFont val="Calibri"/>
        <family val="2"/>
        <scheme val="minor"/>
      </rPr>
      <t xml:space="preserve"> Conferencia presentada en el Primer Encuentro del Cuerpo Académico: Dinámica de sistemas: modelado, análisis y simulación. Llevado a cabo en la UAM Cuajimalpa, Ciudad de México, México.</t>
    </r>
  </si>
  <si>
    <r>
      <t xml:space="preserve">Núñez, M. (2016, mayo). </t>
    </r>
    <r>
      <rPr>
        <i/>
        <sz val="10"/>
        <rFont val="Calibri"/>
        <family val="2"/>
        <scheme val="minor"/>
      </rPr>
      <t xml:space="preserve">Modelo de transmisión de dengue considerando dos cepas bajo diferentes escenarios de vacunación. </t>
    </r>
    <r>
      <rPr>
        <sz val="10"/>
        <rFont val="Calibri"/>
        <family val="2"/>
        <scheme val="minor"/>
      </rPr>
      <t>Conferencia presentada en el 4º Congreso Metropolitano de Modelado y Simulación Numérica. Llevado a cabo en la Facultad de Ciencias, UNAM, Ciudad de México, México.</t>
    </r>
  </si>
  <si>
    <t>Núñez, M. (2016, agosto). Conferencia presentada en el XXI Reunión Nacional Académica de Física y Matemáticas. Llevada a cabo en la Escuela Superior de Física y Matemáticas, Ciudad de México, México.</t>
  </si>
  <si>
    <r>
      <t xml:space="preserve">Olivares, R. </t>
    </r>
    <r>
      <rPr>
        <i/>
        <sz val="10"/>
        <rFont val="Calibri"/>
        <family val="2"/>
        <scheme val="minor"/>
      </rPr>
      <t>Optimización de redes metabólicas para la producción de compuestos químicos de interés industrial</t>
    </r>
    <r>
      <rPr>
        <sz val="10"/>
        <rFont val="Calibri"/>
        <family val="2"/>
        <scheme val="minor"/>
      </rPr>
      <t>.</t>
    </r>
  </si>
  <si>
    <r>
      <t>Olsen, M. (2016, febrero-marzo).</t>
    </r>
    <r>
      <rPr>
        <i/>
        <sz val="10"/>
        <rFont val="Calibri"/>
        <family val="2"/>
        <scheme val="minor"/>
      </rPr>
      <t xml:space="preserve"> Estructura Transitiva y Digráficas Núcleo Perfectas</t>
    </r>
    <r>
      <rPr>
        <sz val="10"/>
        <rFont val="Calibri"/>
        <family val="2"/>
        <scheme val="minor"/>
      </rPr>
      <t>. Conferencia presentada en el XXXI Coloquio Víctor Neumann-Lara de Teoría de las Gráficas, Combinatoria y sus Aplicaciones. Llevado a cabo en la UG, Guanajuato, México.</t>
    </r>
  </si>
  <si>
    <r>
      <t xml:space="preserve">Ortiz, A. (2016, noviembre). </t>
    </r>
    <r>
      <rPr>
        <i/>
        <sz val="10"/>
        <rFont val="Calibri"/>
        <family val="2"/>
        <scheme val="minor"/>
      </rPr>
      <t xml:space="preserve">Biorrefinerías anaróbias en zonas urbanas para producción de biogás y otros compuestos de interés. </t>
    </r>
    <r>
      <rPr>
        <sz val="10"/>
        <rFont val="Calibri"/>
        <family val="2"/>
        <scheme val="minor"/>
      </rPr>
      <t>Conferencia presentada en el Foro Académico para el desarrollo de la zona poniente. Mesa calidad de Vida y entorno social. Llevado a cabo en la Universidad Iberoamericana, Ciudad de México, México.</t>
    </r>
  </si>
  <si>
    <r>
      <t xml:space="preserve">Pérez, G. (2016, noviembre-diciembre). </t>
    </r>
    <r>
      <rPr>
        <i/>
        <sz val="10"/>
        <rFont val="Calibri"/>
        <family val="2"/>
        <scheme val="minor"/>
      </rPr>
      <t xml:space="preserve">Diseño de sistemas nanoestructurados para aplicaciones biotecnológicas y farmacéuticas. </t>
    </r>
    <r>
      <rPr>
        <sz val="10"/>
        <rFont val="Calibri"/>
        <family val="2"/>
        <scheme val="minor"/>
      </rPr>
      <t>Conferencia presentada en el Tercer encuentro en Ingeniería y Ciencia de Materiales. Ciudad de México, México.</t>
    </r>
  </si>
  <si>
    <r>
      <t xml:space="preserve">Sales, A. (2016, octubre). </t>
    </r>
    <r>
      <rPr>
        <i/>
        <sz val="10"/>
        <rFont val="Calibri"/>
        <family val="2"/>
        <scheme val="minor"/>
      </rPr>
      <t xml:space="preserve">Modelado, simulación y análisis económico de procesos. </t>
    </r>
    <r>
      <rPr>
        <sz val="10"/>
        <rFont val="Calibri"/>
        <family val="2"/>
        <scheme val="minor"/>
      </rPr>
      <t>Conferencia presentada en el 2º Simposio de Modelado y Simulación en Ingeniería de Bioprocesos. Llevado a cabo en la UAM Cuajimalpa, Ciudad de México, México.</t>
    </r>
  </si>
  <si>
    <r>
      <t>Zamora, A. (2016, octubre).</t>
    </r>
    <r>
      <rPr>
        <i/>
        <sz val="10"/>
        <rFont val="Calibri"/>
        <family val="2"/>
        <scheme val="minor"/>
      </rPr>
      <t xml:space="preserve"> Superconductividad de Ginzburg-Landau</t>
    </r>
    <r>
      <rPr>
        <sz val="10"/>
        <rFont val="Calibri"/>
        <family val="2"/>
        <scheme val="minor"/>
      </rPr>
      <t>. Conferencia presentada en el VIII Coloquio de Física Matemática de la UAM. Llevado a cabo en la UAM Cuajimalpa, Ciudad de México, México.</t>
    </r>
  </si>
  <si>
    <r>
      <t xml:space="preserve">Zamora, A. </t>
    </r>
    <r>
      <rPr>
        <i/>
        <sz val="10"/>
        <rFont val="Calibri"/>
        <family val="2"/>
        <scheme val="minor"/>
      </rPr>
      <t xml:space="preserve">De la UAM a la Agencia Espacial de Japón. </t>
    </r>
    <r>
      <rPr>
        <sz val="10"/>
        <rFont val="Calibri"/>
        <family val="2"/>
        <scheme val="minor"/>
      </rPr>
      <t>Conferencia presentada en las actividades de la UEA La Ingenierı́a de Software en el Contexto Nacional. Llevado a cabo en la UAM Cuajimalpa, Ciudad de México, México.</t>
    </r>
  </si>
  <si>
    <t>XCSVPICK: Extracción de datos semi-estructurados</t>
  </si>
  <si>
    <r>
      <t xml:space="preserve">Leyva, L. (2016). XCSVPICK: </t>
    </r>
    <r>
      <rPr>
        <i/>
        <sz val="10"/>
        <rFont val="Calibri"/>
        <family val="2"/>
        <scheme val="minor"/>
      </rPr>
      <t>Extracción de datos semi-estructurados</t>
    </r>
    <r>
      <rPr>
        <sz val="10"/>
        <rFont val="Calibri"/>
        <family val="2"/>
        <scheme val="minor"/>
      </rPr>
      <t>. En: [Lenguaje C]. Ciudad de México.</t>
    </r>
  </si>
  <si>
    <t>Diseñador de Experimentos para Procesar Documentos</t>
  </si>
  <si>
    <r>
      <t>Sánchez, C. (2016).</t>
    </r>
    <r>
      <rPr>
        <i/>
        <sz val="10"/>
        <rFont val="Calibri"/>
        <family val="2"/>
        <scheme val="minor"/>
      </rPr>
      <t xml:space="preserve"> Diseñador de Experimentos para Procesar Documentos. En:</t>
    </r>
    <r>
      <rPr>
        <sz val="10"/>
        <rFont val="Calibri"/>
        <family val="2"/>
        <scheme val="minor"/>
      </rPr>
      <t xml:space="preserve"> [Java, Phython, Shell Script]. Ciudad de México.</t>
    </r>
  </si>
  <si>
    <t>CDBB</t>
  </si>
  <si>
    <r>
      <t xml:space="preserve">Zepeda, J. (2016). </t>
    </r>
    <r>
      <rPr>
        <i/>
        <sz val="10"/>
        <rFont val="Calibri"/>
        <family val="2"/>
        <scheme val="minor"/>
      </rPr>
      <t>CDBB.</t>
    </r>
    <r>
      <rPr>
        <sz val="10"/>
        <rFont val="Calibri"/>
        <family val="2"/>
        <scheme val="minor"/>
      </rPr>
      <t xml:space="preserve"> En: [JSP, HTML5, CSS, PostgreSQL]. Ciudad de México.</t>
    </r>
  </si>
  <si>
    <t>FELACC</t>
  </si>
  <si>
    <t>Zepeda, J. (2016). FELACC. En: [JSP, HTML5, CSS, PostgreSQL]. Ciudad de México.</t>
  </si>
  <si>
    <t>Tabla 110</t>
  </si>
  <si>
    <t>Tabla 101</t>
  </si>
  <si>
    <t>Tabla 102</t>
  </si>
  <si>
    <t>Tabla 103</t>
  </si>
  <si>
    <t>Tabla 104</t>
  </si>
  <si>
    <t>Tabla 105</t>
  </si>
  <si>
    <t>Tabla 106</t>
  </si>
  <si>
    <t>Tabla 107</t>
  </si>
  <si>
    <t>Tabla 108</t>
  </si>
  <si>
    <t>Tabla 109</t>
  </si>
  <si>
    <t>Tabla 170</t>
  </si>
  <si>
    <t xml:space="preserve"> (2013-2016)%</t>
  </si>
  <si>
    <t>Promedio de bachillerato (2013 - 2016)</t>
  </si>
  <si>
    <t>Puntaje en el examen de admisión (2013 - 2016)</t>
  </si>
  <si>
    <t>Diagnóstico de capacidades de los alumnos (2015 - 2016)</t>
  </si>
  <si>
    <t>Comprensión Auditiva%</t>
  </si>
  <si>
    <t>Conciencia lingüística%</t>
  </si>
  <si>
    <t>Comprensión Auditiva %</t>
  </si>
  <si>
    <t>Conciencia lingüística %</t>
  </si>
  <si>
    <t>Manejo de información %</t>
  </si>
  <si>
    <t>Álgebra %</t>
  </si>
  <si>
    <t>Aritmética %</t>
  </si>
  <si>
    <t>Geometría %</t>
  </si>
  <si>
    <t xml:space="preserve">Aspirantes inscritos % </t>
  </si>
  <si>
    <t>Nota. La matrícula por generación no incluye alumnos que se inscribieron por cambio de Unidad.</t>
  </si>
  <si>
    <t>Créditos cursados</t>
  </si>
  <si>
    <t>Créditos cubiertos %</t>
  </si>
  <si>
    <t xml:space="preserve"> Créditos cubiertos %</t>
  </si>
  <si>
    <t>Gen 12/O</t>
  </si>
  <si>
    <t>Gen 13/O</t>
  </si>
  <si>
    <t>Gen 14/P</t>
  </si>
  <si>
    <t>Gen 14/O</t>
  </si>
  <si>
    <t>Gen 15/P</t>
  </si>
  <si>
    <t>Gen 15/O</t>
  </si>
  <si>
    <t>Gen 16/P</t>
  </si>
  <si>
    <t>El Modelo Educativo de la UAM Cuajimalpa. 10 años de vida</t>
  </si>
  <si>
    <t>Seminario sobre Sustentabilidad</t>
  </si>
  <si>
    <t>Taller de Estrategias de Aprendizaje</t>
  </si>
  <si>
    <t xml:space="preserve">Nota: En el caso de los alumnos de posgrado, se incluyen los que realizaron movilidad y estancias de investigación.  </t>
  </si>
  <si>
    <t>16-I y 16-P</t>
  </si>
  <si>
    <t>* De los 20 alumnos en 2016 recibidos en Ciencias de la Comunicación, dos también cursaron UEA en la Licenciatura en Estudios Socioterritoriales y uno más en Administración.</t>
  </si>
  <si>
    <t>Función</t>
  </si>
  <si>
    <t>Alumnos de licenciatura inscritos en cursos de idiomas</t>
  </si>
  <si>
    <t>Alumnos externos</t>
  </si>
  <si>
    <t>Alumnos de otras Unidades UAM</t>
  </si>
  <si>
    <t>Acuerdo UAM-U. Carlos III De Madrid, España</t>
  </si>
  <si>
    <t>Derecho*</t>
  </si>
  <si>
    <t>Guía para planificar, crear y fortalecer una organización de la sociedad civil</t>
  </si>
  <si>
    <t>Plan de negocios efectivo</t>
  </si>
  <si>
    <t>Ciclo de Conferencias “Desarrollo Profesional, inserción laboral y emprendedurismo”</t>
  </si>
  <si>
    <t>Acceso a recursos digitales</t>
  </si>
  <si>
    <t>Consultas por Plan de Estudios</t>
  </si>
  <si>
    <t>Coordinación de Extensión Universitaria</t>
  </si>
  <si>
    <t>Coordinación de Apoyo Académico</t>
  </si>
  <si>
    <t>Coordinación de Servicios Bibliotecarios</t>
  </si>
  <si>
    <t>Coordinación de Servicios de Cómputo</t>
  </si>
  <si>
    <t>Coordinación de Sistemas Escolares</t>
  </si>
  <si>
    <t>Coordinación de Servicios Generales</t>
  </si>
  <si>
    <t>Coordinación de Recursos Humanos</t>
  </si>
  <si>
    <t>Alberto Fragio</t>
  </si>
  <si>
    <t>Ana Laura García Perciante</t>
  </si>
  <si>
    <t>Juan Manuel Romero San Pedro</t>
  </si>
  <si>
    <t>Jesús Octavio Elizondo Martínez</t>
  </si>
  <si>
    <t>Paulina Aroch</t>
  </si>
  <si>
    <t>Agotados/No disponibles en stock</t>
  </si>
  <si>
    <t>No localizados</t>
  </si>
  <si>
    <t>Servicios proporcionados por la Biblioteca</t>
  </si>
  <si>
    <t> Préstamos de material analógico: libros, audiovisuales, etc.</t>
  </si>
  <si>
    <t>Préstamos a domicilio por estatus de usuario y Colección 2016</t>
  </si>
  <si>
    <t>Uso del cubículos de estudio por División Académica</t>
  </si>
  <si>
    <t>Taller uso y manejo de bases de datos especializadas</t>
  </si>
  <si>
    <t>Curso de introducción a los servicios</t>
  </si>
  <si>
    <t>Apoyo al Sistema de Acompañamiento Estudiantil (SAE):
 Cursos y talleres para el desarrollo de habilidades informativas</t>
  </si>
  <si>
    <t>Bibliografía por Plan de Estudios</t>
  </si>
  <si>
    <t>Total:</t>
  </si>
  <si>
    <t>Número de notas</t>
  </si>
  <si>
    <t>Aprobación de las actas de las sesiones CUA-116-15 celebrada el 23 de octubre de 2015, CUA-117-15 celebrada el 24 de noviembre de 2015, CUA-118-15 y CUA-119-15 celebradas el 27 de noviembre de 2015</t>
  </si>
  <si>
    <t>Aprobación de las reformas a las Políticas Operativas para la Prestación del Servicio Social en la Unidad Cuajimalpa</t>
  </si>
  <si>
    <t>Aprobación de las actas de las sesiones CUA-120-16 y CUA-121-16, celebradas el 3 de marzo de 2016</t>
  </si>
  <si>
    <t>Aprobación del Acta de la Sesión CUA-122-16, celebrada el 13 de abril de 2016</t>
  </si>
  <si>
    <t>Autorización de una prórroga al 18 de octubre de 2016, para que presente su dictamen la Comisión encargada de proponer las Políticas Operativas de Tutoría de la Unidad Cuajimalpa</t>
  </si>
  <si>
    <t>Ampliación del mandato de la Comisión encargada de revisar el Plan de Desarrollo Institucional 2012-2024 de la Unidad Cuajimalpa y proponer, en su caso, las actualizaciones que considere pertinentes, para quedar de la siguiente manera:
Comisión encargada de revisar el Plan de Desarrollo Institucional 2012-2024 de la Unidad Cuajimalpa y proponer, en su caso, las actualizaciones que considere pertinentes, así como del análisis del avance de los indicadores presentados en el informe del Rector de la Unidad correspondiente a 2015</t>
  </si>
  <si>
    <t>Aprobación de las actas correspondientes a las sesiones CUA-123-16 y CUA-124-16, celebradas el 29 de junio de 2016 y CUA-125-16, celebrada el 28 de julio de 2016</t>
  </si>
  <si>
    <t>Elección de la Srita Ita Viko Caballero Zúñiga como representante suplente de los alumnos de la División de Ciencias Naturales e Ingeniería ante el Colegio Académico, por lo que resta del periodo 2015-2017</t>
  </si>
  <si>
    <t xml:space="preserve">Aprobación de la Convocatoria extraordinaria para cubrir las vacantes ante el Consejo Académico para lo que resta del periodo 2015-2017 </t>
  </si>
  <si>
    <t>Autorización de una prórroga al 31 de enero de 2017, para que presente su dictamen la Comisión encargada de revisar el Plan de Desarrollo Institucional 2012-2024 de la Unidad Cuajimalpa y proponer, en su caso, las actualizaciones que considere pertinentes, así como del análisis del avance de los indicadores presentados en el informe del Rector de la Unidad correspondiente a 2015</t>
  </si>
  <si>
    <t>Aprobación de las Políticas Operativas Editoriales de la Unidad Cuajimalpa</t>
  </si>
  <si>
    <t>Aprobación del Proyecto de Presupuesto de la Unidad Cuajimalpa para el 2017</t>
  </si>
  <si>
    <t>Elección de la Srita Angélica Rubí Ruiz Tule como representante suplente de los alumnos de la División de Ciencias de la Comunicación y Diseño ante el Colegio Académico, por lo que resta del periodo 2015-2017</t>
  </si>
  <si>
    <t>Personal académico por año y División</t>
  </si>
  <si>
    <t>Profesores (Tiempo Completo)</t>
  </si>
  <si>
    <t>Dirección de CNI</t>
  </si>
  <si>
    <t xml:space="preserve">Evolución del número de profesores de Tiempo Completo en el SNI </t>
  </si>
  <si>
    <t>Decouchant Dominique Émile Henri</t>
  </si>
  <si>
    <t>Lema Labadie D'arce Rosa</t>
  </si>
  <si>
    <t>Alas Guardado Salomón De Jesús</t>
  </si>
  <si>
    <t>Le Borgne Sylvie</t>
  </si>
  <si>
    <t>Morales Ibarria Marcia Guadalupe</t>
  </si>
  <si>
    <t>Fresán Orozco María Magdalena</t>
  </si>
  <si>
    <t>Arechiga Córdova Violeta Beatriz</t>
  </si>
  <si>
    <t xml:space="preserve">Alas Guardado Salomón De Jesús </t>
  </si>
  <si>
    <t xml:space="preserve">Aparicio Platas Felipe </t>
  </si>
  <si>
    <t xml:space="preserve">Araujo Pardo Alejandro </t>
  </si>
  <si>
    <t xml:space="preserve">Aréchaga Ocampo Elena </t>
  </si>
  <si>
    <t xml:space="preserve">Aroch Fugellie Paulina </t>
  </si>
  <si>
    <t xml:space="preserve">Arroyo Maya Izlia Jazheel </t>
  </si>
  <si>
    <t xml:space="preserve">Arroyo Quiroz Claudia </t>
  </si>
  <si>
    <t xml:space="preserve">Barbosa Cruz Roger Mario </t>
  </si>
  <si>
    <t xml:space="preserve">Beltrán Conde Hiram Isaac </t>
  </si>
  <si>
    <t xml:space="preserve">Bernal Jaquez Roberto </t>
  </si>
  <si>
    <t xml:space="preserve">Calderón Martínez María Guadalupe </t>
  </si>
  <si>
    <t xml:space="preserve">Cervantes Ojeda Jorge </t>
  </si>
  <si>
    <t xml:space="preserve">Cruz Bello Gustavo Manuel </t>
  </si>
  <si>
    <t xml:space="preserve">Elizondo Martínez Jesús Octavio </t>
  </si>
  <si>
    <t xml:space="preserve">Fragio Gistau Alberto </t>
  </si>
  <si>
    <t xml:space="preserve">Franco Pérez Luis </t>
  </si>
  <si>
    <t xml:space="preserve">Fresán Orozco María Magdalena </t>
  </si>
  <si>
    <t xml:space="preserve">Heard Wade Christopher Lionel </t>
  </si>
  <si>
    <t xml:space="preserve">Lara Rodríguez Álvaro Raúl </t>
  </si>
  <si>
    <t xml:space="preserve">López Sandoval Ignacio Marcelino </t>
  </si>
  <si>
    <t xml:space="preserve">López Arenas María Teresa </t>
  </si>
  <si>
    <t xml:space="preserve">López Camacho Perla Yolanda </t>
  </si>
  <si>
    <t xml:space="preserve">López Jaimes Antonio </t>
  </si>
  <si>
    <t xml:space="preserve">López Simeon Roxana </t>
  </si>
  <si>
    <t xml:space="preserve">Méndez Rodríguez Alma Rosa </t>
  </si>
  <si>
    <t xml:space="preserve">Mercado Celis Alejandro </t>
  </si>
  <si>
    <t xml:space="preserve">Miranda Campos Karen Samara </t>
  </si>
  <si>
    <t xml:space="preserve">Olivera Villarroel Sazcha Marcelo </t>
  </si>
  <si>
    <t xml:space="preserve">Olsen Mika </t>
  </si>
  <si>
    <t xml:space="preserve">Pérez Y Pérez Rafael </t>
  </si>
  <si>
    <t xml:space="preserve">Ramey Larsen James Thomas </t>
  </si>
  <si>
    <t xml:space="preserve">Rivero Moreno Carlos Joel </t>
  </si>
  <si>
    <t xml:space="preserve">Rochman Beer Dina </t>
  </si>
  <si>
    <t xml:space="preserve">Rojo Domínguez Arturo </t>
  </si>
  <si>
    <t xml:space="preserve">Sales Cruz Alfonso Mauricio </t>
  </si>
  <si>
    <t xml:space="preserve">Santizo Rodall Claudia Alejandra </t>
  </si>
  <si>
    <t xml:space="preserve">Schuessler Miller Michael Karl </t>
  </si>
  <si>
    <t xml:space="preserve">Vázquez Contreras Edgar </t>
  </si>
  <si>
    <t xml:space="preserve">Yébenes Escardó Zenia </t>
  </si>
  <si>
    <t>Modelo Educativo de la UAM Cuajimalpa</t>
  </si>
  <si>
    <t>Aprendizaje basado en problemas</t>
  </si>
  <si>
    <t>Módulo</t>
  </si>
  <si>
    <t>Fuente: Coordinación de Planeación y Vinculación / Sección de Otros Fondos.</t>
  </si>
  <si>
    <t>Cuerpo Académico responsable de la Red</t>
  </si>
  <si>
    <t>Cuerpo Académico participante (UAM-C)</t>
  </si>
  <si>
    <t>Sazcha Marcelo Olivera Villarroel, Rafael Calderón Contreras</t>
  </si>
  <si>
    <t>Roberto Bernal Jaques, Alexander Schaum</t>
  </si>
  <si>
    <t>Manuel Ontiveros Jiménez, José Campos Terán</t>
  </si>
  <si>
    <t>Roger Mario Barbosa Cruz</t>
  </si>
  <si>
    <t>Rose Lema Labadie D´Arce, Manuel Ontiveros Jiménez</t>
  </si>
  <si>
    <t>INNOVATIS Premio Nacional de innovación tecnológica para la inclusión social</t>
  </si>
  <si>
    <t>Responsables</t>
  </si>
  <si>
    <t>Proyecto</t>
  </si>
  <si>
    <t>Titulo de libro</t>
  </si>
  <si>
    <t>Editorial</t>
  </si>
  <si>
    <t>Tiraje</t>
  </si>
  <si>
    <t>Actividades académicas (PIU, Feria de movilidad, proyectos de alumnos)</t>
  </si>
  <si>
    <t>Actividades de divulgación científica (conferencias, seminarios, simposios, coloquios, otros)</t>
  </si>
  <si>
    <t>Actividades de difusión cultural (conciertos, danza, performance, teatro, exposiciones, ciclos de cine, semanas culturales)</t>
  </si>
  <si>
    <t>Actividades institucionales (Consejo Académico, informe anual, firmas de convenio, convocatoria de nuevo ingreso)</t>
  </si>
  <si>
    <t>Otros</t>
  </si>
  <si>
    <t>Foro Académico</t>
  </si>
  <si>
    <t>Título</t>
  </si>
  <si>
    <t>Danza Folklórica</t>
  </si>
  <si>
    <t>***Las cantidades que aparecen en el rubro de Ludoteca se refieren al número de servicios o préstamo de juegos de mesa, balones, raquetas de tenis de mesa.</t>
  </si>
  <si>
    <t>Participación de alumnos en eventos deportivos y recreativos</t>
  </si>
  <si>
    <t>Total de alumnos inscritos a UEA*</t>
  </si>
  <si>
    <t>Feria del Libro Casa del Tiempo</t>
  </si>
  <si>
    <t>V Feria Internacional de La Lectura Yucatán</t>
  </si>
  <si>
    <t>1a. Feria De Lectura de la Policía Federal</t>
  </si>
  <si>
    <t>Feria Internacional del Libro Universitario (Filu) de Xalapa</t>
  </si>
  <si>
    <t>Feria del Libro de Relaciones Exteriores</t>
  </si>
  <si>
    <t>Feria Nacional del Libro de León, Fenal, Poliforum León, Gto</t>
  </si>
  <si>
    <t>14 de Marzo de 2016</t>
  </si>
  <si>
    <t>Taller de Excel</t>
  </si>
  <si>
    <t xml:space="preserve">Excel para administradores </t>
  </si>
  <si>
    <t xml:space="preserve">Técnicas y metodologías didácticas para desarrollar el pensamiento matemático </t>
  </si>
  <si>
    <t xml:space="preserve">Herramientas digitales institucionales para la docencia de la Unidad </t>
  </si>
  <si>
    <t>Estadística</t>
  </si>
  <si>
    <t>Solano Sánchez Asley María</t>
  </si>
  <si>
    <t xml:space="preserve">Xolalpa Cueva Lorena </t>
  </si>
  <si>
    <t xml:space="preserve">Colín Núñez Guadalupe </t>
  </si>
  <si>
    <t>Mora Ávila Francisco Javier</t>
  </si>
  <si>
    <t>Bazán Escalante Karla Estefanía</t>
  </si>
  <si>
    <t xml:space="preserve">Barrera Domínguez Sandra </t>
  </si>
  <si>
    <t xml:space="preserve">Luna Rivera Ricardo </t>
  </si>
  <si>
    <t xml:space="preserve">Dada Ríos Sofía </t>
  </si>
  <si>
    <t>Ramírez Ramírez Alma Nayelli</t>
  </si>
  <si>
    <t xml:space="preserve">Mayo Pérez César </t>
  </si>
  <si>
    <t>González Blancas María Estefanía</t>
  </si>
  <si>
    <t xml:space="preserve">Morelos Pérez Paulette </t>
  </si>
  <si>
    <t xml:space="preserve">Gutiérrez Rodríguez Alejandra </t>
  </si>
  <si>
    <t>Hernández Cruz Bernardo de Jesús</t>
  </si>
  <si>
    <t>Soto Ortega Hugo Etheen</t>
  </si>
  <si>
    <t xml:space="preserve">Cárdenas Cabrera Gabriela </t>
  </si>
  <si>
    <t xml:space="preserve">Bonilla Guerra Karen </t>
  </si>
  <si>
    <t>Casimiro Reyes Ariadna Cecilia</t>
  </si>
  <si>
    <t xml:space="preserve">Percastre Perea Maribel </t>
  </si>
  <si>
    <t>Pérez Téllez Mitzi Rosario</t>
  </si>
  <si>
    <t xml:space="preserve">Cano Romero Diana </t>
  </si>
  <si>
    <t>Segura Rivera Jorge Romeo</t>
  </si>
  <si>
    <t xml:space="preserve">Hernández Salto Marelín </t>
  </si>
  <si>
    <t>Vázquez Saldaña Gerardo Yair</t>
  </si>
  <si>
    <t>Gómez Aguilar Ana Guadalupe</t>
  </si>
  <si>
    <t xml:space="preserve">Jacobo Vergara Yadira </t>
  </si>
  <si>
    <t>Guzmán Mendoza Dulce María</t>
  </si>
  <si>
    <t xml:space="preserve">Monroy  David </t>
  </si>
  <si>
    <t xml:space="preserve">Moya Carrillo Monserrat </t>
  </si>
  <si>
    <t>Hernández Sánchez Jocabet Ricarda</t>
  </si>
  <si>
    <t>Gutiérrez Castañeda Jorge Manuel</t>
  </si>
  <si>
    <t>Jiménez Martínez Diana Laura</t>
  </si>
  <si>
    <t>Chávez Domínguez Aline Guadalupe</t>
  </si>
  <si>
    <t xml:space="preserve">Meléndez Antonio Santiago </t>
  </si>
  <si>
    <t>Islas Gutiérrez Susana Stephanie</t>
  </si>
  <si>
    <t xml:space="preserve">Camacho Ibarra Daniel </t>
  </si>
  <si>
    <t>Estrada Graf Adrián Alfredo</t>
  </si>
  <si>
    <t xml:space="preserve">Pesqueira Mateos Lucía </t>
  </si>
  <si>
    <t xml:space="preserve">Quiroz Palacios Lorena </t>
  </si>
  <si>
    <t>Reyes Domínguez Mario Alberto</t>
  </si>
  <si>
    <t>Melgoza Cruz Ricardo Antonio</t>
  </si>
  <si>
    <t xml:space="preserve">Arriaga Castillo Maura </t>
  </si>
  <si>
    <t xml:space="preserve">Vázquez Montes de Oca Perla </t>
  </si>
  <si>
    <t xml:space="preserve">Tecnologías y Sistemas de Información </t>
  </si>
  <si>
    <t>13,88,000</t>
  </si>
  <si>
    <t>Sistema de Transporte Colectivo Metro</t>
  </si>
  <si>
    <t>Cinvestav, Unidad Guadalajara</t>
  </si>
  <si>
    <t>IPICYT</t>
  </si>
  <si>
    <t>Instituto Politécnico Nacional, Cinvestav</t>
  </si>
  <si>
    <t>Número de registro nacional</t>
  </si>
  <si>
    <t>Uso de moléculas tricomonicidas</t>
  </si>
  <si>
    <t>Nueva composición para el tratamiento de la tricomoniasis</t>
  </si>
  <si>
    <t>Programa Adopte un Talento AC "PAUTA"</t>
  </si>
  <si>
    <t>Instituto de Estudios Ratio Legis SC</t>
  </si>
  <si>
    <t>Fonca</t>
  </si>
  <si>
    <t>Capacidad instalada para la docencia</t>
  </si>
  <si>
    <t>Adaptaciones con contrato</t>
  </si>
  <si>
    <t>Adaptaciones sin contrato</t>
  </si>
  <si>
    <t>Mantenimiento con contrato</t>
  </si>
  <si>
    <t>Mantenimiento sin contrato</t>
  </si>
  <si>
    <t>Obras con contrato</t>
  </si>
  <si>
    <t>Videoconferencias con fines académicos (2016)</t>
  </si>
  <si>
    <t>Video conferencias con fines administrativos (2016)</t>
  </si>
  <si>
    <t>Fuente: Coordinación de Desarrollo Académico e Innovación Educativa.</t>
  </si>
  <si>
    <t>Proceso de admisión a licenciatura</t>
  </si>
  <si>
    <t>* En los aceptados en 16-Primavera se consideran los alumnos que aplicaron para inscripción en el trimestre 16-Otoño en la DCCD y la DCNI. Para la DCSH se consideran alumnos que aplicaron para los trimestres 16-Primavera y 16-Otoño.</t>
  </si>
  <si>
    <t>Fuente. Coordinación de Sistemas Escolares.</t>
  </si>
  <si>
    <t>Comprensión  lectora %</t>
  </si>
  <si>
    <t>Comprensión lectora %</t>
  </si>
  <si>
    <t>Matrícula total por licenciatura (distribución por género)</t>
  </si>
  <si>
    <t>Nota. Al término del trimestre 16-Primavera.</t>
  </si>
  <si>
    <t>Histórico de egreso (licenciatura)</t>
  </si>
  <si>
    <t>Histórico de egreso (posgrado)</t>
  </si>
  <si>
    <t>Plática de la Coordinación de Sistemas Escolares</t>
  </si>
  <si>
    <t>Plática de la Coordinación de Extensión Universitaria</t>
  </si>
  <si>
    <t>Plática de la Sección de Movilidad</t>
  </si>
  <si>
    <t>Nombre del Taller o actividad</t>
  </si>
  <si>
    <t>Número de participantes (16-P)</t>
  </si>
  <si>
    <t>Número de participantes (16-O)</t>
  </si>
  <si>
    <t>Número de admitidos considerados (16-P)</t>
  </si>
  <si>
    <t>Número de admitidos considerados (16-O)</t>
  </si>
  <si>
    <t>Porcentaje de participación en el taller (16-P)</t>
  </si>
  <si>
    <t>Porcentaje de participación en el taller (16-O)</t>
  </si>
  <si>
    <t>Movilidad local e intra  UAM</t>
  </si>
  <si>
    <t>Servicio Social en proceso</t>
  </si>
  <si>
    <t>Servicio Social liberado</t>
  </si>
  <si>
    <t>Externos en cursos de Lenguas Extranjeras.</t>
  </si>
  <si>
    <t>Recursos para Lenguas Extranjeras</t>
  </si>
  <si>
    <t>Evaluación de habilidades lingüísticas por parte del Centro de Escritura y Argumentación</t>
  </si>
  <si>
    <t>Trimestre 16-Invierno</t>
  </si>
  <si>
    <t>Trimestre 16-Primavera</t>
  </si>
  <si>
    <t>Trimestre 16-Otoño</t>
  </si>
  <si>
    <t>Fuente: Coordinación de Lenguas</t>
  </si>
  <si>
    <t>Maestría en Información y Comunicación</t>
  </si>
  <si>
    <t>Plática informativa</t>
  </si>
  <si>
    <t>Títulos por alumno</t>
  </si>
  <si>
    <t>Volúmenes por alumno</t>
  </si>
  <si>
    <t>Fuente: BiDiUAM</t>
  </si>
  <si>
    <t>Taller uso y manejo de BiDiUAM</t>
  </si>
  <si>
    <t>Histórico del proceso de admisión a licenciatura</t>
  </si>
  <si>
    <t>Modalidad de bachillerato de procedencia</t>
  </si>
  <si>
    <t>Matrícula histórica de licenciatura</t>
  </si>
  <si>
    <t>Proceso de admisión al posgrado</t>
  </si>
  <si>
    <t xml:space="preserve">Matrícula total de posgrado </t>
  </si>
  <si>
    <t>Matrícula histórica de posgrado</t>
  </si>
  <si>
    <t>Evolución de la matrícula por generación.</t>
  </si>
  <si>
    <t>Tasa de retención  en el primer año</t>
  </si>
  <si>
    <t>Desempeño académico por Plan de Estudios</t>
  </si>
  <si>
    <t>Promedio de UEA reprobadas</t>
  </si>
  <si>
    <t>Descargas de libros electrónicos</t>
  </si>
  <si>
    <t>Programa de Inducción a la Universidad</t>
  </si>
  <si>
    <t>Alumnos en movilidad</t>
  </si>
  <si>
    <t>IES con mayor demanda por destino</t>
  </si>
  <si>
    <t>Alumnos participantes de movilidad</t>
  </si>
  <si>
    <t>Alumnos participantes de movilidad (histórico)</t>
  </si>
  <si>
    <t>Prestadores de Servicio Social liberado</t>
  </si>
  <si>
    <t>Proyectos/Programas de Servicio Social aprobados por  órganos colegiados</t>
  </si>
  <si>
    <t>Alumnos inscritos en cursos de idiomas</t>
  </si>
  <si>
    <t>Servicios de Lenguas</t>
  </si>
  <si>
    <t>Servicio de búsqueda de productividad académica</t>
  </si>
  <si>
    <t>Atención psicológica</t>
  </si>
  <si>
    <t>Becas de excelencia</t>
  </si>
  <si>
    <t>Acuerdos de las sesiones de los consejos divisionales</t>
  </si>
  <si>
    <t>Edad y género del personal académico</t>
  </si>
  <si>
    <t>Profesores de Tiempo Completo en el SNI y en el Prodep</t>
  </si>
  <si>
    <t>Evolución de profesores de Tiempo Completo en el Prodep</t>
  </si>
  <si>
    <t>Profesores que realizan estudios de posgrado</t>
  </si>
  <si>
    <t>Número de profesores y Líneas de Generación y Aplicación del Conocimiento</t>
  </si>
  <si>
    <t>Proyectos de investigación aprobados por los consejos divisionales en 2016</t>
  </si>
  <si>
    <t>Producción académica: Publicaciones en periódicos</t>
  </si>
  <si>
    <t>Producción académica: Artículos en revistas electrónicas</t>
  </si>
  <si>
    <t>Producción académica: Publicaciones de libros</t>
  </si>
  <si>
    <t>Producción académica: Publicaciones de capítulos de libro</t>
  </si>
  <si>
    <t>Producción académica: Reseñas de libros</t>
  </si>
  <si>
    <t>Producción académica: Conferencias publicadas</t>
  </si>
  <si>
    <t>Producción académica: Conferencias no publicadas</t>
  </si>
  <si>
    <t>Producción académica: Recursos multimedia</t>
  </si>
  <si>
    <t>Exposiciones artísticas</t>
  </si>
  <si>
    <t>Actividades extracurriculares realizadas por las divisiones</t>
  </si>
  <si>
    <t>Alumnos en estancias de verano</t>
  </si>
  <si>
    <t>Proyectos aprobados en programas vinculados con la Oficina de Transferencia del Conocimiento</t>
  </si>
  <si>
    <t>Patentes</t>
  </si>
  <si>
    <t>Laboratorios de cómputo destinados a los alumnos</t>
  </si>
  <si>
    <t>Videoconferencias</t>
  </si>
  <si>
    <t>Atención de cafetería</t>
  </si>
  <si>
    <t>Servicios generales</t>
  </si>
  <si>
    <t>Servicios de transporte</t>
  </si>
  <si>
    <t>Limpieza profunda</t>
  </si>
  <si>
    <t>Servicios de carga y jardinería</t>
  </si>
  <si>
    <t>Adquisición de bienes de inversión</t>
  </si>
  <si>
    <t>Número de actividades / acciones realizadas</t>
  </si>
  <si>
    <t>Porcentaje de programas de licenciatura evaluables registrados en el padrón de licenciaturas de alto desempeño del Ceneval</t>
  </si>
  <si>
    <t>Porcentaje de profesores de tiempo completo por tiempo indeterminado que ha cursado y aprobado el programa de formación y/o actualización para la implementación del modelo educativo de la Unidad</t>
  </si>
  <si>
    <t>Porcentaje de profesores investigadores de tiempo completo por tiempo indeterminado que dedica entre 18 y 30 horas semana trimestre acumuladas en un año a actividades docentes frente a grupo</t>
  </si>
  <si>
    <t>¿Cómo calificas la información que te brindó el Coordinador de Licenciatura?</t>
  </si>
  <si>
    <t>Califica la información proporcionada por las  coordinaciones de servicios en una escala donde 1 es Insuficiente y 5 es Suficiente.</t>
  </si>
  <si>
    <t>Reglamento de Alumnos</t>
  </si>
  <si>
    <t>Sistema Institucional de Bolsa de Trabajo</t>
  </si>
  <si>
    <t>Servicios de Biblioteca</t>
  </si>
  <si>
    <t>Evalúa el Taller de técnicas de aprendizaje</t>
  </si>
  <si>
    <t>Comprender el Modelo Educativo de la Unidad</t>
  </si>
  <si>
    <t>¿Qué llamó más tu atención del PIU?</t>
  </si>
  <si>
    <t>Modelo Educativo</t>
  </si>
  <si>
    <t>Plática con el coordinador de Licenciatura</t>
  </si>
  <si>
    <t>La distribución del tiempo para el desarrollo de las actividades</t>
  </si>
  <si>
    <t>Aspectos de organización logística</t>
  </si>
  <si>
    <t>Nada, están bien organizados</t>
  </si>
  <si>
    <t>Ampliar pláticas de la coordinación</t>
  </si>
  <si>
    <t>Abordar tema de tutorías</t>
  </si>
  <si>
    <t>Ampliar información de servicio social</t>
  </si>
  <si>
    <t>Tener más información en la página web</t>
  </si>
  <si>
    <t>Conceptos, objetivos y filosofía del Servicio Social</t>
  </si>
  <si>
    <t>Reglamento de Servicio Social de la UAM</t>
  </si>
  <si>
    <t>Derechos y obligaciones de los prestadores de Servicio Social</t>
  </si>
  <si>
    <t>Información verbal de la Sección de Servicio Social</t>
  </si>
  <si>
    <t>% Sí</t>
  </si>
  <si>
    <t>% No</t>
  </si>
  <si>
    <t>El trato que recibes por parte de la dependencia receptora es como:</t>
  </si>
  <si>
    <t>¿La Unidad entregó a tiempo la documentación requerida (carta de presentación, historial académico, constancia de créditos, carta de inicio, carta de término, etc.)?</t>
  </si>
  <si>
    <t>Sustancia que consideras que genera mayores daños a la salud (alcohol, marihuana, tabaco)</t>
  </si>
  <si>
    <t>Consideras a la dependencia a las drogas como: gusto, vicio, enfermedad)</t>
  </si>
  <si>
    <t>Consideras que la Unidad Cuajimalpa ha mostrado interés en el tema</t>
  </si>
  <si>
    <t>Fondos sectoriales (innovación)</t>
  </si>
  <si>
    <t>Fondos sectoriales (sustentabilidad energética)</t>
  </si>
  <si>
    <t>SEP (Prodep)</t>
  </si>
  <si>
    <t>Soporte empresarial basado en plataforma tecnológica sap (etapa 6)</t>
  </si>
  <si>
    <t>Determinaciones de las condiciones de cultivo tales como nutrientes, temperatura, dióxido de carbono y luminosidad entre otras para spirulina platensis y haematococcus pluviales a nivel de laboratorio</t>
  </si>
  <si>
    <t>Generación y ejecución del plan maestro de procesos de calidad total para el análisis genómico preimplantación (pgd)</t>
  </si>
  <si>
    <t>Caracterización cromatográfica y espectroscópica</t>
  </si>
  <si>
    <t>Impartición de cursos de capacitación sobre economía, finanzas, presupuesto y contabilidad para el personal adscrito a las diferentes áreas del s.t.c.</t>
  </si>
  <si>
    <t>Revisión de cadenas para acordonar áreas de evacuación (cadenas naranjas)</t>
  </si>
  <si>
    <t>Revisión de las tuberías del área de comedor  (agua y gas)</t>
  </si>
  <si>
    <t>Revisión de ubicación de muebles y espacios públicos dentro de la Unidad</t>
  </si>
  <si>
    <t>Revisión y mantenimiento de los extintores e hidrantes, así como de sus gabinetes y componentes en el edificio de la Unidad</t>
  </si>
  <si>
    <t>Seguimiento e implementación de la colocación del cristal templado en el octavo piso</t>
  </si>
  <si>
    <t>Revisión / substitución o recolocación de señalamientos de protección civil</t>
  </si>
  <si>
    <t>Revisión de espacios físicos de la Unidad</t>
  </si>
  <si>
    <t>Elaboración del Protocolo de actuación en caso de llamada de amenaza de artefacto explosivo.</t>
  </si>
  <si>
    <t>Evacuación del edificio por alertamiento de sismo (evento real)</t>
  </si>
  <si>
    <t>Curso "Introducción a la protección civil y activación de llamada a números de emergencia"</t>
  </si>
  <si>
    <t>Capacitación en extintor. Para personal del SITUAM caseta de vigilancia.</t>
  </si>
  <si>
    <t>*Se consideran 2,661 cortesías autorizadas a diferentes instancias por $40.00 cada una de materia prima únicamente ($106,440.00)</t>
  </si>
  <si>
    <t>Jornadas Universitarias</t>
  </si>
  <si>
    <t>Apoyo para el Departamento de Matemáticas Aplicadas y Sistemas</t>
  </si>
  <si>
    <t>PIU (primavera)</t>
  </si>
  <si>
    <t>Día de la Comunidad</t>
  </si>
  <si>
    <t>Apoyo a Secretaría (colegio)</t>
  </si>
  <si>
    <t>**En la Unidad existe servicio de máquinas expendedoras de alimentos, se considera un consumo de $25 pesos por persona.</t>
  </si>
  <si>
    <t>Personal administrativo</t>
  </si>
  <si>
    <t>Atención de urgencias</t>
  </si>
  <si>
    <t>Detección de hipertensión arterial</t>
  </si>
  <si>
    <t>Detección de agudeza visual</t>
  </si>
  <si>
    <t>Vacuna neumoccica</t>
  </si>
  <si>
    <t>Toxoide tetánico</t>
  </si>
  <si>
    <t>Detección de obesidad</t>
  </si>
  <si>
    <t>Detección de diabetes</t>
  </si>
  <si>
    <t>Detección de antígeno prostático</t>
  </si>
  <si>
    <t>Entrega de productos Silka Medic (Pie de Atleta)</t>
  </si>
  <si>
    <t>Vacuna anti-hepatitis b</t>
  </si>
  <si>
    <t>Vacuna anti-influenza</t>
  </si>
  <si>
    <t>Entrega de ácido fólico</t>
  </si>
  <si>
    <t>Aparatos ortopédicos</t>
  </si>
  <si>
    <t xml:space="preserve">Días económicos </t>
  </si>
  <si>
    <t>Licencias médicas del ISSSTE</t>
  </si>
  <si>
    <t xml:space="preserve">Nota: Información al  1 de diciembre 2016 (quincena 23) </t>
  </si>
  <si>
    <t>Préstamos Interbibliotecarios</t>
  </si>
  <si>
    <t xml:space="preserve">Servicio de traslado foráneos </t>
  </si>
  <si>
    <t>Coordinación de Servicios Administrativos</t>
  </si>
  <si>
    <r>
      <t>*Metros</t>
    </r>
    <r>
      <rPr>
        <sz val="6"/>
        <rFont val="Calibri"/>
        <family val="2"/>
        <scheme val="minor"/>
      </rPr>
      <t xml:space="preserve"> </t>
    </r>
    <r>
      <rPr>
        <sz val="6"/>
        <rFont val="Arial Narrow"/>
        <family val="2"/>
      </rPr>
      <t>2</t>
    </r>
    <r>
      <rPr>
        <sz val="8"/>
        <rFont val="Arial Narrow"/>
        <family val="2"/>
      </rPr>
      <t xml:space="preserve"> </t>
    </r>
    <r>
      <rPr>
        <sz val="11"/>
        <rFont val="Arial Narrow"/>
        <family val="2"/>
      </rPr>
      <t xml:space="preserve">  </t>
    </r>
  </si>
  <si>
    <t>Jardinería</t>
  </si>
  <si>
    <t>Órdenes</t>
  </si>
  <si>
    <t>S/Órdenes</t>
  </si>
  <si>
    <t>Pago de energía eléctrica el Encinal</t>
  </si>
  <si>
    <t>Mantenimiento de jardinería de altura</t>
  </si>
  <si>
    <t>Bienes adquiridos, no considerados en la planeación del presupuesto 2016 (Fondo UAM)</t>
  </si>
  <si>
    <t>Bienes autorizados en el presupuesto 2016 (Fondo UAM)</t>
  </si>
  <si>
    <t>Análisis de la adquisición de bienes de inversión con Fondo UAM</t>
  </si>
  <si>
    <t>Análisis de la adquisición de bienes de inversión con Fondo de convenios</t>
  </si>
  <si>
    <t>Introducción al Álgebra Lineal con Matemática</t>
  </si>
  <si>
    <t>Plática de la Sección de Vinculación</t>
  </si>
  <si>
    <t>Alice Salomón Hochschule</t>
  </si>
  <si>
    <t>Mondragón Universitatea</t>
  </si>
  <si>
    <t>Universidad San Sebastián</t>
  </si>
  <si>
    <t>Universidad Autónoma Metropolitana-Unidad Lerma</t>
  </si>
  <si>
    <t>Salas de auto acceso para idiomas</t>
  </si>
  <si>
    <t>Horas totales de salas de auto acceso</t>
  </si>
  <si>
    <t>Diferencia entre sustentantes</t>
  </si>
  <si>
    <t>26 (15 Lic., 11 Pos)</t>
  </si>
  <si>
    <t>Francisco de Asís López F.</t>
  </si>
  <si>
    <t>Ignacio M. López S.</t>
  </si>
  <si>
    <t>Ma. Fernanda Vázquez V.</t>
  </si>
  <si>
    <t xml:space="preserve">Dr. Esaú Villatoro Tello  </t>
  </si>
  <si>
    <t>Ratificación de la Dra. Dina Rochman Beer como miembro designado titular, por un segundo periodo, para integrar la Comisión Dictaminadora Divisional de Ciencias de la Comunicación y Diseño, periodo 2016-2018</t>
  </si>
  <si>
    <t>Ratificación del Dr. Hugo Nájera Peña como miembro designado titular, para integrar la Comisión Dictaminadora Divisional de Ciencias Naturales e Ingeniería, periodo 2016-2018</t>
  </si>
  <si>
    <t>Ratificación del Dr. Aymer Granados García como miembro designado titular, para integrar la Comisión Dictaminadora Divisional de Ciencias Sociales y Humanidades, periodo 2016-2018</t>
  </si>
  <si>
    <t>Ratificación de los integrantes del Consejo Editorial de la Unidad Cuajimalpa, en orden alfabético por primer apellido:
Dra. Miruna Achim
Dra. María Eugenia Chaoul Pereyra
Dr. Raúl Herrera Becerra
Dra. Marcia Morales Ibarra
Dr. Felipe Antonio Victoriano Serrano</t>
  </si>
  <si>
    <t>Ratificación del Dr. José Antonio Santiago García como miembro designado titular, por un segundo periodo, para integrar la Comisión Dictaminadora Divisional de Ciencias Naturales e Ingeniería, periodo 2016-2018</t>
  </si>
  <si>
    <t>Elección de la Dra. Perla Yolanda López Camacho como representante suplente del personal académico de la División de Ciencias Naturales e Ingeniería ante el Colegio Académico, por lo que resta del periodo 2015-2017</t>
  </si>
  <si>
    <t>Designación de los jurados calificadores del Concurso para el Otorgamiento del Diploma a la Investigación 2015
División de Ciencias de la Comunicación y Diseño (en orden alfabético por primer apellido):
Dr. Dominique Ermile Henri Decouchant 
Dr. Christian Lemaitre y León
Dr. Diego Carlos Méndez Granados
Mtra. Lucila Mercado Colín
Dra. María Alejandra Osorio Olave
División de Ciencias Naturales e Ingeniería (en orden alfabético por primer apellido):
Dr. Salomón de Jesús Alas Guardado 
Dr. Guillermo Chacón Acosta
Dra. Alejandra García Franco
Dr. Abel García Nájera
Dr. Adolfo Zamora Ramos
División de Ciencias Sociales y Humanidades (en orden alfabético por primer apellido):
Dr. Mario Casanueva López
Dr. Jorge Culebro Moreno
Dr. Alberto Fragio Gistau
Dra. Fernanda Vázquez Vela
Dr. Alejandro Vega Godínez</t>
  </si>
  <si>
    <t>Designación del Dr. Alejandro Araujo Pardo como miembro de la Comisión encargada de proponer las Políticas Operativas de Tutoría de la Unidad Cuajimalpa, en sustitución del Dr. Santiago Negrete Yankelevich, quien dejó de asistir a cinco reuniones no consecutivas</t>
  </si>
  <si>
    <t>Ratificación de dos miembros titulares electos para integrar la Comisión Dictaminadora Divisional de Ciencias Naturales e Ingeniería, para lo que resta del periodo 2015-2017
Dra. Ana Leticia Arregui Mena
Dra. María de los Dolores Reyes Duarte</t>
  </si>
  <si>
    <t>Ratificación de la Mtra. Lucila Mercado Colín como miembro designado titular para integrar la Comisión Dictaminadora Divisional de Ciencias de la Comunicación y Diseño, periodo 2016-2018</t>
  </si>
  <si>
    <t>Ratificación de la Dra. María del Carmen Moreno Carranco como miembro designado titular para integrar la Comisión Dictaminadora Divisional de Ciencias Sociales y Humanidades, periodo 2016-2018</t>
  </si>
  <si>
    <t>Designación de los doctores Perla Yolanda López Camacho y Ernesto Rivera Becerril como miembros de la Comisión que se encargará de analizar y armonizar la propuesta de modificación del Doctorado en Ciencias Biológicas y de la Salud; así como del Dr. José Campos Terán como asesor</t>
  </si>
  <si>
    <t>Justificación de las inasistencias del Dr. Alejandro Araujo Pardo, representante propietario del personal académico del Departamento de Humanidades, a las sesiones CUA-123-16 y CUA-124-16, celebradas el 29 de junio de 2016; CUA-125-16, celebrada el 28 de julio de 2016; CUA-126-16 y CUA-127-16, celebradas el 8 de noviembre de 2016</t>
  </si>
  <si>
    <t>Se entregó la Medalla al Mérito Universitario a los alumnos que obtuvieron las mejores calificaciones y que concluyeron sus estudios en los trimestres 15-Otoño, 16-Invierno y 16-Primavera, el Diploma a la Investigación y la Mención Académica correspondientes al año 2015, de conformidad con lo previsto en el artículo 39 del Reglamento de Alumnos, conforme a lo siguiente:
Medalla al Mérito Universitario
Licenciatura en Administración: Ana Laura Gallardo García (15-O), José Juan González López (16-I), Larissa De Santiago Ortiz (16-P)
Licenciatura en Biología Molecular: Rubén Felipe Martínez Fuertes (15-O), Elisa Memun Zaga (16-I), Alejandro León Ramírez (16-P)
Licenciatura en Ciencias de la Comunicación: Elda Celeste Méndez Nicolás (15-O), Josabel Jiménez Ponce (16-I), Amanda Gabriela Silva Santamaría (16-I), Everth Aránzazu Bolaños Hernández (16-P)
Licenciatura en Diseño: Mario Javier Celis Morales (15-O), Lourdes Estévez Cruz (16-I), David Marín Vázquez (16-P)
Licenciatura en Estudios Socioterritoriales: Hugo Carlos Reynoso Ruiz de Chávez (15-O), Adriana García Fernández (16-P)
Licenciatura en Humanidades: María Guadalupe Espino Chávez (15-O), Maribel Percastre Perea (16-I), Miguel Ángel González Iturbe (16-P)
Licenciatura en Ingeniería Biológica: Ingrid Hernández Martínez (15-O), Elisa Alejandra Ramírez Campos (16-P)
Licenciatura en Ingeniería en Computación: Daniel de Jesús Orta Granados (15-O), Jonathan Morales Pérez (16-I), Christian Iván Ledesma Bermúdez (16-P)
Licenciatura en Matemáticas Aplicadas: Vanessa Ángeles Sánchez (15-O), Francisco Paz Cendejas (16-I), Paola Betsabé Flores Morales (16-P)
Licenciatura en Tecnologías y Sistemas de Información: José Roberto Alvarado García (15-O), Gerardo García Rodríguez (16-I), René Ortiz González (16-P)
Maestría en Diseño, Información y Comunicación: Rebecca Pano Almaguer (15-O), Karla Gabriela Contreras Pascual (15-O), Miguel Ángel Andrade Robles (16-P), Cecilia Rivera Hidalgo (16-P)
Especialización en Ciencias Naturales e Ingeniería: Mario Padilla García (16-I), Diana Ibet Román Sánchez (16-P)
Maestría en Ciencias Naturales e Ingeniería: Oscar Sánchez Cortés (15-O), Ana Cristina Hernández Ramos (16-I), Javier Moreno Ortiz (16-I), Jhony Anacleto Santos (16-P)   
Maestría en Ciencias Sociales y Humanidades: María José Páez Michel (15-O), Rodrigo Hernández Gamboa (16-I), Josué Francisco Hernández Ramírez (16-P)
Doctorado en Ciencias Sociales y Humanidades: Consuelo Chávez Durán (16-I), Yilson Javier Beltrán Barrera (16-P)</t>
  </si>
  <si>
    <t xml:space="preserve">Miguel Ángel González Iturbe </t>
  </si>
  <si>
    <t>Se aprobó por unanimidad las actas de las Sesiones CUA-DCNI-125-16, CUA-DCNI-126-16, CUA-DCNI-127-16, CUA-DCNI-128-16 Y CUA-DCNI- 129-16, celebradas durante el período febrero abril de 2016.</t>
  </si>
  <si>
    <t>Aprobación de los dictámenes que presentó la Comisión encargada de evaluar las solicitudes de revalidación, establecimiento de equivalencias y acreditación de estudios: Acreditación de estudios de Roberto Poblete Velázquez de dos UEA por un total de 15 créditos. Revalidación total de los estudios de la Maestría en Ciencias Sociales cursada por Ivonne Cristina Calvalcante de Sá en la Universidad de Estatal de Londrina, Paraná, únicamente para efectos de ingreso a la Doctorado en Ciencias Sociales y Humanidades de esta División.</t>
  </si>
  <si>
    <t xml:space="preserve">Aprobación de la integración de una “Comisión encargada de proponer las medidas que considere necesarias ante las manifestaciones violentas de algunos miembros de la comunidad en distintos conflictos y discrepancias surgidas por algunos procesos en la institución”. Dicha comisión estará integrada por: Dr. Salomón González Arellano, Dr. Mario Barbosa Cruz, Dr. Gregorio Hernández Zamora, Dra. Claudia Arroyo Quiroz, C. Daniel Rodríguez Hernández y C. María Guadalupe Calderón Durán. El Consejo acordó designar a la Dra. Akuavi Adonon Viveros y al C. Oscar René de la Torre Iturbe como asesores de la comisión. </t>
  </si>
  <si>
    <t>Erick López Ornelas</t>
  </si>
  <si>
    <t>Roberto Olivares Hernández</t>
  </si>
  <si>
    <t>Líneas de investigación</t>
  </si>
  <si>
    <t>Calidad de vida: interacciones sociales como determinantes del sobrepeso y la obesidad</t>
  </si>
  <si>
    <t>Erick De Jesús López Ornelas, Salomón González Arellano</t>
  </si>
  <si>
    <t>Apoyo al fortalecimiento de la Infraestructura científica y tecnológica</t>
  </si>
  <si>
    <t>Programas de Estímulos a la Investigación, desarrollo tecnológico e innovación 2017 PEI</t>
  </si>
  <si>
    <t>Para realizar estudios de maestría y doctorado en ciencias</t>
  </si>
  <si>
    <t xml:space="preserve">Juventud rural y migración  
maya hablante. Acechar, observar e indagar sobre una temática emergente </t>
  </si>
  <si>
    <t>Daniel C. Peña Rodríguez</t>
  </si>
  <si>
    <r>
      <t xml:space="preserve">Gómez, R. (2016, junio). Latino Televisión in the United States and Latin América: Addressing Networks, Dynamics and Alliances. </t>
    </r>
    <r>
      <rPr>
        <i/>
        <sz val="10"/>
        <rFont val="Calibri"/>
        <family val="2"/>
        <scheme val="minor"/>
      </rPr>
      <t>International Journal of Communication</t>
    </r>
    <r>
      <rPr>
        <sz val="10"/>
        <rFont val="Calibri"/>
        <family val="2"/>
        <scheme val="minor"/>
      </rPr>
      <t>, 10:2811-2830.</t>
    </r>
  </si>
  <si>
    <r>
      <t xml:space="preserve">González, M. (2016). Railway in México. Information design journal, </t>
    </r>
    <r>
      <rPr>
        <i/>
        <sz val="10"/>
        <rFont val="Calibri"/>
        <family val="2"/>
        <scheme val="minor"/>
      </rPr>
      <t>22</t>
    </r>
    <r>
      <rPr>
        <sz val="10"/>
        <rFont val="Calibri"/>
        <family val="2"/>
        <scheme val="minor"/>
      </rPr>
      <t>(2):147-164.</t>
    </r>
  </si>
  <si>
    <r>
      <t xml:space="preserve">Jiménez, H. (2016). An effect of term selection and expansion for classifying short documents. </t>
    </r>
    <r>
      <rPr>
        <i/>
        <sz val="10"/>
        <rFont val="Calibri"/>
        <family val="2"/>
        <scheme val="minor"/>
      </rPr>
      <t>Journal of Research in Computing Science</t>
    </r>
    <r>
      <rPr>
        <sz val="10"/>
        <rFont val="Calibri"/>
        <family val="2"/>
        <scheme val="minor"/>
      </rPr>
      <t>.</t>
    </r>
  </si>
  <si>
    <r>
      <t xml:space="preserve">Méndez, D. (2016, octubre). Teorías de la economía campesina en el museo Nacional de Antropología de la Ciudad de México. </t>
    </r>
    <r>
      <rPr>
        <i/>
        <sz val="10"/>
        <rFont val="Calibri"/>
        <family val="2"/>
        <scheme val="minor"/>
      </rPr>
      <t>Scientiae Estudia</t>
    </r>
    <r>
      <rPr>
        <sz val="10"/>
        <rFont val="Calibri"/>
        <family val="2"/>
        <scheme val="minor"/>
      </rPr>
      <t>, 14(1).</t>
    </r>
  </si>
  <si>
    <r>
      <t xml:space="preserve">Ramírez, A., Jiménez, H., Villatoro_x000D_, E. &amp; Ramírez, G. (2016, mayo). Exploración sobre la construcción automática de un tesauro a partir de un documento. </t>
    </r>
    <r>
      <rPr>
        <i/>
        <sz val="10"/>
        <rFont val="Calibri"/>
        <family val="2"/>
        <scheme val="minor"/>
      </rPr>
      <t>Journal of Research in Computing Science, 115</t>
    </r>
    <r>
      <rPr>
        <sz val="10"/>
        <rFont val="Calibri"/>
        <family val="2"/>
        <scheme val="minor"/>
      </rPr>
      <t>:107-116.</t>
    </r>
  </si>
  <si>
    <r>
      <t xml:space="preserve">Ayala, M., Vázquez, R., Morales, M. &amp; Le Borgne, S. (2016). Application of Microorganisms to the Processing and Upgrading of Crude Oil and Fractions. </t>
    </r>
    <r>
      <rPr>
        <i/>
        <sz val="10"/>
        <rFont val="Calibri"/>
        <family val="2"/>
        <scheme val="minor"/>
      </rPr>
      <t>Consequences of Microbial Interactions with Hydrocarbons, Oils, and Lipids: Production of Fuels and Chemicals, Handbook of Hydrocarbon and Lipid Microbiology, Springer International Publishing AG, Cham, Switzerland</t>
    </r>
    <r>
      <rPr>
        <sz val="10"/>
        <rFont val="Calibri"/>
        <family val="2"/>
        <scheme val="minor"/>
      </rPr>
      <t>, :1-66.</t>
    </r>
  </si>
  <si>
    <r>
      <t xml:space="preserve">Cervantes, J., Gómez, M. &amp; Bernal, R. (2016). Empirical analysis of bifurcations in the full weights space of a two-neuron DTRNN. </t>
    </r>
    <r>
      <rPr>
        <i/>
        <sz val="10"/>
        <rFont val="Calibri"/>
        <family val="2"/>
        <scheme val="minor"/>
      </rPr>
      <t>Neurocomputing</t>
    </r>
    <r>
      <rPr>
        <sz val="10"/>
        <rFont val="Calibri"/>
        <family val="2"/>
        <scheme val="minor"/>
      </rPr>
      <t>.</t>
    </r>
  </si>
  <si>
    <r>
      <t>Cervini, J., Nieto, A., Palacios, E., Del Ángel, P., Pentrak, M., Pentrakova, L., Kaufhold, S., Ufer, K., Ramírez-Apan, M., Gómez-Vidales, V., Rodríguez, D., Montoya, A., Stucki, J. &amp; Theng, B. (2016). Anti-inflammatory, antibacterial, and cytotoxicactivity by natural matrices of nano-iron (hydr)oxide/halloysite.</t>
    </r>
    <r>
      <rPr>
        <i/>
        <sz val="10"/>
        <rFont val="Calibri"/>
        <family val="2"/>
        <scheme val="minor"/>
      </rPr>
      <t xml:space="preserve"> Applied Clay Science</t>
    </r>
    <r>
      <rPr>
        <sz val="10"/>
        <rFont val="Calibri"/>
        <family val="2"/>
        <scheme val="minor"/>
      </rPr>
      <t>, 120:101-110.</t>
    </r>
  </si>
  <si>
    <r>
      <t xml:space="preserve">Rodríguez, A., Bustos, J., Reyes, D. &amp; Sainz, T. (2016). Bacterial Microbiota Analysis Present in the Nose and Pharynx of a Mexican Young Population. </t>
    </r>
    <r>
      <rPr>
        <i/>
        <sz val="10"/>
        <rFont val="Calibri"/>
        <family val="2"/>
        <scheme val="minor"/>
      </rPr>
      <t xml:space="preserve">Int. J. Curr. Microbiol. App. Sci, </t>
    </r>
    <r>
      <rPr>
        <sz val="10"/>
        <rFont val="Calibri"/>
        <family val="2"/>
        <scheme val="minor"/>
      </rPr>
      <t>5(6):223-235. 2016.</t>
    </r>
  </si>
  <si>
    <r>
      <t>Rodríguez, F., Andrade, M., Alfaro, A., Balderas, J. &amp; Navarrete, A. (2016). Gnaphaliin A and gnaphaliin B synergize the relaxant effect of salbutamol but not of ipratropium in guinea pig trachea.</t>
    </r>
    <r>
      <rPr>
        <i/>
        <sz val="10"/>
        <rFont val="Calibri"/>
        <family val="2"/>
        <scheme val="minor"/>
      </rPr>
      <t xml:space="preserve"> Journal of Pharmacy and Pharmacology</t>
    </r>
    <r>
      <rPr>
        <sz val="10"/>
        <rFont val="Calibri"/>
        <family val="2"/>
        <scheme val="minor"/>
      </rPr>
      <t>, 68(4):533–541.</t>
    </r>
  </si>
  <si>
    <r>
      <t xml:space="preserve">Gleizer, D., Bokser, J. &amp; Siman, Y. (2016). Conceptual and Methodological Clues for Approaching the Connections between México and the Holocaust: Separate or Interconnected Histories?. </t>
    </r>
    <r>
      <rPr>
        <i/>
        <sz val="10"/>
        <rFont val="Calibri"/>
        <family val="2"/>
        <scheme val="minor"/>
      </rPr>
      <t>Contemporary Review of the Middle East, 3</t>
    </r>
    <r>
      <rPr>
        <sz val="10"/>
        <rFont val="Calibri"/>
        <family val="2"/>
        <scheme val="minor"/>
      </rPr>
      <t>(3):279-315.</t>
    </r>
  </si>
  <si>
    <r>
      <t xml:space="preserve">Castellanos, V. (2016). La radio ciudadana. Antecedentes y problemática. En: Castellanos, V. &amp; Solórzano, A. (comp.), </t>
    </r>
    <r>
      <rPr>
        <i/>
        <sz val="10"/>
        <rFont val="Calibri"/>
        <family val="2"/>
        <scheme val="minor"/>
      </rPr>
      <t>Radio ciudadana. Estudio y testimonio de un modelo ciudadano de comunicación radiofónica</t>
    </r>
    <r>
      <rPr>
        <sz val="10"/>
        <rFont val="Calibri"/>
        <family val="2"/>
        <scheme val="minor"/>
      </rPr>
      <t xml:space="preserve"> (pp. 17-32). México: DCCD de la UAM C.</t>
    </r>
  </si>
  <si>
    <r>
      <t xml:space="preserve">Castellanos, V. (2016). La escritura audiovisual en la investigación de la comunicación intercultural. En: Cornejo, I. (corp.), </t>
    </r>
    <r>
      <rPr>
        <i/>
        <sz val="10"/>
        <rFont val="Calibri"/>
        <family val="2"/>
        <scheme val="minor"/>
      </rPr>
      <t>Juventud rural y migración maya hablante</t>
    </r>
    <r>
      <rPr>
        <sz val="10"/>
        <rFont val="Calibri"/>
        <family val="2"/>
        <scheme val="minor"/>
      </rPr>
      <t xml:space="preserve"> (pp. 145-162). México: DCCD de la UAM C.</t>
    </r>
  </si>
  <si>
    <r>
      <t xml:space="preserve">Moreno, O. &amp; Anlehu, T. (2016). La evaluación como estrategia de seguimiento académico de las trayectorias escolares: El caso de las licenciaturas de la División Académica de Ciencias de la Salud en la Universidad Juárez Autónoma de Tabasco. En Chablé, F. &amp; Angulo, R. (comp.), </t>
    </r>
    <r>
      <rPr>
        <i/>
        <sz val="10"/>
        <rFont val="Calibri"/>
        <family val="2"/>
        <scheme val="minor"/>
      </rPr>
      <t>Perspectiva Científica desde la UJAT. Compilación de Investigaciones Científicas. Tomo IV</t>
    </r>
    <r>
      <rPr>
        <sz val="10"/>
        <rFont val="Calibri"/>
        <family val="2"/>
        <scheme val="minor"/>
      </rPr>
      <t xml:space="preserve"> (pp. 640-652). México.</t>
    </r>
  </si>
  <si>
    <r>
      <t xml:space="preserve">Olivera, M. (2016). Valorando las características de los objetos. En Mora, E. (comp.), </t>
    </r>
    <r>
      <rPr>
        <i/>
        <sz val="10"/>
        <rFont val="Calibri"/>
        <family val="2"/>
        <scheme val="minor"/>
      </rPr>
      <t>Desafíos del diseño. Teoría, crítica e historia</t>
    </r>
    <r>
      <rPr>
        <sz val="10"/>
        <rFont val="Calibri"/>
        <family val="2"/>
        <scheme val="minor"/>
      </rPr>
      <t xml:space="preserve"> (pp. 117-136). Ciudad de México: Secretaría de Cultura.</t>
    </r>
  </si>
  <si>
    <r>
      <t xml:space="preserve">Gómez, R. (2016). Memorias: XIII Congreso Latinoamericano de Investigadores de la Comunicación. En </t>
    </r>
    <r>
      <rPr>
        <i/>
        <sz val="10"/>
        <rFont val="Calibri"/>
        <family val="2"/>
        <scheme val="minor"/>
      </rPr>
      <t>Medios de Comunicación, Crimen y Apoyo Ciudadano: la Confianza de la Ciudadanía en el Presidente en América Latina</t>
    </r>
    <r>
      <rPr>
        <sz val="10"/>
        <rFont val="Calibri"/>
        <family val="2"/>
        <scheme val="minor"/>
      </rPr>
      <t xml:space="preserve"> (pp. 103-111). Ciudad de México.</t>
    </r>
  </si>
  <si>
    <r>
      <t xml:space="preserve">Méndez, D. (2016, septiembre). </t>
    </r>
    <r>
      <rPr>
        <i/>
        <sz val="10"/>
        <rFont val="Calibri"/>
        <family val="2"/>
        <scheme val="minor"/>
      </rPr>
      <t>Dialéctica, antiformalismo reaccionario y emborronamiento del análisis clasista.</t>
    </r>
    <r>
      <rPr>
        <sz val="10"/>
        <rFont val="Calibri"/>
        <family val="2"/>
        <scheme val="minor"/>
      </rPr>
      <t xml:space="preserve"> Conferencia presentada en la XI Jornadas de Investigación Histórico Social del CEICS. Llevadas a cabo en la Facultad de Ciencias Sociales, UBA, Buenos Aires.</t>
    </r>
  </si>
  <si>
    <r>
      <t xml:space="preserve">Méndez, D. (2016, septiembre). </t>
    </r>
    <r>
      <rPr>
        <i/>
        <sz val="10"/>
        <rFont val="Calibri"/>
        <family val="2"/>
        <scheme val="minor"/>
      </rPr>
      <t xml:space="preserve">Reconstrucción de la teoría de la economía campesina de Alexandre Chayanov. </t>
    </r>
    <r>
      <rPr>
        <sz val="10"/>
        <rFont val="Calibri"/>
        <family val="2"/>
        <scheme val="minor"/>
      </rPr>
      <t>Conferencia presentada en el X Encuentro Iberoamericano de Metateoría Estructuralista. Llevado a cabo en Buenos Aires, Argentina.</t>
    </r>
  </si>
  <si>
    <r>
      <t xml:space="preserve">Olsen, M. (2016, noviembre-diciembre). </t>
    </r>
    <r>
      <rPr>
        <i/>
        <sz val="10"/>
        <rFont val="Calibri"/>
        <family val="2"/>
        <scheme val="minor"/>
      </rPr>
      <t xml:space="preserve">Transitive structures of digraphs. </t>
    </r>
    <r>
      <rPr>
        <sz val="10"/>
        <rFont val="Calibri"/>
        <family val="2"/>
        <scheme val="minor"/>
      </rPr>
      <t>Conferencia presentada en el International Workshop on Combinatorial and Computational Aspects of Optimization, Topology and Algebra. Llevado a cabo en Los Cabos, Baja California Sur, México.</t>
    </r>
  </si>
  <si>
    <t>País/ciudad</t>
  </si>
  <si>
    <t>Avances de las mujeres en las ciencias, las humanidades y todas las disciplinas. "El liderazgo de la mujer en la innovación social. Experiencias que inspiran"</t>
  </si>
  <si>
    <t>Universidad Anáhuac</t>
  </si>
  <si>
    <r>
      <t xml:space="preserve">4as Jornadas Universitarias: </t>
    </r>
    <r>
      <rPr>
        <i/>
        <sz val="10"/>
        <rFont val="Calibri"/>
        <family val="2"/>
        <scheme val="minor"/>
      </rPr>
      <t>V Festival Metropolitano de Cine minuto,</t>
    </r>
    <r>
      <rPr>
        <sz val="10"/>
        <rFont val="Calibri"/>
        <family val="2"/>
        <scheme val="minor"/>
      </rPr>
      <t xml:space="preserve"> en la Cineteca</t>
    </r>
  </si>
  <si>
    <t>Presentación La Piedra Ausente</t>
  </si>
  <si>
    <t>Receiving whom? Favoured and not-preferred Refugees in México</t>
  </si>
  <si>
    <t>Bodies of Water: the Recalcitrance and Dark Matter of México City"s Waterways</t>
  </si>
  <si>
    <r>
      <t xml:space="preserve">Presentación del libro </t>
    </r>
    <r>
      <rPr>
        <i/>
        <sz val="10"/>
        <rFont val="Calibri"/>
        <family val="2"/>
        <scheme val="minor"/>
      </rPr>
      <t>E. P. Thompson, democracia y socialismo</t>
    </r>
    <r>
      <rPr>
        <sz val="10"/>
        <rFont val="Calibri"/>
        <family val="2"/>
        <scheme val="minor"/>
      </rPr>
      <t>, de Alejandro Estrella (ed.) / FIL Guadalajara 2016</t>
    </r>
  </si>
  <si>
    <t>Clasificación imágenes</t>
  </si>
  <si>
    <t>Foro Académico para el Desarrollo de la Zona Poniente de la CDMX</t>
  </si>
  <si>
    <t>5to. Festival Metropolitano de Cine minuto</t>
  </si>
  <si>
    <t>Ganadores de la 4ª edición de cine minuto</t>
  </si>
  <si>
    <t>Seminario Divisional “Optimización de redes metabólicas para la producción de compuestos químicos de interés industrial"</t>
  </si>
  <si>
    <t>Narco política, Violencia y Derechos Humanos en México. Una mirada desde la Universidad</t>
  </si>
  <si>
    <t>Flujos informativos mecanismos y modelos en la síntesis de proteínas</t>
  </si>
  <si>
    <t>La antropología mexicana y su participación en el trabajo sobre la diferencia</t>
  </si>
  <si>
    <t xml:space="preserve">IDESIN Seminario Internacional de Investigación de Estudios Institucionales </t>
  </si>
  <si>
    <r>
      <t>Presentación de revistas</t>
    </r>
    <r>
      <rPr>
        <i/>
        <sz val="10"/>
        <rFont val="Calibri"/>
        <family val="2"/>
        <scheme val="minor"/>
      </rPr>
      <t xml:space="preserve"> Trashumante </t>
    </r>
    <r>
      <rPr>
        <sz val="10"/>
        <rFont val="Calibri"/>
        <family val="2"/>
        <scheme val="minor"/>
      </rPr>
      <t xml:space="preserve">y </t>
    </r>
    <r>
      <rPr>
        <i/>
        <sz val="10"/>
        <rFont val="Calibri"/>
        <family val="2"/>
        <scheme val="minor"/>
      </rPr>
      <t>Espacialidades</t>
    </r>
    <r>
      <rPr>
        <sz val="10"/>
        <rFont val="Calibri"/>
        <family val="2"/>
        <scheme val="minor"/>
      </rPr>
      <t>, María Fernanda Vázquez y Mario Barbosa / FIL Minería 2016</t>
    </r>
  </si>
  <si>
    <t>Diseño ambiental y paisaje</t>
  </si>
  <si>
    <t>Evolución y Perspectiva de los Sistemas de Comunicación Móviles</t>
  </si>
  <si>
    <r>
      <t xml:space="preserve">Presentación del </t>
    </r>
    <r>
      <rPr>
        <i/>
        <sz val="10"/>
        <rFont val="Calibri"/>
        <family val="2"/>
        <scheme val="minor"/>
      </rPr>
      <t xml:space="preserve">Ballet Folclórico Ameyalli </t>
    </r>
  </si>
  <si>
    <t>Contextos educativos no formales: el museo y la apropiación del conocimiento científico</t>
  </si>
  <si>
    <t>El empirismo lógico</t>
  </si>
  <si>
    <t>Making computers that can communicate creatively. Dra. Anna Jordanous. University of Kent, UK, Dr. Rafael Pérez, organizador. En Coloquio International de Creatividad Computacional. UAM Cuajimalpa. México DF, 26 oct 2016.</t>
  </si>
  <si>
    <t>Planeación estratégica</t>
  </si>
  <si>
    <t>Zúñiga Pérez Frida Karen</t>
  </si>
  <si>
    <t>Establecer los términos y condiciones generales a los que se sujetarán ambas partes para realizar actividades académicas de docencia, investigación y preservación y difusión de la cultura por parte de la UAM-C y de prestación de servicios especializados en materia de capacitación y formación por parte de RATIO-LEGIS</t>
  </si>
  <si>
    <t>Investigaciones y Estudios Superiores S.C. - Universidad Anáhuac, México Norte</t>
  </si>
  <si>
    <t>Establecer las bases para la realización de actividades conjuntas encaminadas a la superación académica, formación y capacitación profesional; el desarrollo de la ciencia y la tecnología; intercambio entre culturas distintas; la asistencia de carácter académico, cultural, tecnológico y de servicio; y la divulgación del conocimiento</t>
  </si>
  <si>
    <t>Intercambiar experiencias en el campo laboral y académico, asimismo, para conocer los procesos de investigación, producción, mantenimiento, administración o comercialización, en apoyo a lkas formación de sus alumnos y egresados</t>
  </si>
  <si>
    <t>7 de noviembre de 2016</t>
  </si>
  <si>
    <t>7 de noviembre de 2020</t>
  </si>
  <si>
    <t>Feria de Orientación Vocacional IEMS  Cuajimalpa Plantel  Josefa Ortiz de Domínguez</t>
  </si>
  <si>
    <t>Áreas verdes</t>
  </si>
  <si>
    <t>Invernadero de investigación DCNI1</t>
  </si>
  <si>
    <t>Salas de juntas Rectoría/Secretaria</t>
  </si>
  <si>
    <t>Lab. Auto acceso</t>
  </si>
  <si>
    <t>Suministro y colocación de loseta cerámica y ampliación de tapanco en laboratorio de la DCNI</t>
  </si>
  <si>
    <t>Alfombra modular área biblioteca</t>
  </si>
  <si>
    <t>Suministro e instalación de tablaroca con aislhogar en plafón planta piloto</t>
  </si>
  <si>
    <t>Suministro e instalación de 3 persianas enrollables en aulas</t>
  </si>
  <si>
    <t>Adaptación del sistema de corriente regulada para instalación de contactos regulados en módulos de trabajo de sala de idiomas</t>
  </si>
  <si>
    <t>Colocación y habilitación de equipos video proyección y pantallas en la dirección y secretaría académica de la DCNI</t>
  </si>
  <si>
    <t>Trabajos de albañilería para bases de tinacos de laboratorios de la DCNI</t>
  </si>
  <si>
    <t>Adaptación en aula estudio de la DCCD</t>
  </si>
  <si>
    <t>Adaptación instalación eléctrica para operar equipo TALUS</t>
  </si>
  <si>
    <t>Destape y succión con equipo vector de desechos de red de drenaje sanitario tramo estacionamiento 1</t>
  </si>
  <si>
    <t>Mantenimiento, reparación de persianas enrollables en aulas de los niveles 5 al 8</t>
  </si>
  <si>
    <t>Reparación puertas metálicas, mesas de trabajo, junta horizontal de fachas, registros de plafón</t>
  </si>
  <si>
    <t>Mantenimiento motor diésel</t>
  </si>
  <si>
    <t>Suministro, colocación, pruebas y arranque del equipo RM-6, requerido por la Coordinación de Espacios Físicos y Mantenimiento.</t>
  </si>
  <si>
    <t>Clúster de 3 servidores para el sistema de voz, 2 virtualizados y uno físico como redundancia, 5 vlans para voz en la Torre 3, las cuales están separadas por piso.</t>
  </si>
  <si>
    <t>Licenciamiento de microsoft, licenciamiento de antivirus, de idiomas, actualizaciones, telefonía, mesa de ayuda de la CSC, firewalls de las aulas de cómputo, monedero electrónico, correo electrónico del personal académico y administrativo, correo electrónico de alumnos, página web institucional, página de la DCSH, ALEPH, Aula Virtual, bases de datos, respaldos, videoconferencias, DNS, web de proyectos (Percepción perceptual, ALISH, Historiografía mexicana, revista espacialidades, de alumnos de la DCNI), aprovisionamiento de servidores virtuales, SIGESS, video en streaming, entre otros.</t>
  </si>
  <si>
    <t>Con interfaces de 10 G y 1 G para conectar servidores, computadoras, teléfonos IP, puntos de acceso inalámbrico, impresoras y cámaras de video vigilancia</t>
  </si>
  <si>
    <t>DCNI-Dra. Marcia Morales Ibarra</t>
  </si>
  <si>
    <t>Videoconferencia DCCD- Comunicación</t>
  </si>
  <si>
    <t>Dr. Rodrigo Gómez</t>
  </si>
  <si>
    <t>Videoconferencia Rectoría UNAM</t>
  </si>
  <si>
    <t>Entrevista a candidatos profesores visitantes</t>
  </si>
  <si>
    <t>Entrevista a candidatos profesores visitantes desde Londres</t>
  </si>
  <si>
    <t>DCNI-Dra. Elsa Báez</t>
  </si>
  <si>
    <t xml:space="preserve">Entrevista a candidatos profesores visitantes Alemania </t>
  </si>
  <si>
    <t>Entrevista a Alumnos con bolsa de trabajo</t>
  </si>
  <si>
    <t>El proceso de paz en Colombia</t>
  </si>
  <si>
    <t>Videoconferencia instalación de comité de compra  para  analizador de área de alta precisión</t>
  </si>
  <si>
    <t>Comité́ de adquisiciones Transporte Escolar</t>
  </si>
  <si>
    <t>Licitación Acabados y gas Azcapotzalco</t>
  </si>
  <si>
    <t>Videoconferencia Heriberto Zavaleta</t>
  </si>
  <si>
    <t>Obras infraestructura Azcapotzalco</t>
  </si>
  <si>
    <t>Toma de acta por inconformidad servicios</t>
  </si>
  <si>
    <t>Obras edificio G Azcapotzalco</t>
  </si>
  <si>
    <t>Video conferencia Vinculación</t>
  </si>
  <si>
    <t>Video conferencia Heriberto Zavaleta</t>
  </si>
  <si>
    <t>Video conferencia Secretaría de Unidad</t>
  </si>
  <si>
    <t>Video conferencia Supercómputo</t>
  </si>
  <si>
    <t>Porcentaje de miembros de la comunidad que considera que en la Unidad se desarrollan prácticas sustentables en el quehacer académico y administrativo</t>
  </si>
  <si>
    <t>Plática de Vinculación</t>
  </si>
  <si>
    <t>Recursos en línea para el aprendizaje</t>
  </si>
  <si>
    <t>¿Recomendarías a tus compañeros participar en el programa que elegiste?</t>
  </si>
  <si>
    <t>¿Recomendarías el programa para hacerle mayor difusión?</t>
  </si>
  <si>
    <t>Obtención del número de control de la Secretaría del Trabajo y Previsión Social de compresor CNI</t>
  </si>
  <si>
    <t>Visión Plus Óptica Empresarial</t>
  </si>
  <si>
    <t xml:space="preserve">Coordinación de Espacios Físicos </t>
  </si>
  <si>
    <t>Coordinación de Servicios Escolares</t>
  </si>
  <si>
    <t>Tesorería Control Patrimonial</t>
  </si>
  <si>
    <t>Vigilancia privada el Encinal</t>
  </si>
  <si>
    <t>Bienes adquiridos en 2016 (fondo convenios)</t>
  </si>
  <si>
    <t>En comparación con el ejercicio 2015 se tuvo un incremento de 656 Tramites de Control de Gestión recibidos.</t>
  </si>
  <si>
    <t>En comparación con el ejercicio 2015 se tuvo un incremento de 754 pólizas de operación.</t>
  </si>
  <si>
    <t>Oferta educativa</t>
  </si>
  <si>
    <t>Histórico de alumnos de nuevo ingreso por procedencia</t>
  </si>
  <si>
    <t>Excramat</t>
  </si>
  <si>
    <t>Exhaling</t>
  </si>
  <si>
    <t>ECLI</t>
  </si>
  <si>
    <t>Excramat %</t>
  </si>
  <si>
    <t>Exhaling %</t>
  </si>
  <si>
    <t>Fuente: Coordinación de Planeación y Vinculación</t>
  </si>
  <si>
    <t>No activos y Bajas en licenciatura (histórico)</t>
  </si>
  <si>
    <t>Alumnos con el número normal de créditos</t>
  </si>
  <si>
    <t>Maestría en Diseño, Información y Comunicación CCD</t>
  </si>
  <si>
    <t>Número de IES receptoras de movilidad por año</t>
  </si>
  <si>
    <t>Universidad Autónoma Metropolitana, Unidad Azcapotzalco</t>
  </si>
  <si>
    <t>Universidad Autónoma Metropolitana, Unidad Iztapalapa</t>
  </si>
  <si>
    <t xml:space="preserve">Número acumulado de alumnos </t>
  </si>
  <si>
    <t>Alumnos de posgrado inscritos en cursos de idiomas</t>
  </si>
  <si>
    <t>Fuente: Centro de Escritura y Argumentación</t>
  </si>
  <si>
    <t>Número de préstamos de materiales bibliográficos</t>
  </si>
  <si>
    <t>Fuente: Coordinación de Servicios Bibliotecarios</t>
  </si>
  <si>
    <t>*Alumna de intercambio estudiantil, inscrita mediante el convenio de colaboración UAM-Universidad Carlos III de Madrid, España.</t>
  </si>
  <si>
    <t>Asignación de número de solicitud o proceso y búsqueda interna</t>
  </si>
  <si>
    <t>% de disponibilidad</t>
  </si>
  <si>
    <t>Etapa</t>
  </si>
  <si>
    <t>Solicitud de adquisición</t>
  </si>
  <si>
    <t>Búsqueda interna</t>
  </si>
  <si>
    <t>Asignación de clasificación. Conforme a los Esquemas de Clasificación de la Library of Congress (LC).</t>
  </si>
  <si>
    <t>Asignación de temas. De acuerdo con la Lista de Encabezamientos de Materia para Bibliotecas (LEMB).</t>
  </si>
  <si>
    <t>Catalogación. De acuerdo con las Reglas de Catalogación Angloamericanas.</t>
  </si>
  <si>
    <t>Creación de ITEMS y etiquetado a ejemplares adquiridos</t>
  </si>
  <si>
    <t>Catalogación y clasificación de títulos adquiridos</t>
  </si>
  <si>
    <t>Creación de ITEMS. Asignación de colección, tipo de material, tipo de préstamo; impresión de etiquetas, sellado, colocación de sensores, etiquetas, papeletas de adquisición y asignación de inventarios.</t>
  </si>
  <si>
    <t>Profesores que solicitaron análisis de citas para ingreso, reingreso y permanencia en el SNI</t>
  </si>
  <si>
    <t>Nota. El número de sesiones es mayor debido a que hay alumnos que recurren al servicio en más de una ocasión.</t>
  </si>
  <si>
    <t>Tipo de atención a profesores y administrativos</t>
  </si>
  <si>
    <t>Tipo de atención a alumnos, en número de sesiones</t>
  </si>
  <si>
    <t>Becas de manutención otorgadas a alumnos</t>
  </si>
  <si>
    <t>Histórico de las becas de manutención otorgadas a alumnos</t>
  </si>
  <si>
    <t>Becas de manutención por año</t>
  </si>
  <si>
    <t>Beca UAM Nacional</t>
  </si>
  <si>
    <t>Beca UAM Nacional Transporte**</t>
  </si>
  <si>
    <t>Beca UAM Internacional Boleto de Avión*</t>
  </si>
  <si>
    <t>Nota. La beca por Tsuda College se conoce por la carta que presenta la alumna por la universidad receptora.</t>
  </si>
  <si>
    <t>Monto de beca por alumno</t>
  </si>
  <si>
    <t>Histórico de recursos destinados para becas de movilidad</t>
  </si>
  <si>
    <t xml:space="preserve">Becas de Servicio Social otorgadas a alumnos </t>
  </si>
  <si>
    <t>Otras becas otorgadas a alumnos</t>
  </si>
  <si>
    <t>Fuente: Rectoría General.</t>
  </si>
  <si>
    <t>Becas para participar en Eventos de Difusión y de Investigación en Ciencia y Tecnología</t>
  </si>
  <si>
    <t>Becas otorgadas</t>
  </si>
  <si>
    <t>Fuente: Oficina Técnica del Consejo Académico</t>
  </si>
  <si>
    <t>Número de acuerdos</t>
  </si>
  <si>
    <t>Sr. José Alejandro Vicentel Zárate</t>
  </si>
  <si>
    <t>Integración de una Comisión encargada de proponer las Políticas Operativas de Tutoría de la Unidad Cuajimalpa
La Comisión quedó integrada, en orden alfabético por primer apellido:
Dra. Elsa Báez Juárez
Jefa del Departamento de Matemáticas Aplicadas y Sistemas
Sr. Raúl Antonio Martínez Castillo
Representante de los alumnos del Departamento de Tecnologías de la Información
Dr. Santiago Negrete Yankelevich
Representante del personal académico del Departamento de Tecnologías de la Información
Dr. Gustavo Rojas Bravo
Jefe del Departamento de Ciencias de la Comunicación
Sr. Alfredo Martín Sánchez Segura
Representante de los alumnos del Departamento de Ciencias Sociales
Dr. Juan Carlos Sigala Alanís
Representante del personal académico del Departamento de Procesos y Tecnología
Sr. Alejandro Vicentel Zarate
Representante de los trabajadores administrativos
Asesores:
Dr. Salomón de Jesús Alas Guardado
Dra. Violeta Aréchiga Córdova
Dr. Arturo Rojo Domínguez
Mtro. Carlos Saldaña Ramírez
Dr. Mario Armando Téllez González
Se fijó como fecha límite para presentar dictamen el 18 de julio de 2016</t>
  </si>
  <si>
    <t>Integración de una Comisión encargada de revisar el Plan de Desarrollo Institucional 2012-2024 de la Unidad Cuajimalpa y proponer, en su caso, las actualizaciones que considere pertinentes
La Comisión quedó integrada, en orden alfabético por primer apellido:
Sr. Uriel Ernesto Castillo Chavira
Representante de los alumnos del Departamento de Estudios Institucionales
Dr. José Campos Terán 
Jefe del Departamento de Procesos y Tecnología
Dra. Esperanza García López
Directora de la División de Ciencias de la Comunicación y Diseño
Dr. Marco Aurelio Jaso Sánchez
Representante del personal académico del Departamento de Estudios Institucionales
Dra. Lucila Mercado Colín
Representante del personal académico del Departamento de Teoría y Procesos del Diseño
Sita. Monserrat Moya Carrillo
Representante de los alumnos del Departamento de Procesos y Tecnología
Dr. Ernesto Rivera Becerril
Jefe del Departamento de Ciencias Naturales
Sita. Angélica Rubí Ruiz Tule
Representante de los alumnos del Departamento de Teoría y Procesos del Diseño
Dr. Rodolfo Suárez Molnar
Director de la División de Ciencias Sociales y Humanidades
Sr. Alejandro Vicentel Zarate
Representante de los trabajadores administrativos
Asesores:
Dr. Salomón González Arellano
Dra. Rosalva Landa Ordaz
Dr. Julio Rubio Oca
Dr. Ambrosio Velasco Gómez
Se fijó como fecha límite para presentar dictamen el 20 de octubre de 2016</t>
  </si>
  <si>
    <t>Designación de la Srita. Ita Viko Caballero Zúñiga como miembro de la Comisión encargada de revisar el Plan de Desarrollo Institucional 2012-2024 de la Unidad Cuajimalpa y proponer, en su caso, las actualizaciones que considere pertinentes, en sustitución de la Srita. Angélica Rubí Ruiz Tule, quien dejó de asistir a tres reuniones consecutivas</t>
  </si>
  <si>
    <t>Se integró una Comisión encargada de revisar y proponer las Políticas Operativas Editoriales de la Unidad Cuajimalpa, a partir de la propuesta formulada por el Consejo Editorial
La Comisión quedó integrada, en orden alfabético por primer apellido:
Dr. Mario Barbosa Cruz
Jefe del Departamento de Humanidades
Dra. Esperanza García López 
Directora de la División de Ciencias de la Comunicación y Diseño
Dr. Diego Méndez Granados
Representante del personal académico del Departamento de Ciencias de la Comunicación
Dr. Juan Manuel Romero Sanpedro
Representante del personal académico del Departamento de Matemáticas Aplicadas y Sistemas
Sr. Alfredo Sánchez Segura
Representante de los alumnos del Departamento de Ciencias Sociales
Asesores:
Mtro. Carlos Francisco Gallardo Sánchez
Dr. Raúl Herrera Becerra
Dra. Fernanda Vázquez Vela
La fecha límite para emitir dictamen es el 26 de septiembre de 2016</t>
  </si>
  <si>
    <t xml:space="preserve">Aprobación del dictamen de la Comisión encargada de proponer las Políticas Operativas de Tutoría de la Unidad Cuajimalpa, consistente en:
• Aprobar las Políticas Operativas de Tutoría de la Unidad Cuajimalpa
• Recomendar al Rector de Unidad, instrumentar y poner a disposición del personal académico un sistema de información que incluya la trayectoria de los alumnos en la Universidad, asimismo, contar con información de la trayectoria escolar previa, antecedentes de escolaridad de los padres, entre otros. Lo anterior permitirá desarrollar de mejor forma la operación de la docencia y el Programa de Tutoría
• Recomendar al Consejo Académico:
• Emitir una iniciativa de reforma ante el Colegio Académico en la que se reconozca la existencia de la tutoría como parte de la función docente, asimismo, discutir las actividades que comprende la función docente previstas en el artículo 215 del RIPPPA y de ser posible definirlas para un mejor ejercicio de la misma
• Revisar las Políticas Operativas de Docencia y demás documentos aprobados por el Consejo Académico que hagan mención a las tutorías para su posible modificación o ajuste al ámbito de la asesoría académica
• Implementar, en colaboración con los consejos divisionales, mecanismos que permitan una reflexión colectiva sobre la función docente, en el contexto de los años de operación de los planes de estudio de licenciatura de la Unidad con el propósito de mejorar el proceso de enseñanza-aprendizaje </t>
  </si>
  <si>
    <t>Justificación de las inasistencias del Sr. Abraham Cortés Gómez, representante propietario de los alumnos del Departamento de Ciencias de la Comunicación, a las sesiones CUA-123-16 y CUA-124-16, celebradas el 29 de junio de 2016; CUA-125-16, celebrada el 28 de julio de 2016; CUA-126-16 y CUA-127-16, celebradas el 8 de noviembre de 2016</t>
  </si>
  <si>
    <t xml:space="preserve">Ratificación de los representantes del personal académico ante el Comité Académico de Biblioteca por un periodo de dos años: 
División de Ciencias de la Comunicación y Diseño
Mtro. Marco Millán Campuzano
División de Ciencias Naturales e Ingeniería
Dr. Jorge Cervantes Ojeda
División de Ciencias Sociales y Humanidades
Dr. Álvaro Julio Peláez Cedrés </t>
  </si>
  <si>
    <t>Ratificación de los representantes del personal académico ante el Comité Académico de Cómputo por un periodo de dos años:
División de Ciencias de la Comunicación y Diseño
Dr. Dominique Emile Henri Decouchant
Dr. Carlos Roberto Jaimez González
División de Ciencias Naturales e Ingeniería
Mtro. Luis Ángel Alarcón Ramos
Dr. Felipe Aparicio Platas
División de Ciencias Sociales y Humanidades
Dr. Gustavo Manuel Cruz Bello 
Mtra. Elizabeth Valladares Gómez</t>
  </si>
  <si>
    <t>Aprobación de un pronunciamiento con relación a los hechos ocurridos en diversas zonas del territorio nacional vinculados al conflicto magisterial
A la comunidad universitaria
A la opinión pública
A las autoridades competentes
La Universidad Autónoma Metropolitana, Unidad Cuajimalpa, manifiesta su total indignación y rechazo a la violenta represión ocurrida en diversas zonas del territorio nacional en el contexto del conflicto magisterial y manifiesta su solidaridad con los familiares de las víctimas
El diálogo constructivo y la conciliación son los únicos instrumentos para la solución duradera de los conflictos no así la violencia, que como universitarios condenamos enérgicamente Por ello, consideramos que debe prevalecer en todo momento el respeto absoluto e irrestricto a los derechos humanos, y de manera prioritaria, a la vida así como a la libre expresión de las ideas.
Hacemos un llamado a las autoridades competentes para esclarecer, de manera inequívoca, estos excesos en el uso de la fuerza pública y aplicar justicia pronta y expedita a los responsables, en el marco de nuestro Estado de Derecho
Como universitarios, privilegiamos el diálogo como un valor universal de comunicación y entendimiento, y hacemos un llamado a todos los involucrados a participar de una manera constructiva en la solución del conflicto magisterial
Atentamente
Casa abierta al tiempo
Consejo Académico Unidad Cuajimalpa
Universidad Autónoma Metropolitana</t>
  </si>
  <si>
    <t>Se recibió el informe que con fundamento en el artículo 75 del RIPPPA, presenta la Comisión Dictaminadora Divisional de Ciencias de la Comunicación y Diseño, de las labores desarrolladas en el periodo comprendido de julio a diciembre de 2015</t>
  </si>
  <si>
    <t>Se recibió el informe que con fundamento en el artículo 75 del RIPPPA, presenta la Comisión Dictaminadora Divisional de Ciencias Naturales e Ingeniería, de las labores desarrolladas en el periodo comprendido de julio a diciembre de 2015</t>
  </si>
  <si>
    <t>Se recibió el informe que con fundamento en el artículo 75 del RIPPPA, presenta la Comisión Dictaminadora Divisional de Ciencias Sociales y Humanidades, de las labores desarrolladas en el periodo comprendido de julio a diciembre de 2015</t>
  </si>
  <si>
    <t>Se recibió la Información del Consejo Divisional de Ciencias Naturales e Ingeniería, relacionada con la adecuación al plan y los programas de estudio de la Licenciatura en Biología Molecular</t>
  </si>
  <si>
    <t>Se recibió el informe del Rector de la Unidad de las acciones realizadas en la Agenda de trabajo 2015 del Comité para la planeación, coordinación, desarrollo y evaluación del Programa Interdisciplinario de Desarrollo Sustentable de la Unidad Cuajimalpa</t>
  </si>
  <si>
    <t>Se recibió el informe de las labores desarrolladas en el 2015, que con fundamento en el artículo 17, fracción V del Instructivo para el uso de los servicios que ofrece la Coordinación de Servicios de Cómputo de la Unidad Cuajimalpa, presenta el Comité Académico</t>
  </si>
  <si>
    <t>Se recibió el Informe de Actividades correspondiente al 2015 del Dr. Eduardo Peñalosa Castro, Rector de la Unidad Cuajimalpa</t>
  </si>
  <si>
    <t>Se recibió la información del Consejo Divisional de Ciencias Naturales e Ingeniería, relacionada con la adecuación al plan y los programas de estudio de la Licenciatura en Ingeniería en Computación, la cual entrará en vigor en el trimestre 16-Otoño</t>
  </si>
  <si>
    <t>Se recibió el informe de la Comisión Dictaminadora Divisional de Ciencias de la Comunicación y Diseño, de las labores desarrolladas en el periodo comprendido de enero a junio de 2016</t>
  </si>
  <si>
    <t>Se recibió el informe de la Comisión Dictaminadora Divisional de Ciencias Naturales e Ingeniería, de las labores desarrolladas en el periodo comprendido de enero a junio de 2016</t>
  </si>
  <si>
    <t>Se recibió el informe de la Comisión Dictaminadora Divisional de Ciencias Sociales y Humanidades, de las labores desarrolladas en el periodo comprendido de enero a junio de 2016</t>
  </si>
  <si>
    <t>Diploma a la Investigación 2015
DIVISIÓN DE CIENCIAS NATURALES E INGENIERÍA
Licenciatura en Tecnologías y Sistemas de Información
Alumna: Betzabet García Mendoza
Trabajo: Portal web personalizable para hoteles con motor de reservaciones.
Asesor: Dr. Carlos Roberto Jaimez González
DIVISIÓN DE CIENCIAS NATURALES E INGENIERÍA
Licenciatura en Biología Molecular
Alumna: Asley María Solano Sánchez
Trabajo:  Nanoestructuras de carbono con superficies modificadas: aplicaciones biológicas en cultivo celular y cultivo de parásitos
Asesores: Dra. Juana Jimena Otero Negrete, Dra. Cynthia Gabriela Sámano Salazar y Dr. Ferdinando Tristán López
Licenciatura en Ingeniería Biológica
Alumna: Susana Stephanie Islas Gutiérrez
Trabajo:  Síntesis de híbridos óxido de grafeno-lignina y su evolución como materiales antibacterianos
Asesores: Dra. Maribel Hernández Guerrero y Dr. Ferdinando Tristán López.
DIVISIÓN DE CIENCIAS SOCIALES Y HUMANIDADES
Licenciatura en Administración
Alumnos: Carlos Alberto Sánchez Martínez y Luis Miguel Calzada Basurto
Trabajo:  Sobrevivencia y consolidación de las MIPYMES mexicanas: estudio exploratorio
Asesora: Dra. Claudia del Carmen Díaz Pérez
Licenciatura en Humanidades
Alumna: Viridiana González Castro
Trabajo:  Conflicto e identidad por los usos del agua en San Bartolo Ameyalco, México D.F.
Asesor: Dr. Mario Barbosa Cruz
Mención Académica
DIVISIÓN DE CIENCIAS SOCIALES Y HUMANIDADES
Maestría en Ciencias Sociales y Humanidades
Alumno: Rodrigo Rafael Gómez Garza
ICR:  Límite del capital en la longue durée, vol. 1: aproximación a una conceptualización sobre los límites del capitalismo desde el pensamiento de Karl Marx e Immanuel Wallerstein
Director: Dr. Leonardo Díaz Abraham</t>
  </si>
  <si>
    <t>Declaración e instalación de los miembros electos para cubrir las vacantes de representante propietario del personal académico del Departamento de Tecnologías de la Información, así como de representantes suplentes de los alumnos de los departamentos de Ciencias Naturales y Matemáticas Aplicadas y Sistemas, para lo que resta del periodo 2015-2017, con base en el Acta que presentó el Comité Electoral</t>
  </si>
  <si>
    <t>Se recibió información del Comité para la planeación, coordinación, desarrollo y evaluación del Programa Interdisciplinario de Desarrollo Sustentable de la Unidad Cuajimalpa, relacionada con la agenda de trabajo que se implementará en el 2017</t>
  </si>
  <si>
    <t>Notas de las Sesiones de Consejo Académico</t>
  </si>
  <si>
    <t>Comisiones integradas en Consejo Académico</t>
  </si>
  <si>
    <t>Pendiente: 31 de enero de 2017</t>
  </si>
  <si>
    <t>Alumnos de licenciatura</t>
  </si>
  <si>
    <t>Programa de posgrado</t>
  </si>
  <si>
    <t>Larissa de Santiago Ortiz</t>
  </si>
  <si>
    <t>Viridiana González Castro</t>
  </si>
  <si>
    <t>Carlos Alberto Sánchez Martínez y Luis Miguel Calzada Basurto</t>
  </si>
  <si>
    <t>Susana Stephanie Islas Gutiérrez</t>
  </si>
  <si>
    <t>Asley María Solano Sánchez.</t>
  </si>
  <si>
    <t>Betzabet García Mendoza</t>
  </si>
  <si>
    <t>Título del trabajo</t>
  </si>
  <si>
    <t>Rodrigo Rafael Gómez Garza</t>
  </si>
  <si>
    <t>Límite del capital en la longue durée, vol. 1: aproximación a una conceptualización sobre los límites del capitalismo desde el pensamiento de Karl Marx e Immanuel Wallerstein</t>
  </si>
  <si>
    <t>Aprobación por unanimidad, de la inclusión del Dr. Marco Antonio Bautista Santiago en el proyecto de investigación denominado “Diseño participativo y las personas con discapacidad: una propuesta para la producción editorial”; responsable Dra. Gloria Angélica Martínez de La Peña.</t>
  </si>
  <si>
    <t>Aprobación por mayoría, con 2 abstenciones, de las Actas de las Sesiones 10.15 y 11.15 celebradas el 15 de julio de 2015; 12.15 y 13.15 celebradas el 17 de septiembre y 9 de octubre de 2015, respectivamente.</t>
  </si>
  <si>
    <t>Aprobación por unanimidad, de las modalidades para la presentación del examen de conjunto del C. Ivan de Jesús Domínguez Hernández, quien solicita adquirir nuevamente la calidad de alumno en la Licenciatura en Diseño. Mandato: Enviar dictamen debidamente fundamentado a más tardar el 11 de abril de 2016, en el cual se incluya la recomendación de la aprobación o rechazo de las solicitudes, los trimestres que se le autorizarán para concluir sus estudios, y en su caso, una propuesta tentativa de calendarización.</t>
  </si>
  <si>
    <t>Aprobación por unanimidad del proyecto de servicio social denominado "Servicio Social en apoyo a las actividades de imagen, promoción y difusión de las actividades de la Liga de la Leche de México A.C.", en la Liga de la Leche de México A.C. (LLLMEX).</t>
  </si>
  <si>
    <t>Aprobado por unanimidad el dictamen emitido por la comisión encargada de aplicar el examen de conjunto, por lo que se rechaza la solicitud presentada por el C. Iván de Jesús Domínguez Hernández, para adquirir nuevamente la calidad de alumno en la Licenciatura en Diseño.</t>
  </si>
  <si>
    <t>DCCD.CD.14.06.16</t>
  </si>
  <si>
    <t>Aprobación por unanimidad, de las comisiones siguientes: Consejo Editorial: Dra. Inés María De Los Ángeles Cornejo Portugal, Dr. Rodrigo Gómez García, Mtra. Lucila Mercado Colín, Mtro. Luis Antonio Rivera Díaz, Dr. Tiburcio Moreno Olivos. Comité Editorial: Mtra. Adriana Gabriela Ramírez de La Rosa, Dr. Román Alberto Esqueda Atayde, Mtra. Brenda García Parra, Dr. Jacob Israel Bañuelos Capistrán, Dr. André Moise Dorcé Ramos. Comisión de Faltas de Alumnos: Jefe del Departamento de Teoría y Procesos del Diseño, Mtro. Octavio Mercado González. Representante Titular del Departamento de Teoría y Procesos del Diseño Mtro. Alejandro Rodea Chávez. Representante Titular del Departamento de Tecnologías de la Información Dr. Carlos Rodríguez Lucatero. Representante Titular de Alumnos de la Licenciatura en Ciencias de la Comunicación C. Yael David Vertty Velasco. Representante Titular de Alumnos de la Licenciatura en Tecnologías y Sistemas de Información y MADIC C. Armando Osmin Vázquez Sánchez.</t>
  </si>
  <si>
    <t>Aprobación por unanimidad otorgar el Premio a la Docencia 2016 de la División de Ciencias de la Comunicación y Diseño, a la Dra. Gloria Angélica Martínez de La Peña y al Dr. Carlos Roberto Jaimez González.</t>
  </si>
  <si>
    <t>Aprobación por unanimidad de la integración de las comisiones siguientes: Comisión de Investigación: Jefe del Departamento de Ciencias de la Comunicación Dr. Gustavo Rojas Bravo, Jefe del Departamento de Teoría y Procesos del Diseño Mtro. Octavio Mercado González, Jefe del Departamento de Tecnologías de la Información Dr. Alfredo Piero Mateos Papis, Representante Titular del Departamento de Ciencias de la Comunicación Dr. André Moise Dorcé Ramos, Representante Titular del Departamento de Teoría y Procesos del Diseño Mtro. Alejandro Rodea Chávez, Representante Titular del Departamento de Tecnologías de la Información Dr. Carlos Rodríguez Lucatero. Comisión de Servicio Social: Jefe del Departamento de Teoría y Procesos del Diseño Mtro. Octavio Mercado González, Jefe del Departamento de Tecnologías de la Información Dr. Alfredo Piero Mateos Papis, Representante Titular del Departamento de Ciencias de la Comunicación Dr. André Moise Dorcé Ramos, Representante Titular del Departamento de Teoría y Procesos del Diseño Mtro. Alejandro Rodea Chávez, Representante Titular de Alumnos de la Licenciatura en Diseño C. Elías Perfecto Garduño. Asesores: Representante Titular de Alumnos de la Licenciatura en Ciencias de la Comunicación C. Yael David Vertty Velasco, Representante Titular de Alumnos de la Licenciatura en Tecnologías y Sistemas de Información y MADIC C. Armando Osmin Vázquez Sánchez, Jefe de la Sección de Servicio Social Lic. María Del Carmen Silva Espinosa. Comisión de Docencia: Jefe del Departamento de Ciencias de la Comunicación Dr. Gustavo Rojas Bravo, Jefe del Departamento de Teoría y Procesos del Diseño Mtro. Octavio Mercado González, Jefe del Departamento de Tecnologías de la Información Dr. Alfredo Piero Mateos Papis, Representante Titular del Departamento de Ciencias de la Comunicación Dr. André Moise Dorcé Ramos. Representante Titular del Departamento de Teoría y Procesos del Diseño Mtro. Alejandro Rodea Chávez, Representante Titular de Alumnos de la Licenciatura en Tecnologías y Sistemas de Información y MADIC C. Armando Osmin Vázquez Sánchez. Asesores: Coordinador de la Licenciatura en Ciencias de la Comunicación Mtro. Carlos Saldaña Ramírez, Coordinadora de la Licenciatura en Diseño Mtra. Lorena Guerrero Morán, Coordinador de la Licenciatura en Tecnologías y Sistemas de Información Dr. Francisco de Asís López Fuentes, Coordinadora de la Maestría en Diseño, Información y Comunicación Dra. Rocío Abascal Mena. Comisión encargada de establecer las igualdades académicas para la resolución de solicitudes de acreditaciones, revalidaciones y equivalencias de estudio: Jefe del Departamento de Teoría y Procesos del Diseño, Mtro. Octavio Mercado González, Jefe del Departamento de Tecnologías de la Información Dr. Alfredo Piero Mateos Papis, Representante Titular del Departamento de Tecnologías de la Información Dr. Carlos Rodríguez Lucatero. Asesores: Coordinador de la Licenciatura en Ciencias de la Comunicación Mtro. Carlos Saldaña Ramírez, Coordinadora de la Licenciatura en Diseño Mtra. Lorena Guerrero Morán, Coordinador de la Licenciatura en Tecnologías y Sistemas de Información Dr. Francisco De Asís López Fuentes, Coordinadora de la Maestría en Diseño, Información y Comunicación Dra. Rocío Abascal Mena. Comité Electoral: Representante Titular del Departamento de Ciencias de la Comunicación Dr. André Moise Dorcé Ramos, Representante Titular del Departamento de Teoría y Procesos del Diseño Mtro. Alejandro Rodea Chávez, Representante Titular de Alumnos de la Licenciatura en Ciencias de la Comunicación C. Yael David Vertty Velasco, Representante Titular de Alumnos de la Licenciatura en Tecnologías y Sistemas de Información y MADIC C. Armando Osmin Vázquez Sánchez. Comisión de Nuevos Planes y Programas de Estudio: Jefe del Departamento de Ciencias de la Comunicación Dr. Gustavo Rojas Bravo, Jefe del Departamento de Teoría y Procesos del Diseño Mtro. Octavio Mercado González, Jefe del Departamento de Tecnologías de la Información Dr. Alfredo Piero Mateos Papis, Representante Titular del Departamento de Ciencias de la Comunicación Dr. André Moise Dorcé Ramos, Representante Titular del Departamento de Teoría y Procesos del Diseño Mtro. Alejandro Rodea Chávez, Representante Titular del Departamento de Tecnologías de la Información Dr. Carlos Rodríguez Lucatero. Asesores: Los que estime pertinentes la comisión.</t>
  </si>
  <si>
    <t>Aprobación por unanimidad, de la prórroga de contratación por un año como personal académico visitante de la Mtra. Adriana Gabriela Ramírez de La Rosa, del 17 de septiembre de 2016 al 16 de septiembre de 2017.</t>
  </si>
  <si>
    <t>Aprobación por unanimidad del dictamen que presenta la Comisión encargada de establecer las igualdades académicas relacionado con la solicitud de acreditación de estudios de la alumna de la Licenciatura en Ciencias de la Comunicación, Evelyn Sarai Ángeles Mateos. Por el momento no se le otorga ninguna acreditación, con la salvedad de que cuando cumpla con el 50% de créditos puede ingresar de nuevo su solicitud de acreditación para ver si pueden acreditarse como optativas.</t>
  </si>
  <si>
    <t>Aprobación por unanimidad del proyecto de servicio social denominado "El diseño participativo y las personas con discapacidad visual: una propuesta para la producción editorial", en esta Unidad. Asimismo, se recomienda aprovechar la naturaleza del proyecto de investigación para comentar en la justificación, sus aportes a la sociedad.</t>
  </si>
  <si>
    <t>Aprobación por unanimidad del proyecto de servicio social denominado "Jóvenes profesionales fortaleciendo el trabajo a favor de grupos vulnerables", en la Junta de Asistencia Privada del Distrito Federal.</t>
  </si>
  <si>
    <t>Aprobado por mayoría, con 4 votos a favor, 0 votos en contra y 5 abstenciones, del anteproyecto de presupuesto 2017 de la División de Ciencias de la Comunicación y Diseño.</t>
  </si>
  <si>
    <r>
      <t xml:space="preserve">Aprobación por unanimidad, de las modalidades para la presentación del examen de conjunto del C. Carlos Madariaga Hoyos, quien solicita adquirir nuevamente la calidad de alumno en la Licenciatura en Diseño. </t>
    </r>
    <r>
      <rPr>
        <b/>
        <sz val="10"/>
        <rFont val="Georgia"/>
        <family val="1"/>
      </rPr>
      <t/>
    </r>
  </si>
  <si>
    <t>Se integró la Comisión Encargada de Elaborar las Modalidades para El Otorgamiento del Premio a la Docencia 2016 de La División De Ciencias Naturales e Ingeniería, con los siguientes miembros, Dra. Elsa Báez Juárez, Jefa del Departamento de Matemáticas Aplicadas y Sistemas; Dr. José
Campos Terán, Jefe del Departamento de Procesos y Tecnología; Dr. Felipe Aparicio Platas, Representante Propietario Académico del Departamento de Ciencias Naturales; Dr. Diego Antonio González Moreno, Representante Propietario Académico del Departamento de Matemáticas Aplicadas y Sistemas; C. Alan Omar Zamora Moreno, Representante Propietario Alumno del Departamento de Ciencias Naturales; C. Gerónimo Gómez Sánchez Fogarty, Representante Propietario Alumno del Departamento de Matemáticas Aplicadas y Sistemas.</t>
  </si>
  <si>
    <t>Se aprobó por unanimidad el Anteproyecto de Presupuesto 2017 de la División de Ciencias Naturales e Ingeniería, por un monto de $4,400,000.00 (cuatro millones cuatrocientos mil pesos 00/100 M.N.).</t>
  </si>
  <si>
    <t>La Comisión Académica, Encargada de Examinar las Tesis e Idóneas Comunicaciones de Resultados del Posgrado en Ciencias Naturales e Ingeniería, presentadas y aprobadas en 2015, para efectos del otorgamiento de la Mención Académica, quedó conformada por: Dra. Elsa Báez Juárez, Jefa del Departamento de Matemáticas Aplicadas y Sistemas; Dr. José Campos Terán, Jefe del Departamento de Procesos y Tecnología; Dr. Felipe Aparicio Platas, Representante Propietario del Departamento de Ciencias Naturales; Dr. Diego Antonio González Moreno, Representante Propietario del Departamento de Matemáticas Aplicadas y Sistemas; Dra. Nohra Elsy Beltrán Vargas, Representante Propietaria del Departamento de Procesos y Tecnología y como asesor el Dr. Guillermo Chacón Acosta, Coordinador de Posgrado en Ciencias Naturales e Ingeniería.</t>
  </si>
  <si>
    <t>No se aprueba por unanimidad la justificación de 3 inasistencias consecutivas de la alumna Brenda Isamar Acosta Martínez, Representante Propietaria del Departamento de Matemáticas Aplicadas y Sistemas.</t>
  </si>
  <si>
    <t>Se aprobó por unanimidad el Proyecto de Servicio Social “Métodos moleculares para la documentación y análisis de la diversidad vegetal”.</t>
  </si>
  <si>
    <t>No se aprueba por mayoría de votos el proyecto de servicio social “Evaluación del óxido de grafeno funcionalizado con quitinasa como posible antiparisitario".</t>
  </si>
  <si>
    <t>Se aprobó por unanimidad la convocatoria para ocupar la cátedra “Dr. Rodolfo Quintero Ramírez”, para el Departamento de Ciencias Naturales.</t>
  </si>
  <si>
    <t>Se aprobó por unanimidad la elección de dos miembros del Jurado Calificador: Dr. José Antonio Santiago García, UAM (Jurado Interno), Dr. José Elías Pérez López, (Jurado Externo).</t>
  </si>
  <si>
    <t>Se aprobó por unanimidad el dictamen presentado por la Comisión Encargada de Analizar Solicitudes de Resoluciones de Revalidación, Equivalencias y Acreditación de Estudios, del alumno Gorry Pierre-Louis, Emile.</t>
  </si>
  <si>
    <t>Se aprobó por unanimidad la relación de 34 UEA Optativas Divisionales y 142 UEA Optativas Interdivisionales de la Licenciatura en Ingeniería Biológica, para adicionar a la lista de UEA ya existente, aprobada en la Sesión de Consejo Divisional CUA-DCNI-32-09, efectuada el 25 de febrero de 2009.</t>
  </si>
  <si>
    <t>Se aprobó por unanimidad la propuesta de solicitud de prórroga por 12 meses del Dr. Antonio López Jaimes, como Profesor Visitante de tiempo completo del Departamento de Matemáticas Aplicadas y Sistemas.</t>
  </si>
  <si>
    <t>DCNI-01-125-15</t>
  </si>
  <si>
    <t>Se aprobó por unanimidad el Proyecto de Investigación “Mecanismos para la Reducción del Consumo Energético en Redes Inalámbricas de Sensores”.</t>
  </si>
  <si>
    <t>Se aprobó por unanimidad el Proyecto de Servicio Social “Análisis Bioinformático de las interacciones de complejos reguladores de GTPASAS”</t>
  </si>
  <si>
    <t>Aprobación por mayoría, con 2 abstenciones, del Acta de la Sesión 14.15 celebrada el 16 de octubre de 2015. Aprobación por unanimidad del Acta de la Sesión 15.15 celebrada el 25 de noviembre de 2015.</t>
  </si>
  <si>
    <t>Fuente: Sistema Nacional de Investigadores. 1 de febrero 2017; Coordinación de Recursos Humanos (quincena 23 de 2016).</t>
  </si>
  <si>
    <t>Fuente: Divisiones académicas. Coordinación de Recursos Humanos</t>
  </si>
  <si>
    <t>Candidato</t>
  </si>
  <si>
    <t>DCCD.CD.02.02.16</t>
  </si>
  <si>
    <t>Aprobación por unanimidad del proyecto de Servicio Social denominado "Apoyo al proyecto de Autocomunicación de Masas: Interacción y Análisis de Redes Sociales", en esta Unidad.</t>
  </si>
  <si>
    <t xml:space="preserve">Martínez Bohórquez Maximiliano </t>
  </si>
  <si>
    <t>Centro de Desarrollo de habilidades individuales y profesionales de la Universidad Estatal de San Diego - Campus Valle Imperial; y el Instituto de Investigaciones Jurídicas, Científicas y Tecnológicas A. C. del Centro Universitario de Baja California, Campus Tijuana y Mexicali</t>
  </si>
  <si>
    <r>
      <t xml:space="preserve"> </t>
    </r>
    <r>
      <rPr>
        <vertAlign val="superscript"/>
        <sz val="8"/>
        <rFont val="Calibri"/>
        <family val="2"/>
        <scheme val="minor"/>
      </rPr>
      <t>++</t>
    </r>
    <r>
      <rPr>
        <sz val="8"/>
        <rFont val="Calibri"/>
        <family val="2"/>
        <scheme val="minor"/>
      </rPr>
      <t xml:space="preserve"> Acreditado por el Consejo Mexicano para la Acreditación de Programas de Diseño A. C. (Comaprod), con vigencia de cinco años.</t>
    </r>
  </si>
  <si>
    <r>
      <t xml:space="preserve"> </t>
    </r>
    <r>
      <rPr>
        <vertAlign val="superscript"/>
        <sz val="8"/>
        <rFont val="Calibri"/>
        <family val="2"/>
        <scheme val="minor"/>
      </rPr>
      <t>+++</t>
    </r>
    <r>
      <rPr>
        <sz val="8"/>
        <rFont val="Calibri"/>
        <family val="2"/>
        <scheme val="minor"/>
      </rPr>
      <t xml:space="preserve">  Acreditado por el Comité de Acreditación y Certificación de la Licenciatura en Biología A. C. (Caceb), con vigencia de cinco años.</t>
    </r>
  </si>
  <si>
    <t>Aprobación de la solicitud de periodo sabático por ocho meses del Dr. Gabriel Pérez Pérez, profesor-investigador adscrito al Departamento de Ciencias Sociales, del 1° de septiembre de 2016 al 30 de abril de 2017.</t>
  </si>
  <si>
    <t>Aprobación de la contratación como profesor visitante de tiempo completo del Dr. Claudio Lomnitz Adler por un año. La fecha de inicio de labores será la que determine el Jefe de Departamento de Humanidades de común acuerdo con el profesor visitante.</t>
  </si>
  <si>
    <t>Designación como jurados al “Premio a la Investigación 2016 en su “Vigésimo Quinto Concurso Anual”: Dr. Ricardo Román Gómez Vilchis (UAM Cuajimalpa) y Dr. Ernesto Bravo Benítez (Instituto de Investigaciones Económicas, UNAM).</t>
  </si>
  <si>
    <t xml:space="preserve">El Consejo Divisional aprobó el dictamen que presentó la Comisión encargada de revisar y analizar las solicitudes de Beca al Reconocimiento de la Carrera Docente 2016. Se otorga la Beca al Reconocimiento de la Carrera Docente a los profesores: Achim Anca Miruna, nivel D; Adonón Viveros Akuavi, nivel D; Alfie Cohen Miriam, nivel D; Amaya Ventura Ma. de Lourdes, nivel D; Araujo Pardo Alejandro, nivel D; Arechiga Córdova Violeta, nivel D; Bolaños Guerra Bernardo, nivel D; Calderón Martínez Guadalupe, nivel D; Carballido Coria Laura, nivel D; Díaz Abraham Leonardo, nivel D; Díaz Pérez Claudia del Carmen, nivel B; Diéguez Caballero Ileana María, nivel D; Estrella González Alejandro, nivel D; Galindo Monteagudo Jorge Lionel, nivel D; Gallegos Camacho Enrique Genaro, nivel C; Gómez Vilchis Ricardo Román, nivel C; Granados García Aymer, nivel C; Guadarrama Olvera María del Rocio, nivel C; Jaso Sánchez Marco Aurelio, nivel D; Hernández Zamora Gregorio, nivel C; López Sandoval Ignacio Marcelino, nivel D, Luna Gómez Luis Alberto, A; Martínez Bohórquez Maximiliano, nivel D; Martínez Reyes Héctor, nivel D; Mesquita Sampaio de Madureira Miriam, nivel C; Morales Franco Esther, nivel D; Moranchel Pocaterra Mariana, nivel B; Pérez Pérez Gabriel, nivel D; Quiñonez Salcido Aureola, nivel B; Quiroz Rosas Laura, nivel B; Sampedro Hernández José Luis, nivel D; Santizo Rodall Claudia, nivel C; Schuessler Miller Michael, nivel C; Téllez González Mario Armando, nivel A; Trejo Sánchez Karina, nivel C; Valverde Pérez Nuria, D; Vega Godínez Alejandro, nivel D, Yébenes Escardo Zenia, nivel D. </t>
  </si>
  <si>
    <t>Aprobación del proyecto de investigación “Condiciones de vida, prácticas socioculturales y rasgos de identidad. Los sectores medios en la Ciudad de México, 1855-1931” cuyo responsable es el Dr. Mario Barbosa Cruz, profesor-investigador del Departamento de Humanidades.</t>
  </si>
  <si>
    <t>No se aprobaron los “Criterios a aplicar para la determinación consistente en el tamaño previsto de los grupos de las licenciaturas de la división".</t>
  </si>
  <si>
    <t>Aprobación del dictamen que presentó la Comisión encargada de evaluar las solicitudes de revalidación, establecimiento de equivalencias y acreditación de estudios: Acreditación de estudios de la C. Arlen Cristina Gutiérrez Martínez de 8 UEA por un total de 65 créditos.</t>
  </si>
  <si>
    <t>Aprobación de los dictámenes que presentó la Comisión encargada de evaluar las solicitudes de revalidación, establecimiento de equivalencias y acreditación de estudios: Acreditación de estudios de Roberto Poblete Velázquez de dos UEA por un total de 15 créditos. Revalidación total de los estudios de la Maestría en Ciencias Sociales cursada por Ivonne Cristina Calvalcante de Sá en la Universidad de Estatal de Londrina, Paraná, únicamente para efectos de ingreso al Doctorado en Ciencias Sociales y Humanidades de esta División.</t>
  </si>
  <si>
    <t xml:space="preserve">Aprobación del dictamen que presenta la Comisión de Faltas, respecto al caso del C. Francisco Javier Martínez Rodríguez, alumno de la licenciatura en Estudios Socioterritoriales. Se acuerda emitir un extrañamiento al alumno dirigido por el Secretario del Consejo Divisional, el cual se integrará en su expediente escolar. </t>
  </si>
  <si>
    <t xml:space="preserve">Aprobación del proyecto de servicio social: “Apoyo a la investigación para la formulación de políticas y estrategias en materia de planeación del desarrollo urbano”. Secretaria de Desarrollo Urbano y Vivienda del Gobierno de la Ciudad de México. No se aprobó el proyecto de servicio social denominado “Creciendo Juntos” de la Asociación Civil Amox Tochan. El Órgano Colegiado acordó devolver el proyecto para que el solicitante realice un replanteamiento del mismo y que éste sea presentado en una sesión posterior. </t>
  </si>
  <si>
    <t>Se autoriza la adquisición nuevamente de la calidad de alumno a favor del C. Luis Mario Ávila Lara, matrícula 205357161, de la Licenciatura en Derecho, a partir del trimestre 17-Invierno.</t>
  </si>
  <si>
    <t>González de la Rosa Claudia Haydée</t>
  </si>
  <si>
    <t>Fresán Figueroa Julián Alberto</t>
  </si>
  <si>
    <t>Género</t>
  </si>
  <si>
    <t>Duración de contrato</t>
  </si>
  <si>
    <t>Personal académico por duración de contrato y número de horas/semana</t>
  </si>
  <si>
    <t>Horas/semana</t>
  </si>
  <si>
    <t>Evolución de profesores de Tiempo Completo en el SNI y en el Prodep</t>
  </si>
  <si>
    <t>Reconocimiento/Adscripción</t>
  </si>
  <si>
    <t>Relación de profesores de tiempo completo con Perfil Deseable Prodep</t>
  </si>
  <si>
    <t xml:space="preserve">Ramírez de la Rosa Adriana Gabriela </t>
  </si>
  <si>
    <t xml:space="preserve">Soto Montes de Oca Gloria </t>
  </si>
  <si>
    <t>León Martagón Gilberto</t>
  </si>
  <si>
    <t>Sosa Fuentes Sylvia</t>
  </si>
  <si>
    <t>Cursos del Diplomado en los que ha participado el profesor</t>
  </si>
  <si>
    <t>Participación en cursos del Diplomado en Docencia Universitaria</t>
  </si>
  <si>
    <t>Número de profesorespor curso del Diplomado en Docencia Universitaria</t>
  </si>
  <si>
    <t>Actualización del personal académico por División</t>
  </si>
  <si>
    <t>Morales Zaragoza Norma Angélica</t>
  </si>
  <si>
    <t>International Union of Inmunological Societies</t>
  </si>
  <si>
    <t xml:space="preserve">Ortiz López Adela Irmene </t>
  </si>
  <si>
    <t xml:space="preserve">García Becerra Flor Yunuén </t>
  </si>
  <si>
    <t xml:space="preserve">Otero Negrete Juana Jimena </t>
  </si>
  <si>
    <t>López Simeon Roxana</t>
  </si>
  <si>
    <t>Unidades Académicas UAM-Xochimilco y UAM Cuajimalpa.</t>
  </si>
  <si>
    <t>Cuerpos Académicos Reconocidos por el Prodep</t>
  </si>
  <si>
    <t>Catálisis enzimática </t>
  </si>
  <si>
    <t xml:space="preserve">Campos Terán José </t>
  </si>
  <si>
    <t>Propiedades superficiales e interfaciales de biomoléculas</t>
  </si>
  <si>
    <t>García Arellano Humberto</t>
  </si>
  <si>
    <t xml:space="preserve">Hernández Guerrero Maribel </t>
  </si>
  <si>
    <t xml:space="preserve">Reyes Duarte María de los Dolores </t>
  </si>
  <si>
    <t>Problemas de representación en ciencias especiales </t>
  </si>
  <si>
    <t xml:space="preserve">Agazzi Evandro </t>
  </si>
  <si>
    <t xml:space="preserve">Casanueva López Mario Eugenio José </t>
  </si>
  <si>
    <t xml:space="preserve">Peláez Cedrés Álvaro Julio </t>
  </si>
  <si>
    <t>Historia intelectual </t>
  </si>
  <si>
    <t>Historia social y urbana </t>
  </si>
  <si>
    <t>Nación y alteridad: Estudios históricos y antropológicos </t>
  </si>
  <si>
    <t xml:space="preserve">Estrella González Alejandro </t>
  </si>
  <si>
    <t xml:space="preserve">Gleizer Salzman Daniela </t>
  </si>
  <si>
    <t xml:space="preserve">Granados García Aymer </t>
  </si>
  <si>
    <t xml:space="preserve">Illades Aguiar Carlos </t>
  </si>
  <si>
    <t xml:space="preserve">Leidenberger Jost Georg </t>
  </si>
  <si>
    <t>Investigación y planeación de procesos socioespaciales </t>
  </si>
  <si>
    <t xml:space="preserve">Calderón Contreras Rafael </t>
  </si>
  <si>
    <t xml:space="preserve">Moreno Carranco María del Carmen </t>
  </si>
  <si>
    <t xml:space="preserve">14 Nov 2013 - 13 Nov 2018
</t>
  </si>
  <si>
    <t xml:space="preserve">González Arellano Salomón </t>
  </si>
  <si>
    <t xml:space="preserve">Guadarrama Olivera María del Rocío </t>
  </si>
  <si>
    <t xml:space="preserve">Rosales Ortega María del Rocío </t>
  </si>
  <si>
    <t>Teorías de la modernidad </t>
  </si>
  <si>
    <t xml:space="preserve">Adonon Viveros Akuavi </t>
  </si>
  <si>
    <t xml:space="preserve">Carballido Coria Laura </t>
  </si>
  <si>
    <t>Identidad </t>
  </si>
  <si>
    <t>Estudios sobre multiculturalismo </t>
  </si>
  <si>
    <t xml:space="preserve">Galindo Monteagudo Jorge Lionel </t>
  </si>
  <si>
    <t>Filosofía práctica </t>
  </si>
  <si>
    <t xml:space="preserve">Bolaños Guerra Bernardo Hipólito </t>
  </si>
  <si>
    <t xml:space="preserve">Mesquita Sampaio de Madureira Miriam </t>
  </si>
  <si>
    <t xml:space="preserve">07 Dic 2015 - 06 Dic 2018 </t>
  </si>
  <si>
    <t xml:space="preserve">Gallegos Camacho Enrique Genaro </t>
  </si>
  <si>
    <t xml:space="preserve">Suárez Molnar Rodolfo René </t>
  </si>
  <si>
    <t>Ecuaciones diferenciales </t>
  </si>
  <si>
    <t xml:space="preserve">Hernández Linares Sergio </t>
  </si>
  <si>
    <t xml:space="preserve">Zamora Ramos Adolfo </t>
  </si>
  <si>
    <t>Transiciones de fase y Fenómenos críticos </t>
  </si>
  <si>
    <t xml:space="preserve">Romero Sanpedro Juan Manuel </t>
  </si>
  <si>
    <t>Física teórica </t>
  </si>
  <si>
    <t>Teoría de gráficas </t>
  </si>
  <si>
    <t xml:space="preserve">González Moreno Diego Antonio </t>
  </si>
  <si>
    <t>Cómputo científico </t>
  </si>
  <si>
    <t>Algoritmos y Estrategias Evolutivas </t>
  </si>
  <si>
    <t xml:space="preserve">García Nájera Abel </t>
  </si>
  <si>
    <t xml:space="preserve">Gómez Fuentes María del Carmen </t>
  </si>
  <si>
    <t xml:space="preserve">González Pérez Pedro Pablo </t>
  </si>
  <si>
    <t xml:space="preserve">Sadovnychyy Andriy </t>
  </si>
  <si>
    <t>Estructura y reconocimiento molecular en proteínas (ERMP) </t>
  </si>
  <si>
    <t>Síntesis y caracterización de compuestos bioactivos (SCCB) </t>
  </si>
  <si>
    <t>Análisis computacional de biomoléculas (ACB) </t>
  </si>
  <si>
    <t>Cultura visual: Imagen, texto, lectura </t>
  </si>
  <si>
    <t>Literatura comparada: Mimesis, cultura, diálogo </t>
  </si>
  <si>
    <t xml:space="preserve">Zavala Alvarado Lauro José </t>
  </si>
  <si>
    <t>Gestión del conocimiento </t>
  </si>
  <si>
    <t xml:space="preserve">Jaso Sánchez Marco Aurelio </t>
  </si>
  <si>
    <t>Políticas de ciencia, tecnología e innovación </t>
  </si>
  <si>
    <t xml:space="preserve">Hernández Zamora Gregorio </t>
  </si>
  <si>
    <t xml:space="preserve">Sampedro Hernández José Luis </t>
  </si>
  <si>
    <t xml:space="preserve">Villavicencio Carbajal Daniel Hugo </t>
  </si>
  <si>
    <t>El hombre y su entorno </t>
  </si>
  <si>
    <t>Espacio y Energía </t>
  </si>
  <si>
    <t xml:space="preserve">García López Esperanza </t>
  </si>
  <si>
    <t xml:space="preserve">Lema Labadie D'Arce Rosa </t>
  </si>
  <si>
    <t xml:space="preserve">Rodríguez Viqueira Manuel </t>
  </si>
  <si>
    <t>Diseño sensorial </t>
  </si>
  <si>
    <t xml:space="preserve">Bedolla Pereda Deyanira </t>
  </si>
  <si>
    <t>Diseño y modernidad </t>
  </si>
  <si>
    <t xml:space="preserve">Caballero Quiroz Aarón José </t>
  </si>
  <si>
    <t xml:space="preserve">Rodríguez Morales Luis Alfredo </t>
  </si>
  <si>
    <t>Estudios de la imagen y el sonido </t>
  </si>
  <si>
    <t xml:space="preserve">Cornejo Portugal Inés María de los Ángeles </t>
  </si>
  <si>
    <t>Sistemas de significación y narrativas digitales </t>
  </si>
  <si>
    <t xml:space="preserve">García Aguilar Raúl Roydeen </t>
  </si>
  <si>
    <t xml:space="preserve">Mata Rosas Francisco </t>
  </si>
  <si>
    <t xml:space="preserve">Morales Zaragoza Nora Angélica </t>
  </si>
  <si>
    <t xml:space="preserve">Negrete Yankelevich Santiago </t>
  </si>
  <si>
    <t xml:space="preserve">Osorio Olave María Alejandra </t>
  </si>
  <si>
    <t xml:space="preserve">Saldaña Ramírez Carlos </t>
  </si>
  <si>
    <t>Comunicación educativa en sistemas abiertos y a distancia </t>
  </si>
  <si>
    <t xml:space="preserve">Chávez Arredondo Nemesio </t>
  </si>
  <si>
    <t xml:space="preserve">Méndez Granados Diego Carlos </t>
  </si>
  <si>
    <t>Comunicación de las ciencias y divulgación científica </t>
  </si>
  <si>
    <t xml:space="preserve">García Hernández Caridad </t>
  </si>
  <si>
    <t xml:space="preserve">Millán Campuzano Marco Antonio </t>
  </si>
  <si>
    <t xml:space="preserve">Peña Rodríguez Daniel Cuitláhuac </t>
  </si>
  <si>
    <t xml:space="preserve">Rojas Bravo Gustavo Hernán </t>
  </si>
  <si>
    <t xml:space="preserve">Suárez Coellar Jorge Javier Eduardo </t>
  </si>
  <si>
    <t>Creatividad computacional y Generación de narrativas </t>
  </si>
  <si>
    <t xml:space="preserve">Ávila González Rafael </t>
  </si>
  <si>
    <t>Creatividad computacional y Diseño para el entendimiento </t>
  </si>
  <si>
    <t xml:space="preserve">Castellanos Cerda Vicente </t>
  </si>
  <si>
    <t xml:space="preserve">González de Cossío Rosenzweig María </t>
  </si>
  <si>
    <t>UAM-C-CA-23 - Fisicoquímica y Diseño Molecular</t>
  </si>
  <si>
    <t>Síntesis molecular </t>
  </si>
  <si>
    <t xml:space="preserve">Alas Guardado Salomón de Jesús </t>
  </si>
  <si>
    <t xml:space="preserve">Martínez Herrera Melchor </t>
  </si>
  <si>
    <t>Ingeniería y Diseño molecular </t>
  </si>
  <si>
    <t xml:space="preserve">Rivera Becerril Ernesto </t>
  </si>
  <si>
    <t xml:space="preserve">Rodríguez Ramos Fernando </t>
  </si>
  <si>
    <t xml:space="preserve">Tristán López Ferdinando </t>
  </si>
  <si>
    <t>Diversidad y función microbiana en ambientes diversos (ecología microbiana, biodeterioro, biología molecular, biogeoquímica)- </t>
  </si>
  <si>
    <t xml:space="preserve">Hernández Jiménez Miguel Sergio </t>
  </si>
  <si>
    <t>Sistemas biológicos para el tratamiento de problemas ambientales (suelo, agua, aire, suelo y residuos, concreto) </t>
  </si>
  <si>
    <t xml:space="preserve">Morales Ibarría Marcia Guadalupe </t>
  </si>
  <si>
    <t>Energías alternativas: bioetanol, biodiesel, biogás </t>
  </si>
  <si>
    <t xml:space="preserve">Quintero Ramírez Rodolfo </t>
  </si>
  <si>
    <t xml:space="preserve">Revah Moiseev Sergio </t>
  </si>
  <si>
    <t xml:space="preserve">Vigueras Ramírez Juan Gabriel </t>
  </si>
  <si>
    <t>Comunicación y cultura política</t>
  </si>
  <si>
    <t xml:space="preserve">Andrade García José Alfredo </t>
  </si>
  <si>
    <t xml:space="preserve">Victoriano Serrano Felipe Antonio </t>
  </si>
  <si>
    <t>Comunicación en organizaciones e instituciones </t>
  </si>
  <si>
    <t xml:space="preserve">Esquivel Solís Edgar </t>
  </si>
  <si>
    <t xml:space="preserve">Gómez García Rodrigo </t>
  </si>
  <si>
    <t xml:space="preserve">Martínez Sánchez Raúl </t>
  </si>
  <si>
    <t>Protocolos, Middleware y Trabajo colaborativo </t>
  </si>
  <si>
    <t xml:space="preserve">Decouchant Dominique Emile Henri </t>
  </si>
  <si>
    <t xml:space="preserve">Mateos Papis Alfredo Piero </t>
  </si>
  <si>
    <t>Tecnología multimedia y Protección del contenido </t>
  </si>
  <si>
    <t xml:space="preserve">Leyva del Foyo Luis Eduardo </t>
  </si>
  <si>
    <t>Sistemas embebidos de tiempo real </t>
  </si>
  <si>
    <t xml:space="preserve">Ortiz Ruiz Otoniel Manuel </t>
  </si>
  <si>
    <t>Procesos educativos y lenguajes relacionados con la gestión del diseño </t>
  </si>
  <si>
    <t xml:space="preserve">García Parra Brenda </t>
  </si>
  <si>
    <t>Procesos y lenguajes relacionados con la configuración de las formas y con las tecnologías para la producción y el diseño </t>
  </si>
  <si>
    <t xml:space="preserve">Guerrero Morán Lorena Alejandra </t>
  </si>
  <si>
    <t>Diseño incluyente para la calidad de vida</t>
  </si>
  <si>
    <t xml:space="preserve">Hernández Cadena Jesús Antonio </t>
  </si>
  <si>
    <t>Diseño Sistémico: Ergonomía y Sustentabilidad </t>
  </si>
  <si>
    <t xml:space="preserve">Mercado Colín Lucila </t>
  </si>
  <si>
    <t xml:space="preserve">Mercado González Octavio </t>
  </si>
  <si>
    <t xml:space="preserve">Rodea Chávez Alejandro </t>
  </si>
  <si>
    <t xml:space="preserve">Torres Maya Raúl Gregorio </t>
  </si>
  <si>
    <t xml:space="preserve">Vázquez Monterrosas Sergio Arturo </t>
  </si>
  <si>
    <t xml:space="preserve">Jiménez Salazar Héctor </t>
  </si>
  <si>
    <t xml:space="preserve">Villatoro Tello Esaú </t>
  </si>
  <si>
    <t xml:space="preserve">Luna Ramírez Wulfrano Arturo </t>
  </si>
  <si>
    <t xml:space="preserve">Rodríguez Lucatero Carlos </t>
  </si>
  <si>
    <t xml:space="preserve">Sánchez Sánchez Christian </t>
  </si>
  <si>
    <t>Análisis institucional y jurídico </t>
  </si>
  <si>
    <t>Problemáticas institucionales del trabajo</t>
  </si>
  <si>
    <t>Institucionalización de la responsabilidad social en las organizaciones </t>
  </si>
  <si>
    <t>Téllez González Mario Armando </t>
  </si>
  <si>
    <t>Historia del Derecho y la recuperación y difusión de fuentes histórico-jurídicas </t>
  </si>
  <si>
    <t>La docencia universitaria en la Sociedad de la información y del conocimiento </t>
  </si>
  <si>
    <t>Biología molecular y celular </t>
  </si>
  <si>
    <t xml:space="preserve">Beltrán Vargas Nohra Elsy </t>
  </si>
  <si>
    <t>Métodos y herramientas en evaluación de la salud </t>
  </si>
  <si>
    <t>Modelado y Simulación de bioprocesos </t>
  </si>
  <si>
    <t xml:space="preserve">Olivares Hernández Roberto </t>
  </si>
  <si>
    <t>Modelado y Simulación de procesos celulares </t>
  </si>
  <si>
    <t>Optimización de procesos químicos y biológicos </t>
  </si>
  <si>
    <t>Estudios de sistemas dinámicos y de control </t>
  </si>
  <si>
    <t xml:space="preserve">Valencia López José Javier </t>
  </si>
  <si>
    <t>Normatividad y culturas epistémicas </t>
  </si>
  <si>
    <t xml:space="preserve">Achim Anca Miruna </t>
  </si>
  <si>
    <t>Culturas materiales </t>
  </si>
  <si>
    <t xml:space="preserve">Aréchiga Córdova Violeta Beatriz </t>
  </si>
  <si>
    <t>Epistemología y ontología históricas </t>
  </si>
  <si>
    <t xml:space="preserve">Rozental Holzer Sandra Carla </t>
  </si>
  <si>
    <t xml:space="preserve">Valverde Pérez Nuria </t>
  </si>
  <si>
    <t>28 </t>
  </si>
  <si>
    <t>Interacción </t>
  </si>
  <si>
    <t xml:space="preserve">Abascal Mena María del Rocío </t>
  </si>
  <si>
    <t xml:space="preserve">Zepeda Hernández Joaquín Sergio </t>
  </si>
  <si>
    <t>Sociedades digitales </t>
  </si>
  <si>
    <t xml:space="preserve">López Ornelas Erick de Jesús </t>
  </si>
  <si>
    <t>29 </t>
  </si>
  <si>
    <t>Los efectos de las políticas públicas y la regulación económica sobre el desarrollo y crecimiento económico </t>
  </si>
  <si>
    <t>Interacciones sociales </t>
  </si>
  <si>
    <t xml:space="preserve">Ontiveros Jiménez Manuel Netzácuri </t>
  </si>
  <si>
    <t>El efecto de la estructura institucional sobre el bienestar y desarrollo económico y social </t>
  </si>
  <si>
    <t xml:space="preserve">Trejo Sánchez Karina </t>
  </si>
  <si>
    <t>30 </t>
  </si>
  <si>
    <t>Geometría diferencial de superficies </t>
  </si>
  <si>
    <t xml:space="preserve">Chacón Acosta Guillermo </t>
  </si>
  <si>
    <t xml:space="preserve">Santiago García José Antonio </t>
  </si>
  <si>
    <t>Física estadística dentro y fuera de equilibrio </t>
  </si>
  <si>
    <t xml:space="preserve">González Gaxiola Oswaldo </t>
  </si>
  <si>
    <t>Análisis funcional y métodos matemáticos en ecuaciones diferenciales </t>
  </si>
  <si>
    <t>31 </t>
  </si>
  <si>
    <t>UAM-C-CA-39 - Dinámica de Sistemas: Modelado, Análisis y Simulación</t>
  </si>
  <si>
    <t>Modelado y simulación de sistemas </t>
  </si>
  <si>
    <t xml:space="preserve">Alarcón Ramos Luis Ángel </t>
  </si>
  <si>
    <t>Teoría cinética, flujos y modelos relacionados </t>
  </si>
  <si>
    <t xml:space="preserve">Báez Juárez Elsa </t>
  </si>
  <si>
    <t>Análisis de sistemas dinámicos </t>
  </si>
  <si>
    <t xml:space="preserve">García Perciante Ana Laura </t>
  </si>
  <si>
    <t xml:space="preserve">Núñez López Mayra </t>
  </si>
  <si>
    <t>UAM-C-CA-1- Gestión Pública y Desarrollo Social</t>
  </si>
  <si>
    <t>Análisis de la gestión pública para el desarrollo local</t>
  </si>
  <si>
    <t>Enfoques para el estudio de problemas de gestión, organización y gobernabilidad institucional</t>
  </si>
  <si>
    <t>Análisis institucional del Sistema Universitario Mexicano</t>
  </si>
  <si>
    <t>Instituciones. Regulación y cambio</t>
  </si>
  <si>
    <t>Comas Rodríguez Oscar Jorge</t>
  </si>
  <si>
    <t xml:space="preserve">Peñalosa Castro Eduardo Abel </t>
  </si>
  <si>
    <t>Fisicoquímica molecular</t>
  </si>
  <si>
    <t>07 Nov 2016 - 06 Nov 2020</t>
  </si>
  <si>
    <t xml:space="preserve">Martínez de la Peña Gloria Angélica </t>
  </si>
  <si>
    <t>Minería de textos</t>
  </si>
  <si>
    <t>Desarrollo de herramientas Computacionales para el modelado y simulación </t>
  </si>
  <si>
    <t>Vargas Téllez César Octavio</t>
  </si>
  <si>
    <t xml:space="preserve">Lemaitre y León Christian </t>
  </si>
  <si>
    <t xml:space="preserve">González de la Rosa Claudia Haydée </t>
  </si>
  <si>
    <t>Fuente: Divisiones académicas.</t>
  </si>
  <si>
    <t>Monto de recursos aprobados para la realización del proyecto</t>
  </si>
  <si>
    <t>Vinculación directa con los planes y programas de estudio de licenciatura y posgrado que se ofertan en la división y la unidad. Además de la colaboración con el grupo de investigación educativa de la Universidad Distrital Francisco José de caldas (Colombia), IISUE de la UNAM o el grupo de investigación educativa de UAM-X</t>
  </si>
  <si>
    <t xml:space="preserve"> La línea de investigación que considera este proyecto es optimización heurística, la cual está relacionada con la de algoritmos y estrategias evolutivas que se cultiva en el cuerpo académico matemáticas y computación</t>
  </si>
  <si>
    <t xml:space="preserve"> Optimización multiobjetivo a gran escala. Aplicaciones de optimización del mundo real (ingeniería, bioinformática). Incorporación de preferencias en optimización</t>
  </si>
  <si>
    <t xml:space="preserve"> Las líneas de investigación que considera este proyecto son, principalmente, las relacionadas con el cuerpo académico matemáticas y computación (UAM-C-CA-13) </t>
  </si>
  <si>
    <t>Solicitan financiamiento por $217,000.00 y se tiene previsto someter el proyecto a convocatorias externas de investigación (Conacyt, UAM) para conseguir financiamiento adicional.</t>
  </si>
  <si>
    <t>Se solicitará un proyecto Conacyt</t>
  </si>
  <si>
    <t>Las ocho líneas de investigación de este proyecto son consistentes con las de los cuerpos académicos que constituyen al Departamento de Ciencias Naturales</t>
  </si>
  <si>
    <t>Miriam Alfie Cohen</t>
  </si>
  <si>
    <t>Karen Samara Miranda Campos,  Abel García Nájera, Antonio López Jaimes y Roberto Bernal Jaquez</t>
  </si>
  <si>
    <t>Abel García Nájera y Antonio López Jaimes.</t>
  </si>
  <si>
    <t>Francisco de Asís López Fuentes, Rogelio Hasimoto Beltrán - CIMAT - Unidad Guanajuato</t>
  </si>
  <si>
    <t>Rocío Abascal Mena, Erick de Jesús López Ornelas y Joaquín Sergio Zepeda Hernández</t>
  </si>
  <si>
    <t>Rafael Pérez y Pérez, Rafael Ávila González, Vicente Castellanos Cerda, Eduardo Peñalosa Castro. Profesores Temporales: Román Alberto Esqueda Atayde, Carlos Iván Guerrero Román y Carlos Joel Rivero Moreno</t>
  </si>
  <si>
    <t>Condiciones de vida, prácticas socioculturales y rasgos de identidad. Los sectores medios en la Ciudad de México, 1855-1931</t>
  </si>
  <si>
    <t>Historia local y memoria colectiva en los pueblos del poniente de la Ciudad de México</t>
  </si>
  <si>
    <t>Monitoreo y control de difusión de epidemias y virus en redes complejas</t>
  </si>
  <si>
    <t>Evaluación de la Resiliencia al cambio climático y su influencia en la producción de servicios ambientales en la Zona Metropolitana de la Ciudad de México</t>
  </si>
  <si>
    <t>Seguimiento a convocatorias  para proyectos de investigación</t>
  </si>
  <si>
    <t>Número de postulaciones</t>
  </si>
  <si>
    <t>Número de proyectos aprobados</t>
  </si>
  <si>
    <t>Se aprobó, sin embargo fue cancelada debido a que la Unidad Iztapalapa recibió primero el apoyo y sólo se podía registrar una de la UAM.</t>
  </si>
  <si>
    <t>Los resultados salen en febrero</t>
  </si>
  <si>
    <t xml:space="preserve">Estancias sabáticas </t>
  </si>
  <si>
    <t>Cátedras Conacyt para jóvenes investigadores</t>
  </si>
  <si>
    <t>Conacyt-CIBIOGEM</t>
  </si>
  <si>
    <t>Conacyt T-AP Diggind into data</t>
  </si>
  <si>
    <t xml:space="preserve">Conacyt-CNR Italia </t>
  </si>
  <si>
    <t>Convocatoria de Investigación en Evaluación de la Educación INEE-Conacyt</t>
  </si>
  <si>
    <t>SER-Conacyt</t>
  </si>
  <si>
    <t>Conacyt-SEMARNAT</t>
  </si>
  <si>
    <t>CONAVI-Conacyt</t>
  </si>
  <si>
    <t>Conacyt-NRF 2016</t>
  </si>
  <si>
    <t>Fondo sectorial de investigación y desarrollo INMUJERES-Conacyt</t>
  </si>
  <si>
    <t>Convocatoria conjunta Conacyt-DFG para proyectos de investigación México-Alemania</t>
  </si>
  <si>
    <t>ANR-Conacyt 2016-2017</t>
  </si>
  <si>
    <t>Premio l mérito ecológico 2016</t>
  </si>
  <si>
    <t>Fondo Mixto Conacyt Gobierno de Baja California Sur</t>
  </si>
  <si>
    <t>Convocatoria 2016 Conacyt-FRQ</t>
  </si>
  <si>
    <t>Convocatoria Conjunta Conacyt BMBF 2016</t>
  </si>
  <si>
    <t>Conacyt-Secretaría de energía-hidrocarburos 2016-2017</t>
  </si>
  <si>
    <t>Programa de apoyos para actividades científicas, tecnológicas y de innovación</t>
  </si>
  <si>
    <t>Banamex vacaciones</t>
  </si>
  <si>
    <t>Seciti</t>
  </si>
  <si>
    <t>Metro</t>
  </si>
  <si>
    <t>Convocatoria de investigación en evaluación de la educación</t>
  </si>
  <si>
    <t>Monto ejercido (al 31/12/2016)</t>
  </si>
  <si>
    <t>Jorge Enrique Culebro Moreno</t>
  </si>
  <si>
    <t>Jorge Enrique Culebro Moreno y Armando Islas Delgadillo</t>
  </si>
  <si>
    <t xml:space="preserve">Proyectos de desarrollo científico para atender problemas nacionales 2014 / Instituto Potosino de Investigación Científica y Tecnológica A. C. </t>
  </si>
  <si>
    <t>Fondo Cibiogem - fondo para el fomento y apoyo a la investigación científica y tecnológica en bioseguridad y biotecnología 2015</t>
  </si>
  <si>
    <t>Fondo sectorial de investigación ambiental - SEMARNAT-Conacyt 2015</t>
  </si>
  <si>
    <t>Fideicomiso 2138 fondo sectorial Conacyt-secretaria de energía-sustentabilidad energética</t>
  </si>
  <si>
    <t>Fondo Sener-Conacyt 2014 /centro de investigación y de estudios avanzados del Instituto Politécnico Nacional</t>
  </si>
  <si>
    <t>Fondo Sener-Conacyt 2014 / Instituto Potosino de Investigación Científica y Tecnológica A. C.</t>
  </si>
  <si>
    <t>Fondo sectorial de investigación para la educación. 80244 / ciencia básica 2015</t>
  </si>
  <si>
    <t>Proyectos de desarrollo científico para atender problemas nacionales 2015</t>
  </si>
  <si>
    <t>Marcia Guadalupe Morales Ibarria</t>
  </si>
  <si>
    <t>Christopher Lionel Heard Wade</t>
  </si>
  <si>
    <t xml:space="preserve">Anca Miruna Achim </t>
  </si>
  <si>
    <t>Alejandro Araujo Pardo</t>
  </si>
  <si>
    <t>Sergio Revah Moiseev</t>
  </si>
  <si>
    <t>Javiera Cervini Silva</t>
  </si>
  <si>
    <t xml:space="preserve">Mika Olsen </t>
  </si>
  <si>
    <t>Eduardo Abel Peñalosa Castro</t>
  </si>
  <si>
    <t>Álvaro Lara Rodríguez</t>
  </si>
  <si>
    <t>María Dolores Reyes Duarte</t>
  </si>
  <si>
    <t>Jorge Enrique Culebro</t>
  </si>
  <si>
    <t>Gloria Soto Montes de Oca</t>
  </si>
  <si>
    <t xml:space="preserve">Carlos Joel Rivero Moreno </t>
  </si>
  <si>
    <t xml:space="preserve">Yadira Palacios Rodríguez </t>
  </si>
  <si>
    <t xml:space="preserve">Izlia Jazheel Arroyo Maya </t>
  </si>
  <si>
    <t>Formación de recursos humanos en la OTC</t>
  </si>
  <si>
    <t>Organización de seminario internacional y publicación de resultados sobre las reformas a los sistemas de bienestar y seguridad social, experiencias nacionales e internacionales</t>
  </si>
  <si>
    <t>Nanoesferas de hidrogel: obtención, caracterización y funcionalización como nanoacarreadores (nonocarrieres) para compuestos bioactivos.</t>
  </si>
  <si>
    <t>Identificación de biomarcadores para cáncer de mama: una estrategia en la tipificación molecular y para la terapia dirigida.</t>
  </si>
  <si>
    <t>Percepción visual con transformadas polinomiales y su uso en la creatividad computacional.</t>
  </si>
  <si>
    <r>
      <t>Desarrollo e innovación de sistemas integrales-sustentables a base de microalgas por tratamiento de aguas, fijación de CO</t>
    </r>
    <r>
      <rPr>
        <vertAlign val="superscript"/>
        <sz val="10"/>
        <rFont val="Calibri"/>
        <family val="2"/>
      </rPr>
      <t>2</t>
    </r>
    <r>
      <rPr>
        <sz val="10"/>
        <rFont val="Calibri"/>
        <family val="2"/>
      </rPr>
      <t xml:space="preserve"> y generación de biocombustibles".</t>
    </r>
  </si>
  <si>
    <t>Diseño y desarrollo de vectores sintéticos inducibles no convencionales para la producción de vacunas de ADN</t>
  </si>
  <si>
    <t>Análisis de la vulnerabilidad y resiliencia al cambio climático en sistemas socio-ecológicos periurbanos</t>
  </si>
  <si>
    <t>Cambio climático y su impacto sobre el diseño de la vivienda y edificios y las necesidades de modificación de las nom-020-ener-2011 y nom-008-ener-2001.</t>
  </si>
  <si>
    <t>Cluster: biocombustibles lignocelulósicos para el sector autotransporte</t>
  </si>
  <si>
    <t>Clúster biocombustibles gaseosos: ae1-pretratamiento de biomasa</t>
  </si>
  <si>
    <t>Práctica y generación de ciencia moderna en un espacio colonial: la comisión raleigh en india británica.</t>
  </si>
  <si>
    <t>La construcción del animal. Representación y conocimiento fiables en las colecciones del real gabinete de historia natural.</t>
  </si>
  <si>
    <t>Identidad, arte y cocina: de la construcción estética a la discusión política de la gastronomía como fundamento de la nación.</t>
  </si>
  <si>
    <t>Tratamiento simultaneo de vapores de formaldehido, tolueno y tricloroetileno en ambientes de interior mediante un biofiltro de lecho escurrido.</t>
  </si>
  <si>
    <t>Deconstruir la catástrofe: el emprendimiento crítico desde las humanidades medioambientales</t>
  </si>
  <si>
    <t>Estudio molecular sobre la actividad biológica de nanopartículas naturales. El caso de las cenizas volcánicas respirables</t>
  </si>
  <si>
    <t>El proceso de formación y construcción del estado postcolonial en áfrica: el caso de Senegal y su vinculación con las dinámicas transnacionales islámicas sufís - segundo año (2016).</t>
  </si>
  <si>
    <t>La ciudad y sus habitantes: nuevos actores de la historia social y urbana, siglos xix y xx</t>
  </si>
  <si>
    <t>El ideal trascendental, o Kant sobre la totalidad de lo real</t>
  </si>
  <si>
    <t>Estudio de posibles sitios de interés biológico y farmacológico en proteínas de organismos parasitarios humanos</t>
  </si>
  <si>
    <t>Independencia, dominancia y propiedades estructurales en digráficas: aspectos teóricos y computacionales.</t>
  </si>
  <si>
    <t>Diseño e implementación instruccional para la derivación de tecnología móvil orientada al fomento y evaluación de conocimientos y habilidades para toda la vida</t>
  </si>
  <si>
    <t>Los sectores medios de la Ciudad de México, 1855-1931. Condiciones de vida, prácticas socioculturales y rasgos de identidad</t>
  </si>
  <si>
    <t>Síntesis enzimática de esteres de azucares probióticos y su caracterización estructural, antimicrobiana.</t>
  </si>
  <si>
    <t>Dinámica de los flujos vehicular y peatonal</t>
  </si>
  <si>
    <t>Representación multimodal para la categorización automática de rasgos de personalidad.</t>
  </si>
  <si>
    <t>Mitigación de emisiones de gei por captura de metano y dióxido de carbono en sistemas mixtos biológicos sustentables.</t>
  </si>
  <si>
    <t>978-607-28-0825-6</t>
  </si>
  <si>
    <t>978-607-28-0609-2</t>
  </si>
  <si>
    <t>978-607-28-0805-8</t>
  </si>
  <si>
    <t>978-607-28-0669-6</t>
  </si>
  <si>
    <t>DCCD, UAM-Cuajimalpa</t>
  </si>
  <si>
    <t>División de Ciencias Sociales y Humanidades – UAM-Cuajimalpa</t>
  </si>
  <si>
    <t>UAM Cuajimalpa-División de Ciencias Sociales y Humanidades - UAM Cuajimalpa / Universidad del Rosario (Colombia)</t>
  </si>
  <si>
    <t>Eduardo A. Peñalosa Castro, Rodolfo Quintero Ramírez</t>
  </si>
  <si>
    <t>Sandra Castañeda Figueiras, Eduardo A. Peñalosa Castro</t>
  </si>
  <si>
    <t xml:space="preserve"> Edgar Vázquez Contreras, Rosa María Nájera Nájera, Verenice Fabre Chávez</t>
  </si>
  <si>
    <t xml:space="preserve">Claudia Haydée González de la Rosa, Ana Leticia Arregui Mena y Elena Aréchaga Ocampo. Alumna: Arantxa López-Vallejo  López
</t>
  </si>
  <si>
    <t xml:space="preserve"> Edgar Vázquez Contreras y Tania Guadalupe Rojas Pérez</t>
  </si>
  <si>
    <t xml:space="preserve"> Nohra Elsy Beltrán Vargas, Claudia Haydée González de la Rosa</t>
  </si>
  <si>
    <t xml:space="preserve"> Edgar Vázquez Contreras y Marco Vinicio Vázquez González</t>
  </si>
  <si>
    <t>Sylvie Le Borgne, Juan Carlos Sigala Alanís, Juan Gabriel Vigueras Ramírez, Silvia Pajares, Mónica Bonilla Salinas</t>
  </si>
  <si>
    <t xml:space="preserve">Castellanos Cerda, Vicente, Solórzano Fuentes Adriana </t>
  </si>
  <si>
    <r>
      <t>Hernández_x000D_, J., Ramírez, G., Villatoro_x000D_, E., Jiménez_x000D_, H. &amp; Reyes, V. (2016, mayo). Aplicación web para identificar personalidad, género y edad de usuarios en Twitter.</t>
    </r>
    <r>
      <rPr>
        <i/>
        <sz val="10"/>
        <rFont val="Calibri"/>
        <family val="2"/>
        <scheme val="minor"/>
      </rPr>
      <t xml:space="preserve"> Journal of Research in Computing Science, 115</t>
    </r>
    <r>
      <rPr>
        <sz val="10"/>
        <rFont val="Calibri"/>
        <family val="2"/>
        <scheme val="minor"/>
      </rPr>
      <t>:93-106.</t>
    </r>
  </si>
  <si>
    <r>
      <t xml:space="preserve">Arechaga, E., Lopez, C., Villegas, N., González, C., Pérez, I., Roldán, R., Flores, A., Peña, O., Ángeles, O., Rangel, R., Gonzalez, J., Bonilla, R., Del Moral, O., Herrera, A. &amp; García, A. (2016). Tumor suppressor miR-29c regulates radioresistance in lung cancer cells. </t>
    </r>
    <r>
      <rPr>
        <i/>
        <sz val="10"/>
        <rFont val="Calibri"/>
        <family val="2"/>
        <scheme val="minor"/>
      </rPr>
      <t>Biotechnology Journal</t>
    </r>
    <r>
      <rPr>
        <sz val="10"/>
        <rFont val="Calibri"/>
        <family val="2"/>
        <scheme val="minor"/>
      </rPr>
      <t>.</t>
    </r>
  </si>
  <si>
    <r>
      <t xml:space="preserve">Balbuena, C., González, D. &amp; Olsen, M. (2016). Vertex-disjoint cycles in bipartite tournaments. </t>
    </r>
    <r>
      <rPr>
        <i/>
        <sz val="10"/>
        <rFont val="Calibri"/>
        <family val="2"/>
        <scheme val="minor"/>
      </rPr>
      <t>Electronic Notes in Discrete Mathematics</t>
    </r>
    <r>
      <rPr>
        <sz val="10"/>
        <rFont val="Calibri"/>
        <family val="2"/>
        <scheme val="minor"/>
      </rPr>
      <t>, (54):69-72.</t>
    </r>
  </si>
  <si>
    <r>
      <t xml:space="preserve">Beltrán, N., Gómez, E., Velázquez, J. &amp; García-Lorenzana, M. (2016). Effect of REM sleep deprivation on gastric mucosa. </t>
    </r>
    <r>
      <rPr>
        <i/>
        <sz val="10"/>
        <rFont val="Calibri"/>
        <family val="2"/>
        <scheme val="minor"/>
      </rPr>
      <t>International Journal of Clinical and Experimental Medicine</t>
    </r>
    <r>
      <rPr>
        <sz val="10"/>
        <rFont val="Calibri"/>
        <family val="2"/>
        <scheme val="minor"/>
      </rPr>
      <t>, 9(2):1964-1974.</t>
    </r>
  </si>
  <si>
    <r>
      <t>Cárdenas, M., González, P., Montagna, S., Sánchez, O. &amp; Hernández, E. (2016). Modeling Intercellular Communication as a Survival Strategy of Cancer Cells: An In Silico Approach on a Flexible Bioinformatics Framework.</t>
    </r>
    <r>
      <rPr>
        <i/>
        <sz val="10"/>
        <rFont val="Calibri"/>
        <family val="2"/>
        <scheme val="minor"/>
      </rPr>
      <t xml:space="preserve"> Bioinformatics and Biology Insights</t>
    </r>
    <r>
      <rPr>
        <sz val="10"/>
        <rFont val="Calibri"/>
        <family val="2"/>
        <scheme val="minor"/>
      </rPr>
      <t>, (10):5-18.</t>
    </r>
  </si>
  <si>
    <t>Ceron, R., Cisneros, R., Soto, S., Pons, M., Beltrán, H., Martínez, J. &amp; Zamudio, L. (2016). Ceron-Camacho,R, Cisneros-Devora, R, Soto-Castruita, S, Pons-Jiménez, M, Beltrán, H I, Martínez-Magadan, J M, Zamudio-Rivera, L S. Arabian Journal of Chemistry, :1-11.</t>
  </si>
  <si>
    <r>
      <t xml:space="preserve">Domínguez, Y., Núñez, M., González, A. &amp; López, A. (2016). Two-Dimensional Motion of Viscoelastic Membrane in an incompressible fluid: Applications to the cochlear mechanics. </t>
    </r>
    <r>
      <rPr>
        <i/>
        <sz val="10"/>
        <rFont val="Calibri"/>
        <family val="2"/>
        <scheme val="minor"/>
      </rPr>
      <t>Recent Advances in fluid Dynamics with Environmental Applications. Springer International Publishing. Switzerland</t>
    </r>
    <r>
      <rPr>
        <sz val="10"/>
        <rFont val="Calibri"/>
        <family val="2"/>
        <scheme val="minor"/>
      </rPr>
      <t>, : 229-252.</t>
    </r>
  </si>
  <si>
    <r>
      <t xml:space="preserve">Flores, A., Marchat, L., Rodríguez, S., Bautista, V., Hidalgo, A., Aréchaga, E., Martínez, M., Palma, C., Fonseca, M., Astudillo, H., Ruíz, E., González, J., Pérez, C., Streber, M. &amp; López, C.  (2016). Dual targeting of ANGPT1 and TGFBR2 genes by miR-204 controls angiogenesis in breast cancer. Sci Rep. 2016;6:34504. </t>
    </r>
    <r>
      <rPr>
        <i/>
        <sz val="10"/>
        <rFont val="Calibri"/>
        <family val="2"/>
        <scheme val="minor"/>
      </rPr>
      <t>Scientific Reports</t>
    </r>
    <r>
      <rPr>
        <sz val="10"/>
        <rFont val="Calibri"/>
        <family val="2"/>
        <scheme val="minor"/>
      </rPr>
      <t>, :2045-2322.</t>
    </r>
  </si>
  <si>
    <r>
      <t xml:space="preserve">Flores, A., Marchat, L., Sánchez, L., Romero, D., Aréchaga, E., Ramírez, N., Chávez, J., Carlos, Á., Astudillo, H., Ruíz, E., González, A. &amp; López, C. (2016). Differential proteomic analysis reveals that EGCG inhibits HDGF and activates apoptosis to increase the sensitivity of non-small cells lung cancer to chemotherapy. Proteomics Clin Appl. 2016;10(2):172-82. </t>
    </r>
    <r>
      <rPr>
        <i/>
        <sz val="10"/>
        <rFont val="Calibri"/>
        <family val="2"/>
        <scheme val="minor"/>
      </rPr>
      <t>Proteomics Clinical Application</t>
    </r>
    <r>
      <rPr>
        <sz val="10"/>
        <rFont val="Calibri"/>
        <family val="2"/>
        <scheme val="minor"/>
      </rPr>
      <t>, 2(10):172-182.</t>
    </r>
  </si>
  <si>
    <r>
      <t xml:space="preserve">Galeana, H. &amp; Olsen, M. (2016). CKI-Digraphs, Generalized Sums and Partitions of Digraphs. </t>
    </r>
    <r>
      <rPr>
        <i/>
        <sz val="10"/>
        <rFont val="Calibri"/>
        <family val="2"/>
        <scheme val="minor"/>
      </rPr>
      <t>Graphs and Combinatorics, 1</t>
    </r>
    <r>
      <rPr>
        <sz val="10"/>
        <rFont val="Calibri"/>
        <family val="2"/>
        <scheme val="minor"/>
      </rPr>
      <t>(32):123-131.</t>
    </r>
  </si>
  <si>
    <r>
      <t xml:space="preserve">Galeana, H. &amp; Olsen, M. (2016). Locally semicomple CKI digraphs. </t>
    </r>
    <r>
      <rPr>
        <i/>
        <sz val="10"/>
        <rFont val="Calibri"/>
        <family val="2"/>
        <scheme val="minor"/>
      </rPr>
      <t>Graphs and Combinatorics, 5</t>
    </r>
    <r>
      <rPr>
        <sz val="10"/>
        <rFont val="Calibri"/>
        <family val="2"/>
        <scheme val="minor"/>
      </rPr>
      <t>(32):873-1879.</t>
    </r>
  </si>
  <si>
    <r>
      <t xml:space="preserve">González, A., Bonilla, W. &amp; Revah, S. (2016). Effect of pH on the CO2 dynamics of sulfide-oxidizing biofilm. </t>
    </r>
    <r>
      <rPr>
        <i/>
        <sz val="10"/>
        <rFont val="Calibri"/>
        <family val="2"/>
        <scheme val="minor"/>
      </rPr>
      <t>10th Conference of the International Society for Environmental Biotechnology (ISEB).</t>
    </r>
  </si>
  <si>
    <r>
      <t xml:space="preserve">González, O. &amp; Ruíz, J. (2016). Periodic Solution For The Allen-Cahn Equation Through the Adomian Decomposition Method. </t>
    </r>
    <r>
      <rPr>
        <i/>
        <sz val="10"/>
        <rFont val="Calibri"/>
        <family val="2"/>
        <scheme val="minor"/>
      </rPr>
      <t>Int. Electronic J. of Pure and Applied Mathematics</t>
    </r>
    <r>
      <rPr>
        <sz val="10"/>
        <rFont val="Calibri"/>
        <family val="2"/>
        <scheme val="minor"/>
      </rPr>
      <t>, 10(2): 127-138.</t>
    </r>
  </si>
  <si>
    <r>
      <t xml:space="preserve">González, O., Ruíz, J. &amp; Bernal, R. (2016). Solution of the Nonlinear Kompaneets Equation Through the Laplace-Adomian Decomposition Method. </t>
    </r>
    <r>
      <rPr>
        <i/>
        <sz val="10"/>
        <rFont val="Calibri"/>
        <family val="2"/>
        <scheme val="minor"/>
      </rPr>
      <t>International Journal Applied Computational Mathematics</t>
    </r>
    <r>
      <rPr>
        <sz val="10"/>
        <rFont val="Calibri"/>
        <family val="2"/>
        <scheme val="minor"/>
      </rPr>
      <t>, :1-16.</t>
    </r>
  </si>
  <si>
    <r>
      <t xml:space="preserve">González, O., Santiago, J. &amp; Ruíz, J. (2016). Solution for the Nonlinear Relativistic Harmonic Oscillator via Laplace-Adomian Decomposition Method. </t>
    </r>
    <r>
      <rPr>
        <i/>
        <sz val="10"/>
        <rFont val="Calibri"/>
        <family val="2"/>
        <scheme val="minor"/>
      </rPr>
      <t>Int. J. Appl. Comput. Math</t>
    </r>
    <r>
      <rPr>
        <sz val="10"/>
        <rFont val="Calibri"/>
        <family val="2"/>
        <scheme val="minor"/>
      </rPr>
      <t>.</t>
    </r>
  </si>
  <si>
    <r>
      <t xml:space="preserve">González, O., Santiago, J. &amp; Ruíz, J. (2016). The Black-Scholes Equation with Variable Volatility Through the Adomian Decomposition Method. </t>
    </r>
    <r>
      <rPr>
        <i/>
        <sz val="10"/>
        <rFont val="Calibri"/>
        <family val="2"/>
        <scheme val="minor"/>
      </rPr>
      <t>Int. J. Appl. Comput. Math,</t>
    </r>
    <r>
      <rPr>
        <sz val="10"/>
        <rFont val="Calibri"/>
        <family val="2"/>
        <scheme val="minor"/>
      </rPr>
      <t xml:space="preserve"> 4(4): 1-12.</t>
    </r>
  </si>
  <si>
    <r>
      <t xml:space="preserve">Hernández, A., Almaráz, M., Lozano, D., Correa, J., Rojo, A., Luna, E., Schnoor, M., Guillén, N., Hernández, R. &amp; Vargas, M. (2016). A new nucleocytoplasmic RhoGAP protein contributes to control the pathogenicity of Entamoeba histolytica by regulating EhRacC and EhRacD activity. </t>
    </r>
    <r>
      <rPr>
        <i/>
        <sz val="10"/>
        <rFont val="Calibri"/>
        <family val="2"/>
        <scheme val="minor"/>
      </rPr>
      <t>Cellular Microbiology</t>
    </r>
    <r>
      <rPr>
        <sz val="10"/>
        <rFont val="Calibri"/>
        <family val="2"/>
        <scheme val="minor"/>
      </rPr>
      <t>, (18):1653-1672.</t>
    </r>
  </si>
  <si>
    <r>
      <t xml:space="preserve">Jiménez, C., Ortíz, I., San Martín, P. &amp; Hernández, R. (2016). Biodegradation of malathion, α- and β-endosulfan by bacterial strains isolated from agricultural soil in Veracruz, México. </t>
    </r>
    <r>
      <rPr>
        <i/>
        <sz val="10"/>
        <rFont val="Calibri"/>
        <family val="2"/>
        <scheme val="minor"/>
      </rPr>
      <t>Journal of Environmental Science and Health</t>
    </r>
    <r>
      <rPr>
        <sz val="10"/>
        <rFont val="Calibri"/>
        <family val="2"/>
        <scheme val="minor"/>
      </rPr>
      <t>, 51(12):853-859.</t>
    </r>
  </si>
  <si>
    <r>
      <t xml:space="preserve">Juárez, M., González, C., Memún, E., Sigala, J. &amp; Lara, A. (2016). Aerobic expression of Vitreoscilla hemoglobin improves the growth performance of CHO-K1 cells. </t>
    </r>
    <r>
      <rPr>
        <i/>
        <sz val="10"/>
        <rFont val="Calibri"/>
        <family val="2"/>
        <scheme val="minor"/>
      </rPr>
      <t>Biotechnology Journal</t>
    </r>
    <r>
      <rPr>
        <sz val="10"/>
        <rFont val="Calibri"/>
        <family val="2"/>
        <scheme val="minor"/>
      </rPr>
      <t>.</t>
    </r>
  </si>
  <si>
    <r>
      <t>Medina, R., Marchat, L., Aréchaga, E., Gariglio, P., García, J., Villegas, N., Martínez, M. &amp; López, C.  (2016). Resveratrol inhibits cell cycle progression by targeting Aurora kinase A and Polo-like kinase 1 in breast cancer cells.</t>
    </r>
    <r>
      <rPr>
        <i/>
        <sz val="10"/>
        <rFont val="Calibri"/>
        <family val="2"/>
        <scheme val="minor"/>
      </rPr>
      <t xml:space="preserve"> Oncology Reports</t>
    </r>
    <r>
      <rPr>
        <sz val="10"/>
        <rFont val="Calibri"/>
        <family val="2"/>
        <scheme val="minor"/>
      </rPr>
      <t>, 6(35):3696-3704.</t>
    </r>
  </si>
  <si>
    <r>
      <t>Méndez, A. &amp; Velasco, R. (Aceptado en 2016). The onset of traffic phases in highways: a two vehicle-class macroscopic model.</t>
    </r>
    <r>
      <rPr>
        <i/>
        <sz val="10"/>
        <rFont val="Calibri"/>
        <family val="2"/>
        <scheme val="minor"/>
      </rPr>
      <t xml:space="preserve"> International Journal on Pure and Applied Mathematics,</t>
    </r>
    <r>
      <rPr>
        <sz val="10"/>
        <rFont val="Calibri"/>
        <family val="2"/>
        <scheme val="minor"/>
      </rPr>
      <t xml:space="preserve"> 112(3).</t>
    </r>
  </si>
  <si>
    <r>
      <t xml:space="preserve">Muro, C., Gracida, J., Abreu, A., Arana, A. &amp; Téllez, A. (2016). Pigments from fungi, an opportunity of production for diverse applications. </t>
    </r>
    <r>
      <rPr>
        <i/>
        <sz val="10"/>
        <rFont val="Calibri"/>
        <family val="2"/>
        <scheme val="minor"/>
      </rPr>
      <t>Biologia, Section Cellular and Molecular Biology</t>
    </r>
    <r>
      <rPr>
        <sz val="10"/>
        <rFont val="Calibri"/>
        <family val="2"/>
        <scheme val="minor"/>
      </rPr>
      <t>, 10(71):1067-1079.</t>
    </r>
  </si>
  <si>
    <r>
      <t xml:space="preserve">Ochoa, M., Muñoz, M., Perez-Ramírez, G., Beaty, K., López-Armenta, M., Cervini-Silva, J., Moreno-Galeana, M., Martínez-Meza, A., Ramos, E., Crawford, M. &amp; Romano-Pacheco, A. (2016). Genetic afiliation of prehispanic and contemporary Mayas through maternal linage. </t>
    </r>
    <r>
      <rPr>
        <i/>
        <sz val="10"/>
        <rFont val="Calibri"/>
        <family val="2"/>
        <scheme val="minor"/>
      </rPr>
      <t>Human Biology</t>
    </r>
    <r>
      <rPr>
        <sz val="10"/>
        <rFont val="Calibri"/>
        <family val="2"/>
        <scheme val="minor"/>
      </rPr>
      <t>, 137:136-167.</t>
    </r>
  </si>
  <si>
    <t>Olvera, A., García, M., López, P., López, A., Reyes, A., Morales, A., Hernández, F. &amp; Aguilera, L. (2016). Influence of Eu3 + doping content on antioxidant properties of Lu2O3 sol-gel derived nanoparticles.</t>
  </si>
  <si>
    <r>
      <t xml:space="preserve">Pedraza, L., Flores, A., Toribio, H., Quintero, R., Le Borgne, S., Moss-Acosta, C. &amp; Martínez, A. (2016). Sequential Thermochemical Hydrolysis of Corncobs and Enzymatic Saccharification of the Whole Slurry Followed by Fermentation of Solubilized Sugars to Ethanol with the Ethanologenic Strain Escherichia coli MS04. </t>
    </r>
    <r>
      <rPr>
        <i/>
        <sz val="10"/>
        <rFont val="Calibri"/>
        <family val="2"/>
        <scheme val="minor"/>
      </rPr>
      <t>Bioenergy Research</t>
    </r>
    <r>
      <rPr>
        <sz val="10"/>
        <rFont val="Calibri"/>
        <family val="2"/>
        <scheme val="minor"/>
      </rPr>
      <t>, 9(4):1046-1052.</t>
    </r>
  </si>
  <si>
    <r>
      <t xml:space="preserve">Velasco, J., Núñez, M., Ramírez, G. &amp; Hernández, M. (2017). On carrying-capacity construction, metapopulations and density-dependent mortality. </t>
    </r>
    <r>
      <rPr>
        <i/>
        <sz val="10"/>
        <rFont val="Calibri"/>
        <family val="2"/>
        <scheme val="minor"/>
      </rPr>
      <t>Discrete and Continuous Dynamical System-B (DCDS-B)</t>
    </r>
    <r>
      <rPr>
        <sz val="10"/>
        <rFont val="Calibri"/>
        <family val="2"/>
        <scheme val="minor"/>
      </rPr>
      <t>.</t>
    </r>
  </si>
  <si>
    <r>
      <t xml:space="preserve">Ramey, J. (2016). Buñuel's Social Close­Up: An Entomological Gaze on El ángel exterminador. </t>
    </r>
    <r>
      <rPr>
        <i/>
        <sz val="10"/>
        <rFont val="Calibri"/>
        <family val="2"/>
        <scheme val="minor"/>
      </rPr>
      <t>Studies in Spanish and Latin American Cinemas, 113</t>
    </r>
    <r>
      <rPr>
        <sz val="10"/>
        <rFont val="Calibri"/>
        <family val="2"/>
        <scheme val="minor"/>
      </rPr>
      <t>(3):319-337.</t>
    </r>
  </si>
  <si>
    <r>
      <t xml:space="preserve">Valverde, N. (2016).  Meaning of Waves. Electroencephalography and Society in Mexico 1940-1950.  </t>
    </r>
    <r>
      <rPr>
        <i/>
        <sz val="10"/>
        <rFont val="Calibri"/>
        <family val="2"/>
        <scheme val="minor"/>
      </rPr>
      <t>Science in Context, 29</t>
    </r>
    <r>
      <rPr>
        <sz val="10"/>
        <rFont val="Calibri"/>
        <family val="2"/>
        <scheme val="minor"/>
      </rPr>
      <t>(4):451-472.</t>
    </r>
  </si>
  <si>
    <r>
      <t xml:space="preserve">Richard, A. &amp; Nurko, R. (2016). Public Space and Democracy in Mexico City: Political Time. </t>
    </r>
    <r>
      <rPr>
        <i/>
        <sz val="10"/>
        <rFont val="Calibri"/>
        <family val="2"/>
        <scheme val="minor"/>
      </rPr>
      <t>Harvard Mexican Cities</t>
    </r>
    <r>
      <rPr>
        <sz val="10"/>
        <rFont val="Calibri"/>
        <family val="2"/>
        <scheme val="minor"/>
      </rPr>
      <t xml:space="preserve">. http://research.gsd.harvard.edu/mci/public-space-and-democracy-in-mexico-city-political-time/ </t>
    </r>
  </si>
  <si>
    <r>
      <t xml:space="preserve">Peña, D. (2016). </t>
    </r>
    <r>
      <rPr>
        <i/>
        <sz val="10"/>
        <rFont val="Calibri"/>
        <family val="2"/>
        <scheme val="minor"/>
      </rPr>
      <t xml:space="preserve">Diseño de guiones para audiovisual. </t>
    </r>
    <r>
      <rPr>
        <sz val="10"/>
        <rFont val="Calibri"/>
        <family val="2"/>
        <scheme val="minor"/>
      </rPr>
      <t>México: UAM Cuajimalpa.</t>
    </r>
  </si>
  <si>
    <r>
      <t xml:space="preserve">Ávila, R. (2016). Experiencias límite: acosos y extorsión en instituciones públicas de educación superior en México. Un estudio de caso. En: </t>
    </r>
    <r>
      <rPr>
        <i/>
        <sz val="10"/>
        <rFont val="Calibri"/>
        <family val="2"/>
        <scheme val="minor"/>
      </rPr>
      <t xml:space="preserve">Memorias del Congreso organizado por la UAEM. </t>
    </r>
    <r>
      <rPr>
        <sz val="10"/>
        <rFont val="Calibri"/>
        <family val="2"/>
        <scheme val="minor"/>
      </rPr>
      <t>Toluca, México.</t>
    </r>
  </si>
  <si>
    <r>
      <t xml:space="preserve">López, F. (2016). Capítulo 8. En </t>
    </r>
    <r>
      <rPr>
        <i/>
        <sz val="10"/>
        <rFont val="Calibri"/>
        <family val="2"/>
        <scheme val="minor"/>
      </rPr>
      <t>Cloud Computing Services on P2P Networks</t>
    </r>
    <r>
      <rPr>
        <sz val="10"/>
        <rFont val="Calibri"/>
        <family val="2"/>
        <scheme val="minor"/>
      </rPr>
      <t xml:space="preserve"> (pp. 139-155). México.</t>
    </r>
  </si>
  <si>
    <r>
      <t xml:space="preserve">Martínez, A. (2016). La imagen háptica como signo intuitivo. En </t>
    </r>
    <r>
      <rPr>
        <i/>
        <sz val="10"/>
        <rFont val="Calibri"/>
        <family val="2"/>
        <scheme val="minor"/>
      </rPr>
      <t>Filosofía, arte y diseño. Diálogo en las fronteras</t>
    </r>
    <r>
      <rPr>
        <sz val="10"/>
        <rFont val="Calibri"/>
        <family val="2"/>
        <scheme val="minor"/>
      </rPr>
      <t xml:space="preserve"> (pp. 253-264). Ciudad de México: UAEMex.</t>
    </r>
  </si>
  <si>
    <r>
      <t xml:space="preserve">Díaz, L. (2016). Globalization, decentralization and local governments international networking on human rights. En  </t>
    </r>
    <r>
      <rPr>
        <i/>
        <sz val="10"/>
        <rFont val="Calibri"/>
        <family val="2"/>
        <scheme val="minor"/>
      </rPr>
      <t>Globalization, human rights education and reforms</t>
    </r>
    <r>
      <rPr>
        <sz val="10"/>
        <rFont val="Calibri"/>
        <family val="2"/>
        <scheme val="minor"/>
      </rPr>
      <t xml:space="preserve"> (pp. 73-86). Estados Unidos.</t>
    </r>
  </si>
  <si>
    <r>
      <t>López, F. &amp; García, G. (2016).</t>
    </r>
    <r>
      <rPr>
        <i/>
        <sz val="10"/>
        <rFont val="Calibri"/>
        <family val="2"/>
        <scheme val="minor"/>
      </rPr>
      <t xml:space="preserve"> Collaborative Cloud Computing Based on P2P Networks.</t>
    </r>
    <r>
      <rPr>
        <sz val="10"/>
        <rFont val="Calibri"/>
        <family val="2"/>
        <scheme val="minor"/>
      </rPr>
      <t xml:space="preserve"> En 2016 30th International Conference on Advanced Information Networking and Applications Workshops (WAINA) (pp. 209-213). Switzerland: Institute of Electrical and Electronics Engineers IEEE.</t>
    </r>
  </si>
  <si>
    <r>
      <t xml:space="preserve">Castellanos, V. (2016, julio). </t>
    </r>
    <r>
      <rPr>
        <i/>
        <sz val="10"/>
        <rFont val="Calibri"/>
        <family val="2"/>
        <scheme val="minor"/>
      </rPr>
      <t xml:space="preserve">Cultura de la pantalla en la Ciudad de México. </t>
    </r>
    <r>
      <rPr>
        <sz val="10"/>
        <rFont val="Calibri"/>
        <family val="2"/>
        <scheme val="minor"/>
      </rPr>
      <t>Conferencia presentada en el Octavo Congreso Internacional de CEISAL: Tiempos poshegemónicos: Sociedad, cultura y política en AM.</t>
    </r>
  </si>
  <si>
    <r>
      <t>Elizondo, J. (2016).</t>
    </r>
    <r>
      <rPr>
        <i/>
        <sz val="10"/>
        <rFont val="Calibri"/>
        <family val="2"/>
        <scheme val="minor"/>
      </rPr>
      <t xml:space="preserve"> Comunicación no sexista: metodologías, imaginarios e iconicidades</t>
    </r>
    <r>
      <rPr>
        <sz val="10"/>
        <rFont val="Calibri"/>
        <family val="2"/>
        <scheme val="minor"/>
      </rPr>
      <t>. Llevada a cabo en la UAM Cuajimalpa.</t>
    </r>
  </si>
  <si>
    <r>
      <t xml:space="preserve">Osorio, M. (2016). </t>
    </r>
    <r>
      <rPr>
        <i/>
        <sz val="10"/>
        <rFont val="Calibri"/>
        <family val="2"/>
        <scheme val="minor"/>
      </rPr>
      <t>Presentación libro Adiós TV.</t>
    </r>
    <r>
      <rPr>
        <sz val="10"/>
        <rFont val="Calibri"/>
        <family val="2"/>
        <scheme val="minor"/>
      </rPr>
      <t xml:space="preserve"> Conferencia presentada en la Feria Libro de Minería.</t>
    </r>
  </si>
  <si>
    <r>
      <t xml:space="preserve">Villatoro, E. (2016). </t>
    </r>
    <r>
      <rPr>
        <i/>
        <sz val="10"/>
        <rFont val="Calibri"/>
        <family val="2"/>
        <scheme val="minor"/>
      </rPr>
      <t xml:space="preserve">Evaluación de representaciones basadas en tópicos para la tarea de perfilado de autores en redes sociales </t>
    </r>
    <r>
      <rPr>
        <sz val="10"/>
        <rFont val="Calibri"/>
        <family val="2"/>
        <scheme val="minor"/>
      </rPr>
      <t>Conferencia presentada en el VI Seminario de Lingüística Forense. Llevado a cabo en la UNAM; Salón de Actos de la Facultad de Filosofía y Letras, Ciudad de México, México.</t>
    </r>
  </si>
  <si>
    <r>
      <t xml:space="preserve">Gómez, R. (2016, septiembre). </t>
    </r>
    <r>
      <rPr>
        <i/>
        <sz val="10"/>
        <rFont val="Calibri"/>
        <family val="2"/>
        <scheme val="minor"/>
      </rPr>
      <t>Poder y Medios en América Latina</t>
    </r>
    <r>
      <rPr>
        <sz val="10"/>
        <rFont val="Calibri"/>
        <family val="2"/>
        <scheme val="minor"/>
      </rPr>
      <t>. Conferencia presentada en el Dimensiones del poder mediático en América Latina.</t>
    </r>
  </si>
  <si>
    <r>
      <t xml:space="preserve">Sales, A. (2016, noviembre). </t>
    </r>
    <r>
      <rPr>
        <i/>
        <sz val="10"/>
        <rFont val="Calibri"/>
        <family val="2"/>
        <scheme val="minor"/>
      </rPr>
      <t xml:space="preserve">Modelado, simulación y análisis técnico-económico del proceso de producción de L-lisina. </t>
    </r>
    <r>
      <rPr>
        <sz val="10"/>
        <rFont val="Calibri"/>
        <family val="2"/>
        <scheme val="minor"/>
      </rPr>
      <t>Conferencia presentada en el Simposio de Ingeniería de Procesos. Llevado a cabo en la Universidad Veracruzana, Veracruz, México.</t>
    </r>
  </si>
  <si>
    <t>Por donde todos transitan. La Ciudad de México en las páginas de El Universal de Arturo Albarrán</t>
  </si>
  <si>
    <t xml:space="preserve"> Innovación en proyectos de diseño sustentable</t>
  </si>
  <si>
    <t>7th International conference on applied human factors and ergonomics. "Evaluating interfaces and user's profiles"</t>
  </si>
  <si>
    <t>6th Forum Design as process. "Infographics as a tool for bussiness agreement"</t>
  </si>
  <si>
    <t>Conferencia magistral: Expectativas y realidades de la evaluación por pares; III Reunión organizada por la RED MERCE dentro del XV Coloquio Panamericano de Investigación en Enfermería</t>
  </si>
  <si>
    <t>17th International conference on geometry. "Development of a cube-maze to encourage spatial percpetion through the sense of hearing"</t>
  </si>
  <si>
    <t>Senado de la República y  Universidad Pedagógica Nacional. Celebrado en el Senado de la República</t>
  </si>
  <si>
    <t>Seminario del Cuerpo Académico de Física Matemática. Periodicidad mensual</t>
  </si>
  <si>
    <t>7th International conference on applied human factors and ergonomics. "User's capabilities and limitations in the design process"</t>
  </si>
  <si>
    <t>III Congreso Iberoamericano de Histología</t>
  </si>
  <si>
    <t>III Simposio del posgrado en Ciencias Naturales e Ingeniería</t>
  </si>
  <si>
    <t>9a Semana de la computación 2016</t>
  </si>
  <si>
    <t>4tas Jornadas Universitarias 2016</t>
  </si>
  <si>
    <t>The American Institute of Mathematical Sciences</t>
  </si>
  <si>
    <t xml:space="preserve">“Problemas de optimización con gran cantidad de objetivos: retos y aplicaciones” </t>
  </si>
  <si>
    <t>UAM Azcapotzalco</t>
  </si>
  <si>
    <t>Sociedad Matemática Mexicana</t>
  </si>
  <si>
    <t xml:space="preserve">Palacio de Minería, UNAM </t>
  </si>
  <si>
    <t>International Colloquium "The Eye that Touches, the Hand that Sees: Historical Epistemologies of Science"</t>
  </si>
  <si>
    <t>Coloquio Hampones, intocables y pecatrices:  Sujetos “peligrosos” de la Ciudad de México (1940-1960)</t>
  </si>
  <si>
    <t>América Latina y La Unión Europea: Diálogo Desde Lo Local</t>
  </si>
  <si>
    <t>Coloquio Nacional sobre Modelos Educativos Universitarios. Universidad Veracruzana</t>
  </si>
  <si>
    <t>Primer Congreso Iberoamericano de Historia Urbana</t>
  </si>
  <si>
    <r>
      <t>14</t>
    </r>
    <r>
      <rPr>
        <vertAlign val="superscript"/>
        <sz val="10"/>
        <rFont val="Calibri"/>
        <family val="2"/>
        <scheme val="minor"/>
      </rPr>
      <t>o</t>
    </r>
    <r>
      <rPr>
        <sz val="10"/>
        <rFont val="Calibri"/>
        <family val="2"/>
        <scheme val="minor"/>
      </rPr>
      <t xml:space="preserve"> Foro de Historia y Crítica de la Arquitectura Moderna</t>
    </r>
  </si>
  <si>
    <t xml:space="preserve">"Y se me vinieron muchas imágenes", Campus Expandido, MUAC </t>
  </si>
  <si>
    <r>
      <t>5</t>
    </r>
    <r>
      <rPr>
        <vertAlign val="superscript"/>
        <sz val="10"/>
        <color rgb="FF000000"/>
        <rFont val="Calibri"/>
        <family val="2"/>
        <scheme val="minor"/>
      </rPr>
      <t>o</t>
    </r>
    <r>
      <rPr>
        <sz val="10"/>
        <color rgb="FF000000"/>
        <rFont val="Calibri"/>
        <family val="2"/>
        <scheme val="minor"/>
      </rPr>
      <t xml:space="preserve"> Congreso Nacional de Ciencias Sociales (COMECSO) </t>
    </r>
  </si>
  <si>
    <t>México/Mérida</t>
  </si>
  <si>
    <t>EUA/Los Angeles</t>
  </si>
  <si>
    <t xml:space="preserve">París/Francia </t>
  </si>
  <si>
    <t>Seminario de epistemología histórica</t>
  </si>
  <si>
    <r>
      <t>5</t>
    </r>
    <r>
      <rPr>
        <vertAlign val="superscript"/>
        <sz val="10"/>
        <rFont val="Calibri"/>
        <family val="2"/>
        <scheme val="minor"/>
      </rPr>
      <t>o</t>
    </r>
    <r>
      <rPr>
        <sz val="10"/>
        <rFont val="Calibri"/>
        <family val="2"/>
        <scheme val="minor"/>
      </rPr>
      <t xml:space="preserve"> Coloquio del Nodo: perspectivas de la Administración y la Concepción Organizacional Contemporánea</t>
    </r>
  </si>
  <si>
    <t>Vancouver/Canadá</t>
  </si>
  <si>
    <t>México/Celaya</t>
  </si>
  <si>
    <t>España/Cuenca</t>
  </si>
  <si>
    <t>España/Madrid</t>
  </si>
  <si>
    <t>México/Puebla</t>
  </si>
  <si>
    <t>EUA/Miami</t>
  </si>
  <si>
    <t>España/Valencia</t>
  </si>
  <si>
    <t>China/Beijing</t>
  </si>
  <si>
    <t>Canadá/Vancouver</t>
  </si>
  <si>
    <t>México/Puerto Vallarta</t>
  </si>
  <si>
    <t>Canadá/Montréal</t>
  </si>
  <si>
    <t>México/Cancún</t>
  </si>
  <si>
    <t>México/Guanajuato</t>
  </si>
  <si>
    <t>México​/Hermosillo</t>
  </si>
  <si>
    <t>México/Tulancingo</t>
  </si>
  <si>
    <t>México/Ixmiquilpan</t>
  </si>
  <si>
    <t>México/Huatulco</t>
  </si>
  <si>
    <t>México/Playa del Carmen</t>
  </si>
  <si>
    <t>México/Boca del Rio</t>
  </si>
  <si>
    <t>EUA/Orlando</t>
  </si>
  <si>
    <t>México/Aguascalientes</t>
  </si>
  <si>
    <t>EUA/San Diego</t>
  </si>
  <si>
    <t>España/Barcelona</t>
  </si>
  <si>
    <t>Cuba/La Habana</t>
  </si>
  <si>
    <t>México/Jalapa</t>
  </si>
  <si>
    <t>EUA/Wisconsin</t>
  </si>
  <si>
    <t>Perú/Lima</t>
  </si>
  <si>
    <t>Facultad de Arquitectura BUAP</t>
  </si>
  <si>
    <t>Universidad Autónoma de la Ciudad de México</t>
  </si>
  <si>
    <t>UAM-Xochimilco</t>
  </si>
  <si>
    <t>Centro Universitario de Ciencias y Humanidades</t>
  </si>
  <si>
    <t>Facultad de Ciencias Económicas de la Universidad de Buenos Aires</t>
  </si>
  <si>
    <t xml:space="preserve">Jesús Octavio Elizondo Martínez </t>
  </si>
  <si>
    <t xml:space="preserve">María González de Cossío </t>
  </si>
  <si>
    <t xml:space="preserve">Christian Lemaître y León </t>
  </si>
  <si>
    <t xml:space="preserve">Francisco de Asís López Fuentes </t>
  </si>
  <si>
    <t xml:space="preserve">Tiburcio Moreno Olivos </t>
  </si>
  <si>
    <t xml:space="preserve">Rafael Pérez y Pérez </t>
  </si>
  <si>
    <t xml:space="preserve">Esaú Villatoro Tello </t>
  </si>
  <si>
    <t xml:space="preserve">Joaquín Sergio Zepeda Hernández </t>
  </si>
  <si>
    <t>Alfonso Mauricio Sales Cruz</t>
  </si>
  <si>
    <t>Lucila Mercado Colín</t>
  </si>
  <si>
    <t>Angélica Martínez de la Peña</t>
  </si>
  <si>
    <t xml:space="preserve">Miriam Alfie Cohen </t>
  </si>
  <si>
    <t xml:space="preserve">Leonardo Díaz Abraham </t>
  </si>
  <si>
    <t xml:space="preserve">Ma. Magdalena Fresán Orozco </t>
  </si>
  <si>
    <t xml:space="preserve">Ricardo Gómez Vilchis </t>
  </si>
  <si>
    <t xml:space="preserve">María Moreno Carranco </t>
  </si>
  <si>
    <t>Antonio Rivera Díaz</t>
  </si>
  <si>
    <t>Antonio Rivera Díaz, Angélica Martínez de la Peña</t>
  </si>
  <si>
    <t>Brenda García Parra</t>
  </si>
  <si>
    <t>Lorena Guerrero Morán, Héctor Orihuela Páez</t>
  </si>
  <si>
    <t>Nora Morales Zaragoza</t>
  </si>
  <si>
    <t>Octavio Mercado González</t>
  </si>
  <si>
    <t>Dina Rochman Beer</t>
  </si>
  <si>
    <t>Alejandro Rodea Chávez</t>
  </si>
  <si>
    <t>Aimer Granados García</t>
  </si>
  <si>
    <t>Alberto Fragio Gistau</t>
  </si>
  <si>
    <t>Alejandro Estrella González</t>
  </si>
  <si>
    <t>Richard Analiese Marie</t>
  </si>
  <si>
    <t>Bernardo Bolaños Guerra</t>
  </si>
  <si>
    <t>Claudia Arroyo Quiroz</t>
  </si>
  <si>
    <t>Daniela Gleizer Salzman</t>
  </si>
  <si>
    <t>Ileana Diéguez Caballero</t>
  </si>
  <si>
    <t>James Ramey Larsen</t>
  </si>
  <si>
    <t>Mario Casanueva López</t>
  </si>
  <si>
    <t>Maximiliano Martínez Bohórquez</t>
  </si>
  <si>
    <t>Michael Schuessler Miller</t>
  </si>
  <si>
    <t>Miriam Madureira Sampaio</t>
  </si>
  <si>
    <t>Sandra Rozental Holzer</t>
  </si>
  <si>
    <t>Sylvia Sosa Fuentes</t>
  </si>
  <si>
    <t>Nuria Valverde Pérez</t>
  </si>
  <si>
    <t>Violeta Aréchiga Córdova</t>
  </si>
  <si>
    <t>Zenia Yébenes Escardó</t>
  </si>
  <si>
    <t>American Anthropological Aso-ciation</t>
  </si>
  <si>
    <t>Latin American Studies Aso-ciation</t>
  </si>
  <si>
    <t>Conferencia con Victoria García Jolly, directora de la Revista Algarabía</t>
  </si>
  <si>
    <t>Fuente: Coordinación de Extensión Universitaria</t>
  </si>
  <si>
    <t>2º Foro académico para el desarrollo de la zona poniente de la Ciudad de México: Temática Sustentabilidad. Analizando los impactos ambientales generados por las instituciones de educación superior.</t>
  </si>
  <si>
    <t>Taller de Modelado y Simulación de Dinámica de Sistemas con Python</t>
  </si>
  <si>
    <t>Hannes Meyer desde los tiempos de la Werkbund a los de México</t>
  </si>
  <si>
    <t>Presentación del Historiografía newtonismo y alquimia</t>
  </si>
  <si>
    <t>Causalidad contrafáctica y causalidad nómica en la construcción de nicho</t>
  </si>
  <si>
    <t>"Brasil, el avance de la derecha y la destitución de Dilma Rousseff"</t>
  </si>
  <si>
    <t>Comentarista de la Conferencia "Políticas sociales en Brasil: ¿trayectoria interrumpida?"</t>
  </si>
  <si>
    <t>La memoria cultural en torno a la posición de la madre de un desaparecido. El caso de Laura Bonapart.</t>
  </si>
  <si>
    <t>Sujetos excluidos: pobres y homosexuales. Comentarios a los trabajos de Mario Barbosa y Víctor Macía</t>
  </si>
  <si>
    <t>Causas socioambientales de la crisis humanitaria en Centroamérica e iniciativa Nansen</t>
  </si>
  <si>
    <t>Rachel Newman, “Making Mexico’s Scholarship Policy: Mexican Nationalism, US Internationalism, and the Transnational Public Sphere"</t>
  </si>
  <si>
    <t>Elliott Young, “Beyond Borders: Remote Control and the Continuing Legacy of Racism in Immigration Legislation after Hart-Cellar"</t>
  </si>
  <si>
    <t>Políticas de la memoria sobre la Ley General de Archivos, dentro de las Jornadas “Memoria, Historia y Afecto"</t>
  </si>
  <si>
    <t>A Web of Sense: "Nabokov´s Hegelian Micropoetics in Pale Fire"</t>
  </si>
  <si>
    <t>"El empleo público. Crecimiento y profesionalización de la burocracia de la ciudad de México en las primeras décadas del siglo XX”</t>
  </si>
  <si>
    <t>Historia y memoria de los Pueblos, Barrios y Colonias del Poniente del Distrito Federal</t>
  </si>
  <si>
    <t>"Entorno social y calidad de vida” con el tema Recuperación de historias y memorias del poniente de la Ciudad de México</t>
  </si>
  <si>
    <t>The Rescue and Restitution of a Lake" The Ecology of México City's Urban Future"</t>
  </si>
  <si>
    <t>"Extraños en la noche… viajeros extranjeros en México"</t>
  </si>
  <si>
    <t xml:space="preserve">Paradigmas para una metaforología de la subjetividad en la psicología del siglo XIX: las descargas </t>
  </si>
  <si>
    <t>Una epistemología histórica de la ecología matemática</t>
  </si>
  <si>
    <t>Presentación del Concurso: Historias de Pueblos, Barrios y Colonias de la Ciudad de México.</t>
  </si>
  <si>
    <t>Procesamiento de Lenguaje Natural y Creatividad Computacional: Una visión complementaria desde el punto de vista algorítmico. Dr. Juan Manuel Torres. Laboratoire Informatique D-Avignon (France). Dr. Rafael Pérez, organizador. En Coloquio International de Creatividad Computacional. UAM Cuajimalpa. Ciudad de México</t>
  </si>
  <si>
    <t>Creatividad en el Lenguaje en Twitter: El uso de emociones, ironía y sarcasmo (y su detección). Dr. Paolo Rosso. Universitat Politécnica de València. Dr. Rafael Pérez, organizador. En Coloquio International de Creatividad Computacional. UAM Cuajimalpa.Ciudad de México</t>
  </si>
  <si>
    <t>Presentación de proyectos a cargo del Mtro. Hanniel Méndez (Director de Innovación y Modernización de la Coordinación General de Modernización Administrativa de la Oficialía Mayor del DF).</t>
  </si>
  <si>
    <t>Presentación de proyectos a cargo del Mtro. Rodrigo Ramírez quien trabaja para INFOTEC (Centro de Investigación e Innovación en Tecnologías de la Información y Comunicación)</t>
  </si>
  <si>
    <t>1° Seminario "Los alumnos proponen…" con el tema: Los retos de la comunicación institucional en una universidad</t>
  </si>
  <si>
    <t>2° Seminario "Los alumnos proponen…" con el tema: La edición periodística: una visión interdisciplinaria</t>
  </si>
  <si>
    <t>Exposición de carteles de proyectos de investigación de los alumnos de la tercera generación de la MADIC</t>
  </si>
  <si>
    <t>Tercer Coloquio de Maestrantes de los alumnos de la tercera generación de la MADIC</t>
  </si>
  <si>
    <t>Taller Interdisciplinario de abordaje de problemas MADIC</t>
  </si>
  <si>
    <t>9° Taller Interdisciplinario MADIC</t>
  </si>
  <si>
    <t>Exposición de carteles de proyectos de investigación de los alumnos de la cuarta generación de la MADIC</t>
  </si>
  <si>
    <t>Primer Coloquio de Maestrantes de los alumnos de la cuarta generación de la MADIC</t>
  </si>
  <si>
    <t>Encuentro con los invitados al 11° Coloquio Internacional en Creatividad Computacional;  con el objetivo de exponer y retroalimentar los proyectos de investigación de los alumnos de la cuarta generación de la MADIC</t>
  </si>
  <si>
    <t>Segundo Coloquio de Maestrantes de los alumnos de la cuarta generación de la MADIC</t>
  </si>
  <si>
    <t>Décimo Taller Interdisciplinario MADIC</t>
  </si>
  <si>
    <t>Concurso, cortometrajes, audiovisuales, conferencia magistral</t>
  </si>
  <si>
    <r>
      <t>Colores profundos, óleos y esculturas en madera y bronce, forman parte de la exposición </t>
    </r>
    <r>
      <rPr>
        <i/>
        <sz val="10"/>
        <rFont val="Calibri"/>
        <family val="2"/>
        <scheme val="minor"/>
      </rPr>
      <t>Caminos sensibles</t>
    </r>
    <r>
      <rPr>
        <sz val="10"/>
        <rFont val="Calibri"/>
        <family val="2"/>
        <scheme val="minor"/>
      </rPr>
      <t> del artista plástico Noé Katz. (Fuente: página Web)</t>
    </r>
  </si>
  <si>
    <t>Las piezas que utilizó la artista en su mayoría era cerámica teniendo un diálogo entre el visitante y la obra</t>
  </si>
  <si>
    <r>
      <t>La muestra compuesta por 18 piezas representó una vibrante propuesta para la comunidad estudiantil que en la sala admiró, por largo tiempo, </t>
    </r>
    <r>
      <rPr>
        <i/>
        <sz val="10"/>
        <rFont val="Calibri"/>
        <family val="2"/>
        <scheme val="minor"/>
      </rPr>
      <t>Palitos y bolitas</t>
    </r>
    <r>
      <rPr>
        <sz val="10"/>
        <rFont val="Calibri"/>
        <family val="2"/>
        <scheme val="minor"/>
      </rPr>
      <t> (acrílico y óleo sobre madera) y </t>
    </r>
    <r>
      <rPr>
        <i/>
        <sz val="10"/>
        <rFont val="Calibri"/>
        <family val="2"/>
        <scheme val="minor"/>
      </rPr>
      <t>Counting</t>
    </r>
    <r>
      <rPr>
        <sz val="10"/>
        <rFont val="Calibri"/>
        <family val="2"/>
        <scheme val="minor"/>
      </rPr>
      <t> (tríptico de  grafito y óleo sobre madera) colocándolas como sus favoritas. (Fuente: Página Web)</t>
    </r>
  </si>
  <si>
    <t>Talleres culturales</t>
  </si>
  <si>
    <t>Fútbol rápido</t>
  </si>
  <si>
    <t>Participantes en torneos deportivos</t>
  </si>
  <si>
    <t>Ascencio Rea Pablo Andrés</t>
  </si>
  <si>
    <t>Atletismo</t>
  </si>
  <si>
    <t>Avelar García Maritza Alejandra</t>
  </si>
  <si>
    <t xml:space="preserve">Barbosa Hernández Victoria </t>
  </si>
  <si>
    <t>Juárez Cázares Carlos</t>
  </si>
  <si>
    <t>Rivera Camacho Jordán Noé Ezequiel</t>
  </si>
  <si>
    <t>Sierra Olmos Cecilia</t>
  </si>
  <si>
    <t>Alumnos en equipos deportivos representativos de la UAM</t>
  </si>
  <si>
    <t>Zumba**</t>
  </si>
  <si>
    <t>Futbol*</t>
  </si>
  <si>
    <t>Número de alumnos participantes en talleres deportivos y actividades recreativas</t>
  </si>
  <si>
    <t>Nota: Los porcentajes parciales en cada trimestre se obtienen en relación al número de alumnos inscritos.</t>
  </si>
  <si>
    <t xml:space="preserve">Precio unitario </t>
  </si>
  <si>
    <t>Existencias al 1-enero-2016</t>
  </si>
  <si>
    <t>Figuras de lo imposible</t>
  </si>
  <si>
    <t>Publicaciones otras editoriales</t>
  </si>
  <si>
    <t>Publicaciones UAM digitalizadas</t>
  </si>
  <si>
    <t>Subtotal publicaciones UAM</t>
  </si>
  <si>
    <t>Nota. Las ventas de publicaciones en la librería incrementaron en un 26% pasando de 679 mil a 854 mil pesos</t>
  </si>
  <si>
    <t>Ferias del libro en las que participó la Unidad</t>
  </si>
  <si>
    <t xml:space="preserve">17 al 29 de febrero 2016 </t>
  </si>
  <si>
    <t>14 al 18 de marzo de 2016</t>
  </si>
  <si>
    <t>12 al 20 de marzo 2016</t>
  </si>
  <si>
    <t>11 al 15 de abril de 2016</t>
  </si>
  <si>
    <t>22 al 24 de abril de 2016</t>
  </si>
  <si>
    <t>22 de abril al 1 de mayo de 2016</t>
  </si>
  <si>
    <t>2 al 4 de mayo de 2016</t>
  </si>
  <si>
    <t>27 al 29 de mayo de 2016</t>
  </si>
  <si>
    <t>30 de mayo al 1o. de junio de 2016</t>
  </si>
  <si>
    <t>29 de abril al 08 de mayo de 2016</t>
  </si>
  <si>
    <t>16 al 19 de mayo de 2016</t>
  </si>
  <si>
    <t>26 de agosto al 04 de septiembre de 2016</t>
  </si>
  <si>
    <t>14 al 23 de octubre y 26 de noviembre al 4 de diciembre de 2016</t>
  </si>
  <si>
    <t>Del 30 de mayo al 04 de junio de 2016</t>
  </si>
  <si>
    <t>febrero a diciembre de 2016</t>
  </si>
  <si>
    <t>VI Feria Cultural del Libro Ibero</t>
  </si>
  <si>
    <t>Feria del Libro y la Rosa 2016 de Morelia</t>
  </si>
  <si>
    <t>Libro Fest Metropolitano 2016, UAM Azcapotzalco</t>
  </si>
  <si>
    <t xml:space="preserve">Feria Internacional del Libro del Zócalo y Feria Internacional del Libro de Guadalajara </t>
  </si>
  <si>
    <t>Otras Ferias, Ferias a Consignación y Proveedores Directos</t>
  </si>
  <si>
    <t>III Seminario Internacional "América Latina y el Caribe y China: Condiciones y Retos En El Siglo XXI</t>
  </si>
  <si>
    <t>Segunda Feria del Libro Clepso</t>
  </si>
  <si>
    <t>Feria Internacional del Libro del Palacio de Minería</t>
  </si>
  <si>
    <t>Cursos de Educación Continua</t>
  </si>
  <si>
    <t>Pre-cálculo (Coursera)</t>
  </si>
  <si>
    <t xml:space="preserve">Alumnos Licenciatura en Administración </t>
  </si>
  <si>
    <t>Comunicación en público</t>
  </si>
  <si>
    <t xml:space="preserve">Habilidades didácticas </t>
  </si>
  <si>
    <t xml:space="preserve">Herramientas digitales institucionales para la docencia de la Unidad Cuajimalpa </t>
  </si>
  <si>
    <t xml:space="preserve">Defensa personal para mujeres </t>
  </si>
  <si>
    <t xml:space="preserve">Cálculo de impuestos para personas físicas </t>
  </si>
  <si>
    <t>Microenseñanza para facilitadores del PAEA</t>
  </si>
  <si>
    <t>Diseño Gráfico</t>
  </si>
  <si>
    <t>Investigación cualitativa</t>
  </si>
  <si>
    <t>Photoshop</t>
  </si>
  <si>
    <t>Alumnos de licenciatura y posgrado</t>
  </si>
  <si>
    <t>Alumnos Licenciatura en  Derecho</t>
  </si>
  <si>
    <t>“El llamado de Cthulhu”, durante la Semana de Ingeniería Biológica</t>
  </si>
  <si>
    <t>“MIRSU: manejo de residuos sólidos y orgánicos” durante las 3eras Jornadas sobre Sustentabilidad, UAM-C</t>
  </si>
  <si>
    <t xml:space="preserve">Tipo de organización </t>
  </si>
  <si>
    <t>Monto de apoyo económico</t>
  </si>
  <si>
    <t>Histórico de alumnos en estancias de verano y prácticas profesionales</t>
  </si>
  <si>
    <r>
      <t>ALTESO</t>
    </r>
    <r>
      <rPr>
        <sz val="10"/>
        <color rgb="FF000000"/>
        <rFont val="Calibri"/>
        <family val="2"/>
        <scheme val="minor"/>
      </rPr>
      <t xml:space="preserve"> / Empresa / Contrato / Marcia Morales</t>
    </r>
  </si>
  <si>
    <r>
      <t>KURAGO</t>
    </r>
    <r>
      <rPr>
        <sz val="10"/>
        <color rgb="FF000000"/>
        <rFont val="Calibri"/>
        <family val="2"/>
        <scheme val="minor"/>
      </rPr>
      <t xml:space="preserve"> / Empresa / Contrato / Dolores Reyes</t>
    </r>
  </si>
  <si>
    <r>
      <t>BIOCIENCIAS</t>
    </r>
    <r>
      <rPr>
        <sz val="10"/>
        <color rgb="FF000000"/>
        <rFont val="Calibri"/>
        <family val="2"/>
        <scheme val="minor"/>
      </rPr>
      <t xml:space="preserve"> / Empresa / Contrato / Claudia González</t>
    </r>
  </si>
  <si>
    <t>Servicio de “Caracterización cromatográfica y espectroscópica”</t>
  </si>
  <si>
    <t>Fuente: Coordinación de Planeación y Vinculación. Sección de Vinculación.</t>
  </si>
  <si>
    <t>Servicio sobre determinaciones de condiciones de cultivo a nivel laboratorio</t>
  </si>
  <si>
    <t xml:space="preserve">1. Enriquecer la formación por competencias, capacitación e inserción laboral de alumnos y egresados de “LA UAM-C”, en el ámbito del soporte empresarial basado en plataforma tecnológica SAP
2. Habilitar el laboratorio para la realización de  actividades de soporte empresarial en tiempo real, y subsecuente capacitación de alumnos y egresados de “LA UAM-C”, al proveer servicios administrados de mantenimiento y desarrollo de aplicaciones SAP
</t>
  </si>
  <si>
    <t>El STC encomienda a la UAMC la impartición de cursos sobre economía, finanzas, presupuesto y contabilidad para el personal adscrito a las diferentes áreas del STC de conformidad a la aportación establecida</t>
  </si>
  <si>
    <t>Realizar actividades de investigación y desarrollo tecnológico para la realización del proyecto: Desarrollo e innovación de sistemas integrales a base de microalgas para tratamiento de aguas, fijación de CO2 y generación de biocombustibles</t>
  </si>
  <si>
    <r>
      <t>Nacionales</t>
    </r>
    <r>
      <rPr>
        <b/>
        <sz val="10"/>
        <color indexed="8"/>
        <rFont val="Calibri"/>
        <family val="2"/>
        <scheme val="minor"/>
      </rPr>
      <t xml:space="preserve"> </t>
    </r>
  </si>
  <si>
    <r>
      <t>Extranjeros</t>
    </r>
    <r>
      <rPr>
        <b/>
        <sz val="10"/>
        <color indexed="8"/>
        <rFont val="Calibri"/>
        <family val="2"/>
        <scheme val="minor"/>
      </rPr>
      <t xml:space="preserve"> </t>
    </r>
  </si>
  <si>
    <t>Funete: Coordinación de Planeación y Vinculación.</t>
  </si>
  <si>
    <t>Convenios y Contratos firmados</t>
  </si>
  <si>
    <t>Aspel de México SA de C.V.</t>
  </si>
  <si>
    <t>La donación pura, simple, gratuita e irrevocable de los bienes descritos en los anexos 1 y 2 del convenio</t>
  </si>
  <si>
    <t>Establecer las bases y mecanismos para realizar actividades conjuntas para la formación y actualización de recursos humanos; de colaboración en el diseño y ejecución de proyectos de investigación; asesoramiento y asistencia científica y tecnológica; de prestación de servicio social, de apoyo y promoción de las prácticas profesionales, así como la organización de eventos científicos y académicos en diferentes campos del conocimiento</t>
  </si>
  <si>
    <t>Unir esfuerzos para la organización del XIII Congreso Latinoamericano de Investigadores de la Comunicación, a realizarse en las instalaciones de  la UAM-C</t>
  </si>
  <si>
    <r>
      <t>Televisa</t>
    </r>
    <r>
      <rPr>
        <sz val="10"/>
        <color rgb="FF000000"/>
        <rFont val="Calibri"/>
        <family val="2"/>
        <scheme val="minor"/>
      </rPr>
      <t xml:space="preserve">/ Convenio Prácticas </t>
    </r>
  </si>
  <si>
    <r>
      <t xml:space="preserve">Delegación Cuajimalpa </t>
    </r>
    <r>
      <rPr>
        <sz val="10"/>
        <rFont val="Calibri"/>
        <family val="2"/>
        <scheme val="minor"/>
      </rPr>
      <t xml:space="preserve">/ Convenio / COPLAVI </t>
    </r>
  </si>
  <si>
    <t>Establecer las bases de colaboración a efecto de que el organismo traslade alumnos de la UAM-C al metro Tacubaya y viceversa a través del servicio público de trasporte de pasajeros por medio de autobuses convencionales</t>
  </si>
  <si>
    <t>Establecer vínculos de colaboración entre las partes para que en el ámbito de sus respectivas competencias y atribuciones, realicen acciones conjuntas para la práctica, inclusión laboral y estancia profesional de las y los jóvenes residentes en la Ciudad de México recién egresados de la UAM-C para realizar estancias profesionales</t>
  </si>
  <si>
    <r>
      <t>UIA-ITESM-CIDE</t>
    </r>
    <r>
      <rPr>
        <sz val="10"/>
        <rFont val="Calibri"/>
        <family val="2"/>
        <scheme val="minor"/>
      </rPr>
      <t xml:space="preserve"> Convenio / Rectoría UAM-C</t>
    </r>
  </si>
  <si>
    <t>Feria Delegación Cuajimalpa de Morelos</t>
  </si>
  <si>
    <t>Número de alumnos</t>
  </si>
  <si>
    <t>Nota. La capacidad istal´da es el número de alumnos que pueden atenderse en las instalaciones de la Unidad.</t>
  </si>
  <si>
    <t>Sin contrato*</t>
  </si>
  <si>
    <t>* Se refiere a las actividades realizadas por personal de la Unidad y solo se compran los materiales.</t>
  </si>
  <si>
    <t>Costo de la obra</t>
  </si>
  <si>
    <t>Adaptación, suministro e instalación de cancel de aluminio en planta piloto; suministro e instalación de puertas y colocación de cristales con marco de aluminio en pared del patio del nivel 4</t>
  </si>
  <si>
    <t>Tipo de trabajo</t>
  </si>
  <si>
    <t>Descripción del trabajo realizado</t>
  </si>
  <si>
    <t>Templete modular complementario en sala de Consejo Académico</t>
  </si>
  <si>
    <t>Suministro e instalación de persianas enrollables en área de atención a alumnos del nivel 6 y colocación de marco de aluminio en pizarrones del nivel 4</t>
  </si>
  <si>
    <t>Fabricación murete de tablaroca con cubierta de madera en UAM Radio</t>
  </si>
  <si>
    <t>Reubicación de los switches de 5 posiciones en las 19 puertas automáticas</t>
  </si>
  <si>
    <t>Puerta corrediza y chapa planta emergencia</t>
  </si>
  <si>
    <t>Adaptación de bodega para la Coordinación de Servicios Generales ubicada bajo las escaleras 4 del nivel 1</t>
  </si>
  <si>
    <t>Trabajos extraordinarios en el estudio aula nivel 4</t>
  </si>
  <si>
    <t>Adaptación de bodega en rampa de escalera de vestíbulo principal en PB</t>
  </si>
  <si>
    <t>Balanceo de fases de  tablero eléctrico conectado a la salida de equipo ups</t>
  </si>
  <si>
    <t>Reparación malla ciclónica en planta de azotea, reparación puerta metálica y colocación chapa en bodega</t>
  </si>
  <si>
    <t>Renivelación y refuerzo de plafón en sala de juntas nivel 8</t>
  </si>
  <si>
    <t>Mantenimiento y rehabilitación puerta metálica y cubierta policarbonato en bodega del encinal</t>
  </si>
  <si>
    <t>Mantenimiento herrería puertas metálicas, cambio de cerraduras, arreglo mesa de ping pong y carritos charoleros</t>
  </si>
  <si>
    <t>Mantenimiento urgente a plafones y junteo de piso de terrazo en oficina de Rectoría y sala de juntas</t>
  </si>
  <si>
    <t>Mantenimiento a 7 calentadores solares nivel 9</t>
  </si>
  <si>
    <t>Mantenimiento correctivo a planta de emergencia</t>
  </si>
  <si>
    <t>Mantenimientos diversos colocación de lambrín de tablaroca, reparación de muro de vestíbulo</t>
  </si>
  <si>
    <t>Destinadas al personal administrativo</t>
  </si>
  <si>
    <t>Atención a usuarios en salas de cómputo por División</t>
  </si>
  <si>
    <t>Comunidad universitaria con correo electrónico y número de líneas telefónicas</t>
  </si>
  <si>
    <t>Servidores</t>
  </si>
  <si>
    <t xml:space="preserve">19 de enero </t>
  </si>
  <si>
    <t xml:space="preserve"> 28 de enero </t>
  </si>
  <si>
    <t xml:space="preserve"> 29 de enero </t>
  </si>
  <si>
    <t xml:space="preserve"> 8 de febrero </t>
  </si>
  <si>
    <t xml:space="preserve"> 16 de febrero </t>
  </si>
  <si>
    <t xml:space="preserve">24 de febrero </t>
  </si>
  <si>
    <t xml:space="preserve"> 8 de  marzo</t>
  </si>
  <si>
    <t xml:space="preserve"> 4 de abril </t>
  </si>
  <si>
    <t xml:space="preserve"> 25 de abril </t>
  </si>
  <si>
    <t xml:space="preserve"> 26 de abril </t>
  </si>
  <si>
    <t>18 de mayo</t>
  </si>
  <si>
    <t xml:space="preserve">20 de mayo </t>
  </si>
  <si>
    <t xml:space="preserve"> 23 de mayo </t>
  </si>
  <si>
    <t xml:space="preserve">25 de mayo </t>
  </si>
  <si>
    <t xml:space="preserve"> 31 de mayo </t>
  </si>
  <si>
    <t xml:space="preserve">15 de junio </t>
  </si>
  <si>
    <t xml:space="preserve">12 de julio </t>
  </si>
  <si>
    <t xml:space="preserve">20 de octubre </t>
  </si>
  <si>
    <t xml:space="preserve">1 de diciembre </t>
  </si>
  <si>
    <t xml:space="preserve">18 de enero  </t>
  </si>
  <si>
    <t xml:space="preserve"> 25 de enero </t>
  </si>
  <si>
    <t xml:space="preserve"> 10 de  marzo</t>
  </si>
  <si>
    <t xml:space="preserve"> 17 de  marzo</t>
  </si>
  <si>
    <t xml:space="preserve"> 1 de abril  </t>
  </si>
  <si>
    <t xml:space="preserve"> 18 de abril </t>
  </si>
  <si>
    <t xml:space="preserve">4 de mayo </t>
  </si>
  <si>
    <t xml:space="preserve">18 de mayo </t>
  </si>
  <si>
    <t xml:space="preserve">23 de mayo </t>
  </si>
  <si>
    <t xml:space="preserve">26 de mayo </t>
  </si>
  <si>
    <t xml:space="preserve">27 de mayo </t>
  </si>
  <si>
    <t xml:space="preserve">3 de junio </t>
  </si>
  <si>
    <t xml:space="preserve">8 de junio </t>
  </si>
  <si>
    <t xml:space="preserve">9 de junio </t>
  </si>
  <si>
    <t xml:space="preserve">23 de junio </t>
  </si>
  <si>
    <t xml:space="preserve">24 de junio </t>
  </si>
  <si>
    <t xml:space="preserve">27 de junio </t>
  </si>
  <si>
    <t xml:space="preserve">30 de junio </t>
  </si>
  <si>
    <t xml:space="preserve">2 de julio </t>
  </si>
  <si>
    <t xml:space="preserve">26 de julio </t>
  </si>
  <si>
    <t xml:space="preserve">28 de julio </t>
  </si>
  <si>
    <t xml:space="preserve">27 de septiembre </t>
  </si>
  <si>
    <t xml:space="preserve">28 de septiembre </t>
  </si>
  <si>
    <t xml:space="preserve">13 de octubre </t>
  </si>
  <si>
    <t xml:space="preserve">19 de octubre </t>
  </si>
  <si>
    <t xml:space="preserve">28 de octubre </t>
  </si>
  <si>
    <t xml:space="preserve">7 de noviembre </t>
  </si>
  <si>
    <t>21 de noviembre</t>
  </si>
  <si>
    <t>12 de diciembre</t>
  </si>
  <si>
    <t>Videoconferencia Universidad de Vigo UAM Cuajimalpa</t>
  </si>
  <si>
    <t>Videoconferencia UNAM psicología- UAM-C</t>
  </si>
  <si>
    <t>UAM-C- IPIC y T</t>
  </si>
  <si>
    <t>UAM-C UDG</t>
  </si>
  <si>
    <t>Avances de tesis de Maestría SLP , España UAM-C</t>
  </si>
  <si>
    <t>Implementos de trabajo</t>
  </si>
  <si>
    <t>Junta virtual adquisiciones de ropa de trabajo</t>
  </si>
  <si>
    <t>Fallo de obras Azcapotzalco</t>
  </si>
  <si>
    <t>Videoconferencia telefonía (evaluación de propuestas)</t>
  </si>
  <si>
    <t>Segunda parte adjudicación Obras Azcapotzalco</t>
  </si>
  <si>
    <t>Radobis Obras</t>
  </si>
  <si>
    <t>Video conferencia Administrativa</t>
  </si>
  <si>
    <t>Radobis Obras proyecto ejecutivo Torre III Cuajimalpa</t>
  </si>
  <si>
    <t>Mayor a la meta</t>
  </si>
  <si>
    <t>Porcentaje de recursos aprobados para la realización de proyectos de investigación registrados en los Consejos Divisionales, en líneas emblemáticas de investigación</t>
  </si>
  <si>
    <t>Porcentaje de productos académicos publicados en medios nacionales e internacionales de reconocido prestigio, realizados en colaboración con personal académico de otras Unidades de la UAM e instituciones nacionales y extranjeras de educación superior y centros de investigación</t>
  </si>
  <si>
    <t>Porcentaje de procesos estratégicos del sistema de gestión para la mejora continua y aseguramiento de la calidad, certificados con base en normas internacionales</t>
  </si>
  <si>
    <t>Contenidos específicos  más claros</t>
  </si>
  <si>
    <t>Ampliar explicaciones sobre UEA</t>
  </si>
  <si>
    <t>Recursos obtenidos por proyectos patrocinados</t>
  </si>
  <si>
    <t>Conacyt: ciencia básica</t>
  </si>
  <si>
    <t>Conacyt: estancias posdoctorales</t>
  </si>
  <si>
    <t>Conacyt: problemas nacionales</t>
  </si>
  <si>
    <t>Fondo Secretarial de Innovación - SE-Conacyt</t>
  </si>
  <si>
    <t>Formación de recursos humanos de la OTC de la Unidad Cuajimalpa de la Universidad Autónoma Metropolitana</t>
  </si>
  <si>
    <t xml:space="preserve"> Privado</t>
  </si>
  <si>
    <t>Claudia Haydée González de la Rosa</t>
  </si>
  <si>
    <t>Roberto Bernal Jáquez</t>
  </si>
  <si>
    <t>César Octavio Vargas Téllez</t>
  </si>
  <si>
    <t>Marcia Guadalupe Morales Ibarra</t>
  </si>
  <si>
    <t>Sistema de Transporte Colectivo</t>
  </si>
  <si>
    <t>Soluciones Tecnológicas con Microalgas SA. DE C.V.</t>
  </si>
  <si>
    <t>Kurago Biotek Holdings, S.A.P.I DE C.V.</t>
  </si>
  <si>
    <t>Enable SC</t>
  </si>
  <si>
    <t>Biociencias F Y A SA DE CV</t>
  </si>
  <si>
    <t>Comedor</t>
  </si>
  <si>
    <t>Cursos de Actualización y especialización</t>
  </si>
  <si>
    <t>Fotocopiado</t>
  </si>
  <si>
    <t>Monedero electrónico</t>
  </si>
  <si>
    <t>Multas</t>
  </si>
  <si>
    <t>Otros ingresos</t>
  </si>
  <si>
    <t>Transporte</t>
  </si>
  <si>
    <t>Valeras</t>
  </si>
  <si>
    <t>Uso básico del extintor. Para personal del SITUAM caseta de vigilancia.</t>
  </si>
  <si>
    <t>Dotación de Kits anti derrame de químicos a los laboratorios de la DCNI de la Unidad como medida preventiva</t>
  </si>
  <si>
    <t>Instalación del Centro de acopio para las víctimas del sismo en Ecuador</t>
  </si>
  <si>
    <t>Primeros auxilios Básicos. Manejo de heridas. RCP Only Hands/Uso básico de extintor</t>
  </si>
  <si>
    <t>Apoyo a la realización de trasiegos de gas L.P. que alimentan los tanques dentro de la Unidad.</t>
  </si>
  <si>
    <t>Apoyo desde el punto de vista de protección civil a la Coordinación Espacios Físicos y Mantenimiento, en la plática de inducción para el uso de implementos de seguridad en las obras que se realicen en la Unidad.</t>
  </si>
  <si>
    <t>Apoyo desde el punto de vista de protección civil a los eventos que se realicen en la unidad.</t>
  </si>
  <si>
    <t>Apoyo desde el punto de vista de protección civil, las pláticas de inducción sobre implementos de seguridad y primeros auxilios en los laboratorios a los alumnos y académicos de la unidad.</t>
  </si>
  <si>
    <t>Apoyo en las consultas solicitadas por las diversas áreas de la Unidad en materia de protección civil.</t>
  </si>
  <si>
    <t>Capacitación a los integrantes de las brigadas de protección civil de la Unidad: Brigada de comunicación; Brigada de evacuación, búsqueda y rescate; Brigada de combate y prevención de incendios; Brigada de primeros auxilios; y Brigada no operativa de alumnos voluntarios.</t>
  </si>
  <si>
    <t>Realización de la credencialización de los brigadistas</t>
  </si>
  <si>
    <t>Realización del simulacro de gabinete de la Unidad</t>
  </si>
  <si>
    <t>Realización de los carteles de propaganda para los cursos /capacitación</t>
  </si>
  <si>
    <t>Recopilación de la información necesaria para la recertificación del programa interno de protección civil de la Unidad ante la Delegación</t>
  </si>
  <si>
    <t>Personas atendidas en el comedor</t>
  </si>
  <si>
    <t>Número de desayunos servidos</t>
  </si>
  <si>
    <t xml:space="preserve">Ingresos obtenidos anualmente </t>
  </si>
  <si>
    <t>Número de comidas servidas*</t>
  </si>
  <si>
    <t>Servicios en el quiosco**</t>
  </si>
  <si>
    <t>Egresos anualmente***</t>
  </si>
  <si>
    <t>Campaña de vacunación:</t>
  </si>
  <si>
    <t>Campaña de donación altruista de sangre:</t>
  </si>
  <si>
    <t>Feria de la salud:</t>
  </si>
  <si>
    <t>Número de personas atendidas</t>
  </si>
  <si>
    <t>Entrega de suero oral</t>
  </si>
  <si>
    <t>Anteojos o lentes de contacto</t>
  </si>
  <si>
    <t>Prestación de servicios a trabajadores</t>
  </si>
  <si>
    <t>Licencias médicas de particular</t>
  </si>
  <si>
    <t>* Para cada evento en el predio el Encinal, se requirió personal: 3 jardineros, 2 intendentes y 2 auxiliares de limpieza</t>
  </si>
  <si>
    <t xml:space="preserve">Coordinación de Lenguas </t>
  </si>
  <si>
    <t>Dirección CCD</t>
  </si>
  <si>
    <t>Dirección CNI</t>
  </si>
  <si>
    <t>Dirección CSH</t>
  </si>
  <si>
    <t>Predio El Encinal*</t>
  </si>
  <si>
    <t>Servicio de transporte para la comunidad universitaria</t>
  </si>
  <si>
    <t>Altas de proveedores 2016</t>
  </si>
  <si>
    <t>Trámites administrativos por área</t>
  </si>
  <si>
    <t>Notas:</t>
  </si>
  <si>
    <t xml:space="preserve">Plan de Estudios </t>
  </si>
  <si>
    <t>¿Qué tan informado te consideras respecto al consumo de sustancias psicoactivas?</t>
  </si>
  <si>
    <t>¿Conoces los niveles de consumo que preceden a la adicción?</t>
  </si>
  <si>
    <t>¿Consideras que las drogas afectan el aspecto orgánico?</t>
  </si>
  <si>
    <t>¿Consideras que las drogas afectan el aspecto mental?</t>
  </si>
  <si>
    <t>¿Consideras que las drogas afectan el aspecto emocional?</t>
  </si>
  <si>
    <t>¿Consideras que las sustancias psicoactivas inciden en el desempeño académico de las personas?</t>
  </si>
  <si>
    <t>¿Consideras al alcohol una droga?</t>
  </si>
  <si>
    <t>¿Consideras al tabaco una droga?</t>
  </si>
  <si>
    <t>*Comites Interinstitucionales para la Evaluación de la Educación Superior.</t>
  </si>
  <si>
    <t>Plan/Programa de Estudios</t>
  </si>
  <si>
    <t>Participación en cursos del Programa de Apoyo entre Alumnos</t>
  </si>
  <si>
    <t>Encuesta sobre adicciones</t>
  </si>
  <si>
    <t>Puntaje promedio en el examen de admisión (2013-2016)</t>
  </si>
  <si>
    <t>*No se abrió curso de Taller de Matemáticas en la emisión del PAEA 16-P.</t>
  </si>
  <si>
    <t>Fecha de corte: 30/11/2016.</t>
  </si>
  <si>
    <t>*Cubrió el boleto de avión hasta por $22,000.00, en función de la distancia.</t>
  </si>
  <si>
    <t>**Cubrió el transporte hasta por $10,000.00 en función de la distancia.</t>
  </si>
  <si>
    <t>Nota. Las becas por Conacyt se conocen por las cartas de becas mixtas que presentan los alumnos que recibieron el apoyo.</t>
  </si>
  <si>
    <t>Aprobación del dictamen que presentó la Comisión encargada de evaluar las solicitudes de revalidación, establecimiento de equivalencias y acreditación de estudios: Acreditación de estudios del C. Marcos Daniel Medina García de una UEA por un total de 9 créditos de la licenciatura en Humanidades. Equivalencia de estudios del C. Gonzalo Antonio Sánchez Arámburu de 8 UEA por un total de 64 créditos de la licenciatura en Derecho. Revalidación total de los estudios del Máster Universitario en Democracia y Gobierno cursado por Carmen Yadira Pinedo Romero en la Universidad Autónoma de Madrid, únicamente para efectos de ingreso al Doctorado en Ciencias Sociales y Humanidades de esta División. Revalidación total de estudios de la Maestría en Recursos y Planeación Ambiental cursada por Viviana Macías Vences en la Universidad de Massey, únicamente para efectos de ingreso al Doctorado en Ciencias Sociales y Humanidades de esta División.</t>
  </si>
  <si>
    <t>NPTC. Nuevo Profesor de Tiempo Completo.</t>
  </si>
  <si>
    <t>RPD. Reconocimiento al Perfil Deseable.</t>
  </si>
  <si>
    <t>APD. Apoyo a Perfil Deseable.</t>
  </si>
  <si>
    <t>RPDA. Reconocimiento a Perfil Deseable y Apoyo.</t>
  </si>
  <si>
    <t>**Segundo año.</t>
  </si>
  <si>
    <t>*Primer año.</t>
  </si>
  <si>
    <t>Fuente. Divisiones académicas.</t>
  </si>
  <si>
    <t>Fuente: Coordinación de Extensión Universitaria. Divisiones Académicas.</t>
  </si>
  <si>
    <t>Artes escénicas</t>
  </si>
  <si>
    <t>* Incluye personal administrativo (24 participantes).</t>
  </si>
  <si>
    <t>* Incluye personal administrativo.</t>
  </si>
  <si>
    <t>** No se ofreció el taller porque no hubo profesor.</t>
  </si>
  <si>
    <t>Nota: Un mismo alumno puede estar inscrito en más de un taller deportivo y participar en torneos, eventos institucionales y solicitar servicio de Ludoteca.</t>
  </si>
  <si>
    <t>* Información proporcionada por la Coordinación de Sistemas Escolares.</t>
  </si>
  <si>
    <t>** Un alumno puede estar inscrito en más de un taller deportivo.</t>
  </si>
  <si>
    <t>*** Considera a personal administrativo.</t>
  </si>
  <si>
    <t>**** Un alumno, puede participar en más de un evento.</t>
  </si>
  <si>
    <t>Acervo de Librería</t>
  </si>
  <si>
    <t>Introducción al estudio de la regulación. Nueva gestión pública y estado regulador en México</t>
  </si>
  <si>
    <t>Feria Universitaria del Libro Fil, Universidad Autónoma del Estado de Hidalgo</t>
  </si>
  <si>
    <t xml:space="preserve">Cómo construir un blog </t>
  </si>
  <si>
    <t>Programación en macros en Excel</t>
  </si>
  <si>
    <t>Establecer las bases de colaboración entre las partes respecto a la titularidad de las invenciones y la responsabilidad de las gestiones y trámites para obtener la protección mediante la presentación de solicitudes de patente, solicitudes de registro de modelo de utilidad, diseño industrial o cualquier otra figura jurídica de propiedad intelectual aplicable a las invenciones, así como a la comercialización y transferencia de las mismas, su mantenimiento y defensa de los derechos que le correspondan</t>
  </si>
  <si>
    <t>Fuente. Coordinación de Planeación y Vinculación.</t>
  </si>
  <si>
    <t>Servicio integral de control de plagas con código urbano en áreas comunes</t>
  </si>
  <si>
    <t>* Se cuenta con dos programas institucionales de software: Microsoft y Adobe.</t>
  </si>
  <si>
    <t>** Las 1900 licencias corresponden a Antivirus institucional solo para la Unidad.</t>
  </si>
  <si>
    <t>Construcción de "El Gallito " UAM Iztapalapa</t>
  </si>
  <si>
    <t>Torre II Obras UAM Cuajimalpa</t>
  </si>
  <si>
    <t xml:space="preserve">Nota. Creación del canal de YouTube de la Unidad: 223 suscriptores, 7,395 visualizaciones, 109 videos. </t>
  </si>
  <si>
    <t>Evaluación del PIU (16-Otoño)</t>
  </si>
  <si>
    <t>Selecciona  la generación a la que perteneces de acuerdo con tu matrícula</t>
  </si>
  <si>
    <t>¿Cuál es tu principal  objetivo al realizar el Servicio Social?</t>
  </si>
  <si>
    <t>Cuando iniciaste el Servicio Social contabas con información sobre: (puedes marcar más de una opción)</t>
  </si>
  <si>
    <t>Políticas Operativas para la Prestación de Servicio Social de la UAM-Cuajimalpa</t>
  </si>
  <si>
    <t>¿Por qué medio obtuviste la información sobre Servicio Social?</t>
  </si>
  <si>
    <t>Sección de Servicio Social</t>
  </si>
  <si>
    <t>¿Qué información recibiste de la dependencia receptora al inicio de tus actividades? (Puedes marcar más de una opción)</t>
  </si>
  <si>
    <t>¿Qué problemas encontraste al realizar los trámites para iniciar el Servicio Social? (Puedes marcar más de una opción)</t>
  </si>
  <si>
    <t>¿Las actividades que realizaste durante la prestación del Servicio Social son  acordes al programa asignado?</t>
  </si>
  <si>
    <t>¿Las actividades que realizaste durante la prestación del Servicio Social apoyaron tu formación académica?</t>
  </si>
  <si>
    <t>¿Durante la prestación del Servicio Social, en qué medida aplicaste los conocimientos adquiridos durante tu formación universitaria?</t>
  </si>
  <si>
    <t>¿Durante la prestación del Servicio Social adquiriste nuevos conocimientos y habilidades?</t>
  </si>
  <si>
    <t>¿Durante la prestación del Servicio Social obtuviste herramientas necesarias que permiten tu inserción en el medio laboral?</t>
  </si>
  <si>
    <t>¿Qué tipo de estímulo recibes en la dependencia receptora por tus actividades de Servicio Social?</t>
  </si>
  <si>
    <t>¿Durante el Servicio Social recibiste asesoría por parte de tu tutor?</t>
  </si>
  <si>
    <t>¿Durante el Servicio Social recibiste acompañamiento por parte del tutor?</t>
  </si>
  <si>
    <t>¿Durante el Servicio Social recibiste  supervisión por parte del tutor?</t>
  </si>
  <si>
    <t>¿Durante el Servicio Social recibiste seguimiento por parte de la Sección de Servicio Social?</t>
  </si>
  <si>
    <t>* Al 31/12/2016.</t>
  </si>
  <si>
    <t>Monitoreo del correcto funcionamiento de los sistemas de alertamiento de la unidad (SIMCO)</t>
  </si>
  <si>
    <t>Monitoreo del correcto funcionamiento de los sistemas de alertamiento de la unidad (SKY ALERT)</t>
  </si>
  <si>
    <t>*Se consideran 2,661 cortesías autorizadas a diferentes instancias.</t>
  </si>
  <si>
    <t>***No se consideran los gastos indirectos y de remuneraciones y prestaciones del personal de la sección de cafetería. Sólo se considera el gasto anual de la partida 57, consumibles de cafetería y comedores.</t>
  </si>
  <si>
    <t>*Mantenimiento permanente a las áreas verdes de la unidad incluyendo el predio El Encinal.</t>
  </si>
  <si>
    <t>Fuente: Rectoría de Unidad / Divisiones académicas.</t>
  </si>
  <si>
    <t>Fuente: División de Ciencias de la Comunicación y Diseño.</t>
  </si>
  <si>
    <t>Fuente: Divisiones académicas de Ciencias de la Comunicación y Diseño, y Ciencias Naturales e Ingeniería.</t>
  </si>
  <si>
    <t>Luna, W. (2016). Intentional Learning and Plan Acquisition in BDI-Agents. Conferencia presentada en la 6a. Reunión del grupo CSPASP. Llevado a cabo en Universidad de Kobe; Science and Technology Research Building 3, Kobe, Japón.</t>
  </si>
  <si>
    <t>Méndez, D. (2016, octubre). Comentario al trabajo Reconstrucción estructuralista del modelo informático World2 de Jay Forreste. Conferencia presentada en el X Encuentro Iberoamericano de Metateoría Estructuralista. Llevado a cabo en Buenos Aires, Argentina.</t>
  </si>
  <si>
    <r>
      <t xml:space="preserve">Osorio, M. (2016, septiembre). </t>
    </r>
    <r>
      <rPr>
        <i/>
        <sz val="10"/>
        <rFont val="Calibri"/>
        <family val="2"/>
        <scheme val="minor"/>
      </rPr>
      <t>Adiós a un objeto imprescindible</t>
    </r>
    <r>
      <rPr>
        <sz val="10"/>
        <rFont val="Calibri"/>
        <family val="2"/>
        <scheme val="minor"/>
      </rPr>
      <t>. Conferencia presentada en la Feria Universitaria del Libro.</t>
    </r>
  </si>
  <si>
    <r>
      <t xml:space="preserve">Victoriano, F. (2016, noviembre). </t>
    </r>
    <r>
      <rPr>
        <i/>
        <sz val="10"/>
        <rFont val="Calibri"/>
        <family val="2"/>
        <scheme val="minor"/>
      </rPr>
      <t xml:space="preserve">El momento político del sacrificio. </t>
    </r>
    <r>
      <rPr>
        <sz val="10"/>
        <rFont val="Calibri"/>
        <family val="2"/>
        <scheme val="minor"/>
      </rPr>
      <t>Conferencia presentada en el Ley y excepción. Ética, derecho y teología política en Iberoamérica.</t>
    </r>
  </si>
  <si>
    <t>Olsen, M. (2016, abril). Algoritmos para encontrar núcleos en digráficas. Conferencia presentada en el Primer coloquio de matemática en informática. Llevado a cabo en la Facultad de Informática, UAQ Querétaro, Querétaro, México.</t>
  </si>
  <si>
    <t>Reyes, M. (2016, abril). Genotecas metagenómicas aplicadas a la microbiología del suelo. Conferencia presentada en el  curso Microbiología del Suelo. Llevado a cabo en el Colegio de Postgraduados, Montecillo, Edo. México, México.</t>
  </si>
  <si>
    <r>
      <t xml:space="preserve">Rodríguez, F. (2016, noviembre). </t>
    </r>
    <r>
      <rPr>
        <i/>
        <sz val="10"/>
        <rFont val="Calibri"/>
        <family val="2"/>
        <scheme val="minor"/>
      </rPr>
      <t xml:space="preserve">El gordolobo gnaphalium liebmannii. Inspiración para la obtención de compuestos con potencial actividad terapéutica en el tratamiento del asma. </t>
    </r>
    <r>
      <rPr>
        <sz val="10"/>
        <rFont val="Calibri"/>
        <family val="2"/>
        <scheme val="minor"/>
      </rPr>
      <t>Conferencia presentada en el SVI Simposio de Plantas Medicinales. Llevado a cabo en la Academia Nacional de Ciencias Farmacéuticas. Facultad de Química, UNAM, Ciudad de México, México.</t>
    </r>
  </si>
  <si>
    <r>
      <t>Zamora, A.</t>
    </r>
    <r>
      <rPr>
        <i/>
        <sz val="10"/>
        <rFont val="Calibri"/>
        <family val="2"/>
        <scheme val="minor"/>
      </rPr>
      <t xml:space="preserve"> Problemas de optimización con gran cantidad de objetivos: retos y aplicaciones</t>
    </r>
    <r>
      <rPr>
        <sz val="10"/>
        <rFont val="Calibri"/>
        <family val="2"/>
        <scheme val="minor"/>
      </rPr>
      <t>. Conferencia presentada en el  marco del ciclo de seminarios del Posgrado de Optimización. Llevado a cabo en la UAM Azcapotzalco, Ciudad de México, México.</t>
    </r>
  </si>
  <si>
    <r>
      <t xml:space="preserve">Jiménez, H. (2016). </t>
    </r>
    <r>
      <rPr>
        <i/>
        <sz val="10"/>
        <rFont val="Calibri"/>
        <family val="2"/>
        <scheme val="minor"/>
      </rPr>
      <t>El panorama de la implicación textual.</t>
    </r>
    <r>
      <rPr>
        <sz val="10"/>
        <rFont val="Calibri"/>
        <family val="2"/>
        <scheme val="minor"/>
      </rPr>
      <t xml:space="preserve"> Llevada a cabo en el Centro Nacional de Investigación y Desarrollo Tecnológico, Ciudad de México, México.</t>
    </r>
  </si>
  <si>
    <t>Modelos emergentes de fabricación, diseño y consumo en el contexto de las tecnologías CNC. Seminario internacional de investigación en diseño</t>
  </si>
  <si>
    <t>Una aproximación a la Creatividad Computacional; Mesa de debate "El currículo digital". Sala Dubrosky 3ºpiso (CCC). Coordina Rafael Pérez y Pérez.; I Congreso Internacional: Humanidades Digitales. Asociación Argentina de Humanidades Digitales</t>
  </si>
  <si>
    <t>Instituto de Historia de Cuba, la Asociación de Historiadores Latinoamericanos y del Caribe (DHILAC), la Catedra del Exilio Español, la UNAM a través del Centro de Investigaciones sobre América Latina y el Caribe (CIALC)</t>
  </si>
  <si>
    <t>Holocaust Educational Foundation of Northwestern University and Claremont McKenna College,</t>
  </si>
  <si>
    <t xml:space="preserve">Gobernanza electoral </t>
  </si>
  <si>
    <t>Pontificia Universidad Católica de Chile, Universidad de Chile</t>
  </si>
  <si>
    <t>Museo de Antioquia</t>
  </si>
  <si>
    <t>EUA/Santa Bárbara</t>
  </si>
  <si>
    <t>Coloquio Internacional: El paradigma del reconocimiento en la ética contemporánea. El estado de la cuestión</t>
  </si>
  <si>
    <t>Pérez C._x000D_, Cortés J._x000D_, Ramírez A._x000D_, Abascal, R._x000D_ &amp; Molina, A. (2016). Recuperación y procesamiento de tuits para visualizar estructuras de interacción. En Sidorov, G (Ed.), Language &amp; Knowledge Engineering LKE'2016. Puebla, Pue. México: Instituto Politécnico Nacional.</t>
  </si>
  <si>
    <r>
      <t xml:space="preserve">Ávila, R. (2016). Reflexiones en torno al estudio de la comunicación organizacional, su historia y tendencias. En: </t>
    </r>
    <r>
      <rPr>
        <i/>
        <sz val="10"/>
        <rFont val="Calibri"/>
        <family val="2"/>
        <scheme val="minor"/>
      </rPr>
      <t>Memorias del Congreso Colparmex.</t>
    </r>
    <r>
      <rPr>
        <sz val="10"/>
        <rFont val="Calibri"/>
        <family val="2"/>
        <scheme val="minor"/>
      </rPr>
      <t xml:space="preserve"> Orizaba, México.</t>
    </r>
  </si>
  <si>
    <r>
      <t xml:space="preserve">Castellanos, V. (2016). El arte del cine digital. En: Sáenz, M. &amp; Padilla, P. (comp.), </t>
    </r>
    <r>
      <rPr>
        <i/>
        <sz val="10"/>
        <rFont val="Calibri"/>
        <family val="2"/>
        <scheme val="minor"/>
      </rPr>
      <t>Palas y musas. Diálogos entre la ciencia y el arte. Volumen 6: Contemporáneo</t>
    </r>
    <r>
      <rPr>
        <sz val="10"/>
        <rFont val="Calibri"/>
        <family val="2"/>
        <scheme val="minor"/>
      </rPr>
      <t xml:space="preserve"> (pp. 333-358). México: UNAM/UAM/IPN/Siglo XXI.</t>
    </r>
  </si>
  <si>
    <t>Gómez, R. (2016). Conclusiones. En: Birkinbine, B. &amp; Wasko, J. (comp.), Global Media Giants (pp. 477-483). London, Gran Bretaña.</t>
  </si>
  <si>
    <r>
      <t xml:space="preserve">Jiménez, H., De Fuentes, A., Moreno, T., _x000D_Lara R. &amp; Jiménez, H. (2016). Experiencias con Tecnologías Colaborativas de Cloud Computing para la Universidad. En </t>
    </r>
    <r>
      <rPr>
        <i/>
        <sz val="10"/>
        <rFont val="Calibri"/>
        <family val="2"/>
        <scheme val="minor"/>
      </rPr>
      <t>Estrategias didácticas para el aprendizaje y para la incorporación de las TIC</t>
    </r>
    <r>
      <rPr>
        <sz val="10"/>
        <rFont val="Calibri"/>
        <family val="2"/>
        <scheme val="minor"/>
      </rPr>
      <t xml:space="preserve"> (pp. 1-22). México.</t>
    </r>
  </si>
  <si>
    <t>Fuente: Divisiones académicas de Ciencias de la Comunicación y Diseño; y Ciencias Naturales e Ingeniería.</t>
  </si>
  <si>
    <t>Sosa, S., Barberá, N., Hernández, A. &amp; Roa, Y. (2016). Proyecto RED en red: enlace con la conservación de acervos documentales. Archivo Churubusco, (1). http://archivochurubusco.encrym.edu.mx/n1video1.html</t>
  </si>
  <si>
    <t>López, F. &amp; Mendoza, J. (2016). Collaborative Multi-source Scheme for Multimedia Content Distribution. Journal of Research in Computing Science.</t>
  </si>
  <si>
    <r>
      <t xml:space="preserve">Yébenes, Z. (2016). El silencio y el archivo. A propósito del Estado alterado. </t>
    </r>
    <r>
      <rPr>
        <i/>
        <sz val="10"/>
        <rFont val="Calibri"/>
        <family val="2"/>
        <scheme val="minor"/>
      </rPr>
      <t xml:space="preserve">Versión. Estudios de comunicación y política, </t>
    </r>
    <r>
      <rPr>
        <sz val="10"/>
        <rFont val="Calibri"/>
        <family val="2"/>
        <scheme val="minor"/>
      </rPr>
      <t>(37):85-96.</t>
    </r>
  </si>
  <si>
    <t>Alma Méndez Rodríguez</t>
  </si>
  <si>
    <t>Álvaro Raúl Lara Rodríguez</t>
  </si>
  <si>
    <t>Conacyt - estancias posdoctorales 2016</t>
  </si>
  <si>
    <t>Álvaro Julio Peláez Cedrés</t>
  </si>
  <si>
    <t>Jesús Eduardo Vera Íñiguez</t>
  </si>
  <si>
    <t>Evaluación de la resiliencia al impacto del cambio climático derivado de eventos de sequías en zonas periurbanas.</t>
  </si>
  <si>
    <t>Esaú Villatoro Tello</t>
  </si>
  <si>
    <t>Estudio de la producción microaerobiana de proteína recombinante combinando cepas con rediseño metabólico y promotores modificados.</t>
  </si>
  <si>
    <t>Convocatoria Estancias Posdoctorales Vinculadas al Fortalecimiento de la Calidad del Posgrado Nacional</t>
  </si>
  <si>
    <t>José Javier Valencia López, Christopher Heard Wade</t>
  </si>
  <si>
    <t>Roberto Bernal Jaquez, Gloria A. Martínez De La Peña</t>
  </si>
  <si>
    <t>Miriam Alfie Cohen, Flor Yunuen García Becerra</t>
  </si>
  <si>
    <t>Responsable:  Sylvie Le Borgne; Participantes: Sergio Revah Moiseev, Adela Irmene Ortiz López, Flor Yunuén García Becerra, Juan Gabriel Vigueras Ramírez, José Campos Terán, Sergio Hernández Jiménez, Maribel Hernández Guerrero, Juan Carlos Sigala Alanís, Claudia Haydée González de la Rosa y Mariana Peimbert Torres</t>
  </si>
  <si>
    <t>Arturo Rojo Domínguez. Salomón De Jesús Alas Guardado, Felipe Aparicio Platas, Hiram Isaac Beltrán Conde, Perla Yolanda López Camacho, Melchor Martínez Herrera, Gerardo Pérez Hernández, Ernesto Rivera Becerril, Fernando Rodríguez Ramos, Ferdinando Tristán López, Hugo Nájera Peña, Mariana Peimbert Torres, Edgar Vázquez Contreras, Elena Aréchaga Ocampo, Ana Leticia Arregui Mena, Claudia Haydée González de la Rosa, Juana Jimena Otero Negrete, Yadira Palacios Rodríguez, Cynthia Gabriela Sámano Salazar</t>
  </si>
  <si>
    <r>
      <rPr>
        <b/>
        <sz val="8"/>
        <color theme="1"/>
        <rFont val="Calibri"/>
        <family val="2"/>
        <scheme val="minor"/>
      </rPr>
      <t>Nota:</t>
    </r>
    <r>
      <rPr>
        <sz val="8"/>
        <color theme="1"/>
        <rFont val="Calibri"/>
        <family val="2"/>
        <scheme val="minor"/>
      </rPr>
      <t xml:space="preserve"> En 2016 no se público convocatoria de redes de CA para primer año, únicamente para segundo año de las redes apoyadas en su primer año durante 2008 y 2011. La red en la Unidad apoyada en su primer año durante 2011 estaba en su segundo año de apoyo.</t>
    </r>
  </si>
  <si>
    <t>González de Cossío Rosenzweig María</t>
  </si>
  <si>
    <t>Trujillo Rascón Gerardo Cuauhtémoc</t>
  </si>
  <si>
    <t>How can a computer be creative? Dra. Anna Jordanous. University of Kent, UK. Dr. Rafael Pérez, organizador. En Coloquio International de Creatividad Computacional. UAM Cuajimalpa. México DF</t>
  </si>
  <si>
    <t>Jornada de Periodismo de Datos</t>
  </si>
  <si>
    <t>Feria del Libro UAM Iztapalapa</t>
  </si>
  <si>
    <t>Acordar las bases para la colaboración para el enriquecimiento de la calidad educativa de sus programas, favorecer actividades de intercambio académico de profesores y de movilidad de alumnos, así como llevar a cabo eventos académicos y de capacitación binacionales que atiendan problemáticas comunes en ambos lados de la frontera México - Estados Unidos.</t>
  </si>
  <si>
    <t>Establecer los términos y condiciones generales los que se sujetarán las partes para realizar actividades académicas de docencia, investigación, preservación y difusión de la cultura de la UAM-C y de prestación de servicios especializados en materia de capacitación y formación por parte del IPIDEC</t>
  </si>
  <si>
    <t>UAM Cuajimalpa    e-Book</t>
  </si>
  <si>
    <t>UAM Cuajimalpa     e-Book</t>
  </si>
  <si>
    <t>978-607-28-0984-0</t>
  </si>
  <si>
    <t>978-607-28-0971-0</t>
  </si>
  <si>
    <t>978-607-28-0985-7</t>
  </si>
  <si>
    <t>Cursos y talleres dirigidos a profesores, alumnos y personal administrativo (SAE)</t>
  </si>
  <si>
    <t>En proceso de autoevaluación (Acceciso)</t>
  </si>
  <si>
    <t>En proceso de autoevaluación (Cacei)</t>
  </si>
  <si>
    <r>
      <t xml:space="preserve"> </t>
    </r>
    <r>
      <rPr>
        <vertAlign val="superscript"/>
        <sz val="8"/>
        <rFont val="Calibri"/>
        <family val="2"/>
        <scheme val="minor"/>
      </rPr>
      <t>++++</t>
    </r>
    <r>
      <rPr>
        <sz val="8"/>
        <rFont val="Calibri"/>
        <family val="2"/>
        <scheme val="minor"/>
      </rPr>
      <t xml:space="preserve"> Espera dictamen de acreditación por parte del Consejo Nacional de Acreditación en Informática y Computación A. C. (Conaic).</t>
    </r>
  </si>
  <si>
    <t>En espera de dictamen (Conaic)</t>
  </si>
  <si>
    <r>
      <t xml:space="preserve"> </t>
    </r>
    <r>
      <rPr>
        <vertAlign val="superscript"/>
        <sz val="8"/>
        <rFont val="Calibri"/>
        <family val="2"/>
        <scheme val="minor"/>
      </rPr>
      <t>+</t>
    </r>
    <r>
      <rPr>
        <sz val="8"/>
        <rFont val="Calibri"/>
        <family val="2"/>
        <scheme val="minor"/>
      </rPr>
      <t xml:space="preserve"> En proceso de autoevaluación ante la Asociación para la Acreditación y Certificación en Ciencias Sociales A. C. (Acceciso).</t>
    </r>
  </si>
  <si>
    <r>
      <t xml:space="preserve">Ingeniería Biológica </t>
    </r>
    <r>
      <rPr>
        <vertAlign val="superscript"/>
        <sz val="10"/>
        <rFont val="Calibri"/>
        <family val="2"/>
        <scheme val="minor"/>
      </rPr>
      <t>+++++</t>
    </r>
  </si>
  <si>
    <r>
      <t xml:space="preserve"> </t>
    </r>
    <r>
      <rPr>
        <vertAlign val="superscript"/>
        <sz val="8"/>
        <rFont val="Calibri"/>
        <family val="2"/>
        <scheme val="minor"/>
      </rPr>
      <t>+++++</t>
    </r>
    <r>
      <rPr>
        <sz val="8"/>
        <rFont val="Calibri"/>
        <family val="2"/>
        <scheme val="minor"/>
      </rPr>
      <t xml:space="preserve"> En proceso de autoevaluación ante el Consejo de Acreditación de la Enseñanza de la Ingeniería A. C. (Cacei).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</si>
</sst>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
    <numFmt numFmtId="165" formatCode="&quot;$&quot;#,##0_);[Red]\(&quot;$&quot;#,##0\)"/>
    <numFmt numFmtId="166" formatCode="m\o\n\th\ d\,\ \y\y\y\y"/>
    <numFmt numFmtId="167" formatCode="_([$€-2]* #,##0.00_);_([$€-2]* \(#,##0.00\);_([$€-2]* &quot;-&quot;??_)"/>
    <numFmt numFmtId="168" formatCode="#.00"/>
    <numFmt numFmtId="169" formatCode="#."/>
    <numFmt numFmtId="170" formatCode="_(* #,##0.00_);_(* \(#,##0.00\);_(* &quot;-&quot;??_);_(@_)"/>
    <numFmt numFmtId="171" formatCode="_(&quot;$&quot;* #,##0.00_);_(&quot;$&quot;* \(#,##0.00\);_(&quot;$&quot;* &quot;-&quot;??_);_(@_)"/>
    <numFmt numFmtId="172" formatCode="%#.00"/>
    <numFmt numFmtId="173" formatCode="0.0"/>
    <numFmt numFmtId="174" formatCode="[$-409]General"/>
    <numFmt numFmtId="175" formatCode="#,##0.0"/>
    <numFmt numFmtId="176" formatCode="0.0%"/>
    <numFmt numFmtId="177" formatCode="_-* #,##0_-;\-* #,##0_-;_-* &quot;-&quot;??_-;_-@_-"/>
    <numFmt numFmtId="178" formatCode="###0"/>
    <numFmt numFmtId="179" formatCode="_-* #,##0.0_-;\-* #,##0.0_-;_-* &quot;-&quot;??_-;_-@_-"/>
    <numFmt numFmtId="180" formatCode="&quot;$&quot;#,##0.00"/>
    <numFmt numFmtId="181" formatCode="[$-80A]d&quot; de &quot;mmmm&quot; de &quot;yyyy;@"/>
    <numFmt numFmtId="182" formatCode="#,##0_ ;\-#,##0\ "/>
    <numFmt numFmtId="183" formatCode="###0.0"/>
    <numFmt numFmtId="184" formatCode="###0.00"/>
    <numFmt numFmtId="185" formatCode="0#"/>
    <numFmt numFmtId="186" formatCode="dd/mm/yyyy;@"/>
  </numFmts>
  <fonts count="16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
      <color indexed="8"/>
      <name val="Courier"/>
      <family val="3"/>
    </font>
    <font>
      <sz val="10"/>
      <name val="MS Sans Serif"/>
      <family val="2"/>
    </font>
    <font>
      <b/>
      <sz val="11"/>
      <color indexed="62"/>
      <name val="Calibri"/>
      <family val="2"/>
    </font>
    <font>
      <sz val="11"/>
      <color indexed="62"/>
      <name val="Calibri"/>
      <family val="2"/>
    </font>
    <font>
      <b/>
      <sz val="1"/>
      <color indexed="8"/>
      <name val="Courier"/>
      <family val="3"/>
    </font>
    <font>
      <u/>
      <sz val="8.8000000000000007"/>
      <color rgb="FF0000FF"/>
      <name val="Calibri"/>
      <family val="2"/>
    </font>
    <font>
      <sz val="11"/>
      <color indexed="20"/>
      <name val="Calibri"/>
      <family val="2"/>
    </font>
    <font>
      <sz val="11"/>
      <color indexed="19"/>
      <name val="Calibri"/>
      <family val="2"/>
    </font>
    <font>
      <sz val="10"/>
      <name val="Book Antiqua"/>
      <family val="1"/>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sz val="12"/>
      <color rgb="FF3F3F76"/>
      <name val="Calibri"/>
      <family val="2"/>
      <scheme val="minor"/>
    </font>
    <font>
      <sz val="10"/>
      <color theme="1"/>
      <name val="Arial"/>
      <family val="2"/>
    </font>
    <font>
      <u/>
      <sz val="10"/>
      <color indexed="12"/>
      <name val="Arial"/>
      <family val="2"/>
    </font>
    <font>
      <u/>
      <sz val="11"/>
      <color theme="10"/>
      <name val="Calibri"/>
      <family val="2"/>
      <scheme val="minor"/>
    </font>
    <font>
      <u/>
      <sz val="11"/>
      <color theme="10"/>
      <name val="Calibri"/>
      <family val="2"/>
    </font>
    <font>
      <sz val="12"/>
      <color theme="1"/>
      <name val="Calibri"/>
      <family val="2"/>
      <scheme val="minor"/>
    </font>
    <font>
      <b/>
      <sz val="10"/>
      <name val="Calibri"/>
      <family val="2"/>
      <scheme val="minor"/>
    </font>
    <font>
      <sz val="10"/>
      <name val="Calibri"/>
      <family val="2"/>
      <scheme val="minor"/>
    </font>
    <font>
      <b/>
      <i/>
      <sz val="10"/>
      <name val="Calibri"/>
      <family val="2"/>
      <scheme val="minor"/>
    </font>
    <font>
      <sz val="10"/>
      <color indexed="8"/>
      <name val="Calibri"/>
      <family val="2"/>
      <scheme val="minor"/>
    </font>
    <font>
      <b/>
      <sz val="10"/>
      <color indexed="8"/>
      <name val="Calibri"/>
      <family val="2"/>
      <scheme val="minor"/>
    </font>
    <font>
      <b/>
      <sz val="10"/>
      <color rgb="FFFF0000"/>
      <name val="Calibri"/>
      <family val="2"/>
      <scheme val="minor"/>
    </font>
    <font>
      <sz val="8"/>
      <name val="Calibri"/>
      <family val="2"/>
      <scheme val="minor"/>
    </font>
    <font>
      <sz val="8"/>
      <color indexed="8"/>
      <name val="Calibri"/>
      <family val="2"/>
      <scheme val="minor"/>
    </font>
    <font>
      <b/>
      <sz val="10"/>
      <name val="Calibri"/>
      <family val="2"/>
    </font>
    <font>
      <sz val="10"/>
      <name val="Calibri"/>
      <family val="2"/>
    </font>
    <font>
      <b/>
      <i/>
      <sz val="10"/>
      <name val="Calibri"/>
      <family val="2"/>
    </font>
    <font>
      <sz val="12"/>
      <color indexed="8"/>
      <name val="Verdana"/>
      <family val="2"/>
    </font>
    <font>
      <b/>
      <sz val="11"/>
      <color theme="1"/>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sz val="10"/>
      <name val="Arial"/>
      <family val="2"/>
      <charset val="1"/>
    </font>
    <font>
      <sz val="10"/>
      <color rgb="FFFF0000"/>
      <name val="Arial"/>
      <family val="2"/>
    </font>
    <font>
      <sz val="10"/>
      <color theme="1"/>
      <name val="Calibri"/>
      <family val="2"/>
      <scheme val="minor"/>
    </font>
    <font>
      <b/>
      <sz val="10"/>
      <color theme="1"/>
      <name val="Calibri"/>
      <family val="2"/>
      <scheme val="minor"/>
    </font>
    <font>
      <sz val="8"/>
      <color theme="1"/>
      <name val="Calibri"/>
      <family val="2"/>
      <scheme val="minor"/>
    </font>
    <font>
      <b/>
      <sz val="12"/>
      <name val="Arial"/>
      <family val="2"/>
    </font>
    <font>
      <b/>
      <sz val="10"/>
      <color indexed="8"/>
      <name val="Arial"/>
      <family val="2"/>
    </font>
    <font>
      <b/>
      <sz val="12"/>
      <color rgb="FFFF0000"/>
      <name val="Calibri"/>
      <family val="2"/>
      <scheme val="minor"/>
    </font>
    <font>
      <b/>
      <sz val="20"/>
      <color rgb="FFFF0000"/>
      <name val="Calibri"/>
      <family val="2"/>
      <scheme val="minor"/>
    </font>
    <font>
      <sz val="10"/>
      <color rgb="FFFF0000"/>
      <name val="Calibri"/>
      <family val="2"/>
      <scheme val="minor"/>
    </font>
    <font>
      <sz val="10"/>
      <color theme="1"/>
      <name val="Calibri"/>
      <family val="2"/>
    </font>
    <font>
      <sz val="10"/>
      <color rgb="FF000000"/>
      <name val="Calibri"/>
      <family val="2"/>
    </font>
    <font>
      <sz val="11"/>
      <color rgb="FF000000"/>
      <name val="Calibri"/>
      <family val="2"/>
    </font>
    <font>
      <b/>
      <sz val="8"/>
      <color rgb="FFFF0000"/>
      <name val="Calibri"/>
      <family val="2"/>
      <scheme val="minor"/>
    </font>
    <font>
      <sz val="10"/>
      <color rgb="FF000000"/>
      <name val="Calibri"/>
      <family val="2"/>
      <scheme val="minor"/>
    </font>
    <font>
      <b/>
      <sz val="11.5"/>
      <name val="Arial"/>
      <family val="2"/>
    </font>
    <font>
      <sz val="12"/>
      <name val="Arial"/>
      <family val="2"/>
    </font>
    <font>
      <b/>
      <sz val="18"/>
      <color rgb="FFFF0000"/>
      <name val="Calibri"/>
      <family val="2"/>
      <scheme val="minor"/>
    </font>
    <font>
      <b/>
      <sz val="10"/>
      <name val="Arial"/>
      <family val="2"/>
    </font>
    <font>
      <b/>
      <sz val="16"/>
      <color rgb="FFFF0000"/>
      <name val="Calibri"/>
      <family val="2"/>
      <scheme val="minor"/>
    </font>
    <font>
      <sz val="10"/>
      <color theme="6" tint="-0.499984740745262"/>
      <name val="Calibri"/>
      <family val="2"/>
      <scheme val="minor"/>
    </font>
    <font>
      <b/>
      <sz val="10"/>
      <color rgb="FF000000"/>
      <name val="Calibri"/>
      <family val="2"/>
      <scheme val="minor"/>
    </font>
    <font>
      <b/>
      <i/>
      <sz val="10"/>
      <color rgb="FFFF0000"/>
      <name val="Calibri"/>
      <family val="2"/>
      <scheme val="minor"/>
    </font>
    <font>
      <sz val="12"/>
      <color rgb="FFFF0000"/>
      <name val="Calibri"/>
      <family val="2"/>
      <scheme val="minor"/>
    </font>
    <font>
      <sz val="10"/>
      <color indexed="10"/>
      <name val="Calibri"/>
      <family val="2"/>
      <scheme val="minor"/>
    </font>
    <font>
      <b/>
      <sz val="10"/>
      <color rgb="FFFF0000"/>
      <name val="Calibri"/>
      <family val="2"/>
    </font>
    <font>
      <b/>
      <sz val="11"/>
      <name val="Calibri"/>
      <family val="2"/>
    </font>
    <font>
      <sz val="10"/>
      <color rgb="FFFF0000"/>
      <name val="Calibri"/>
      <family val="2"/>
    </font>
    <font>
      <b/>
      <sz val="10"/>
      <color theme="9" tint="-0.249977111117893"/>
      <name val="Calibri"/>
      <family val="2"/>
      <scheme val="minor"/>
    </font>
    <font>
      <sz val="11"/>
      <name val="Calibri"/>
      <family val="2"/>
    </font>
    <font>
      <i/>
      <sz val="10"/>
      <name val="Calibri"/>
      <family val="2"/>
    </font>
    <font>
      <i/>
      <sz val="10"/>
      <name val="Calibri"/>
      <family val="2"/>
      <scheme val="minor"/>
    </font>
    <font>
      <b/>
      <sz val="36"/>
      <color rgb="FFFF0000"/>
      <name val="Calibri"/>
      <family val="2"/>
      <scheme val="minor"/>
    </font>
    <font>
      <b/>
      <sz val="9"/>
      <color indexed="81"/>
      <name val="Tahoma"/>
      <family val="2"/>
    </font>
    <font>
      <sz val="9"/>
      <color indexed="81"/>
      <name val="Tahoma"/>
      <family val="2"/>
    </font>
    <font>
      <sz val="6"/>
      <name val="Calibri"/>
      <family val="2"/>
      <scheme val="minor"/>
    </font>
    <font>
      <sz val="6"/>
      <name val="Arial Narrow"/>
      <family val="2"/>
    </font>
    <font>
      <sz val="8"/>
      <name val="Arial Narrow"/>
      <family val="2"/>
    </font>
    <font>
      <sz val="11"/>
      <name val="Arial Narrow"/>
      <family val="2"/>
    </font>
    <font>
      <b/>
      <sz val="28"/>
      <color rgb="FFFF0000"/>
      <name val="Calibri"/>
      <family val="2"/>
      <scheme val="minor"/>
    </font>
    <font>
      <b/>
      <sz val="10"/>
      <color indexed="53"/>
      <name val="Calibri"/>
      <family val="2"/>
      <scheme val="minor"/>
    </font>
    <font>
      <sz val="8"/>
      <color indexed="8"/>
      <name val="Calibri"/>
      <family val="2"/>
    </font>
    <font>
      <b/>
      <i/>
      <sz val="10"/>
      <color rgb="FFC00000"/>
      <name val="Calibri"/>
      <family val="2"/>
      <scheme val="minor"/>
    </font>
    <font>
      <sz val="9"/>
      <name val="Calibri"/>
      <family val="2"/>
    </font>
    <font>
      <b/>
      <sz val="10"/>
      <color indexed="8"/>
      <name val="Calibri"/>
      <family val="2"/>
    </font>
    <font>
      <sz val="10"/>
      <color indexed="8"/>
      <name val="Calibri"/>
      <family val="2"/>
    </font>
    <font>
      <b/>
      <vertAlign val="superscript"/>
      <sz val="10"/>
      <name val="Calibri"/>
      <family val="2"/>
      <scheme val="minor"/>
    </font>
    <font>
      <b/>
      <sz val="14"/>
      <color indexed="8"/>
      <name val="Calibri"/>
      <family val="2"/>
      <scheme val="minor"/>
    </font>
    <font>
      <sz val="9"/>
      <color rgb="FFFF0000"/>
      <name val="Calibri"/>
      <family val="2"/>
      <scheme val="minor"/>
    </font>
    <font>
      <b/>
      <sz val="10"/>
      <color indexed="62"/>
      <name val="Calibri"/>
      <family val="2"/>
      <scheme val="minor"/>
    </font>
    <font>
      <sz val="9"/>
      <name val="Calibri"/>
      <family val="2"/>
      <scheme val="minor"/>
    </font>
    <font>
      <b/>
      <sz val="9"/>
      <name val="Calibri"/>
      <family val="2"/>
      <scheme val="minor"/>
    </font>
    <font>
      <sz val="9"/>
      <color indexed="8"/>
      <name val="Arial"/>
      <family val="2"/>
    </font>
    <font>
      <b/>
      <sz val="10"/>
      <color rgb="FF0000FF"/>
      <name val="Arial"/>
      <family val="2"/>
    </font>
    <font>
      <sz val="8"/>
      <name val="Calibri"/>
      <family val="2"/>
    </font>
    <font>
      <sz val="10"/>
      <color theme="0" tint="-0.249977111117893"/>
      <name val="Calibri"/>
      <family val="2"/>
      <scheme val="minor"/>
    </font>
    <font>
      <vertAlign val="superscript"/>
      <sz val="10"/>
      <name val="Calibri"/>
      <family val="2"/>
      <scheme val="minor"/>
    </font>
    <font>
      <vertAlign val="superscript"/>
      <sz val="8"/>
      <name val="Calibri"/>
      <family val="2"/>
      <scheme val="minor"/>
    </font>
    <font>
      <sz val="9"/>
      <color indexed="8"/>
      <name val="Arial Bold"/>
    </font>
    <font>
      <sz val="9"/>
      <color indexed="8"/>
      <name val="Arial"/>
      <family val="2"/>
    </font>
    <font>
      <sz val="10"/>
      <color rgb="FFFF33CC"/>
      <name val="Calibri"/>
      <family val="2"/>
      <scheme val="minor"/>
    </font>
    <font>
      <sz val="10"/>
      <color rgb="FF7030A0"/>
      <name val="Calibri"/>
      <family val="2"/>
      <scheme val="minor"/>
    </font>
    <font>
      <b/>
      <sz val="10"/>
      <color rgb="FFFF33CC"/>
      <name val="Calibri"/>
      <family val="2"/>
      <scheme val="minor"/>
    </font>
    <font>
      <i/>
      <sz val="10"/>
      <color indexed="8"/>
      <name val="Calibri"/>
      <family val="2"/>
      <scheme val="minor"/>
    </font>
    <font>
      <sz val="10"/>
      <color rgb="FF1D2129"/>
      <name val="Calibri"/>
      <family val="2"/>
      <scheme val="minor"/>
    </font>
    <font>
      <b/>
      <i/>
      <sz val="10"/>
      <color indexed="8"/>
      <name val="Calibri"/>
      <family val="2"/>
      <scheme val="minor"/>
    </font>
    <font>
      <sz val="10"/>
      <color indexed="63"/>
      <name val="Calibri"/>
      <family val="2"/>
      <scheme val="minor"/>
    </font>
    <font>
      <sz val="9"/>
      <color indexed="8"/>
      <name val="Calibri"/>
      <family val="2"/>
      <scheme val="minor"/>
    </font>
    <font>
      <sz val="10"/>
      <name val="Tahoma"/>
      <family val="2"/>
    </font>
    <font>
      <sz val="10"/>
      <name val="Arial"/>
      <family val="2"/>
    </font>
    <font>
      <b/>
      <sz val="9"/>
      <color indexed="8"/>
      <name val="Calibri"/>
      <family val="2"/>
    </font>
    <font>
      <sz val="9"/>
      <color indexed="8"/>
      <name val="Calibri"/>
      <family val="2"/>
    </font>
    <font>
      <b/>
      <sz val="10"/>
      <name val="Georgia"/>
      <family val="1"/>
    </font>
    <font>
      <sz val="10"/>
      <color rgb="FFFF00FF"/>
      <name val="Calibri"/>
      <family val="2"/>
      <scheme val="minor"/>
    </font>
    <font>
      <sz val="10"/>
      <color rgb="FF333333"/>
      <name val="Calibri"/>
      <family val="2"/>
      <scheme val="minor"/>
    </font>
    <font>
      <sz val="10"/>
      <name val="Tahoma"/>
      <family val="2"/>
    </font>
    <font>
      <vertAlign val="superscript"/>
      <sz val="10"/>
      <name val="Calibri"/>
      <family val="2"/>
    </font>
    <font>
      <vertAlign val="superscript"/>
      <sz val="10"/>
      <color rgb="FF000000"/>
      <name val="Calibri"/>
      <family val="2"/>
      <scheme val="minor"/>
    </font>
    <font>
      <sz val="8"/>
      <name val="Arial"/>
      <family val="2"/>
    </font>
    <font>
      <sz val="9"/>
      <color theme="1"/>
      <name val="Calibri"/>
      <family val="2"/>
      <scheme val="minor"/>
    </font>
    <font>
      <b/>
      <sz val="8"/>
      <color theme="1"/>
      <name val="Calibri"/>
      <family val="2"/>
      <scheme val="minor"/>
    </font>
  </fonts>
  <fills count="42">
    <fill>
      <patternFill patternType="none"/>
    </fill>
    <fill>
      <patternFill patternType="gray125"/>
    </fill>
    <fill>
      <patternFill patternType="solid">
        <fgColor theme="9" tint="0.59999389629810485"/>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9" tint="0.79998168889431442"/>
        <bgColor indexed="64"/>
      </patternFill>
    </fill>
    <fill>
      <patternFill patternType="solid">
        <fgColor rgb="FFFFCC99"/>
      </patternFill>
    </fill>
    <fill>
      <patternFill patternType="solid">
        <fgColor rgb="FFFFFFCC"/>
      </patternFill>
    </fill>
    <fill>
      <patternFill patternType="solid">
        <fgColor rgb="FFFCD5B4"/>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theme="9" tint="0.39997558519241921"/>
        <bgColor indexed="64"/>
      </patternFill>
    </fill>
    <fill>
      <patternFill patternType="solid">
        <fgColor rgb="FFFFC000"/>
        <bgColor indexed="64"/>
      </patternFill>
    </fill>
    <fill>
      <patternFill patternType="solid">
        <fgColor rgb="FFFFFFFF"/>
        <bgColor indexed="64"/>
      </patternFill>
    </fill>
    <fill>
      <patternFill patternType="solid">
        <fgColor indexed="9"/>
        <bgColor indexed="64"/>
      </patternFill>
    </fill>
    <fill>
      <patternFill patternType="solid">
        <fgColor theme="0" tint="-0.249977111117893"/>
        <bgColor indexed="64"/>
      </patternFill>
    </fill>
    <fill>
      <patternFill patternType="solid">
        <fgColor rgb="FFFCD5B4"/>
        <bgColor indexed="64"/>
      </patternFill>
    </fill>
    <fill>
      <patternFill patternType="solid">
        <fgColor rgb="FFFBC08F"/>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theme="9" tint="-0.249977111117893"/>
        <bgColor indexed="64"/>
      </patternFill>
    </fill>
    <fill>
      <patternFill patternType="solid">
        <fgColor theme="0"/>
        <bgColor theme="0" tint="-0.14996795556505021"/>
      </patternFill>
    </fill>
    <fill>
      <patternFill patternType="solid">
        <fgColor theme="2"/>
        <bgColor indexed="64"/>
      </patternFill>
    </fill>
    <fill>
      <patternFill patternType="solid">
        <fgColor theme="0" tint="-4.9989318521683403E-2"/>
        <bgColor indexed="64"/>
      </patternFill>
    </fill>
  </fills>
  <borders count="8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auto="1"/>
      </right>
      <top style="thin">
        <color auto="1"/>
      </top>
      <bottom style="thin">
        <color auto="1"/>
      </bottom>
      <diagonal/>
    </border>
    <border>
      <left style="hair">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auto="1"/>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auto="1"/>
      </right>
      <top/>
      <bottom style="thin">
        <color indexed="64"/>
      </bottom>
      <diagonal/>
    </border>
    <border>
      <left style="thin">
        <color rgb="FF000000"/>
      </left>
      <right/>
      <top/>
      <bottom/>
      <diagonal/>
    </border>
    <border>
      <left style="thin">
        <color rgb="FF000000"/>
      </left>
      <right/>
      <top/>
      <bottom style="thin">
        <color rgb="FF000000"/>
      </bottom>
      <diagonal/>
    </border>
  </borders>
  <cellStyleXfs count="27268">
    <xf numFmtId="0" fontId="0" fillId="0" borderId="0"/>
    <xf numFmtId="0" fontId="38" fillId="0" borderId="0"/>
    <xf numFmtId="0" fontId="38" fillId="0" borderId="0"/>
    <xf numFmtId="0" fontId="37" fillId="0" borderId="0"/>
    <xf numFmtId="43" fontId="38" fillId="0" borderId="0" applyFont="0" applyFill="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7" fillId="4"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6" borderId="0" applyNumberFormat="0" applyBorder="0" applyAlignment="0" applyProtection="0"/>
    <xf numFmtId="0" fontId="42" fillId="9" borderId="0" applyNumberFormat="0" applyBorder="0" applyAlignment="0" applyProtection="0"/>
    <xf numFmtId="0" fontId="43" fillId="14" borderId="3" applyNumberFormat="0" applyAlignment="0" applyProtection="0"/>
    <xf numFmtId="0" fontId="44" fillId="15" borderId="4" applyNumberFormat="0" applyAlignment="0" applyProtection="0"/>
    <xf numFmtId="0" fontId="45" fillId="0" borderId="5" applyNumberFormat="0" applyFill="0" applyAlignment="0" applyProtection="0"/>
    <xf numFmtId="4" fontId="46" fillId="0" borderId="0">
      <protection locked="0"/>
    </xf>
    <xf numFmtId="38" fontId="47" fillId="0" borderId="0" applyFont="0" applyFill="0" applyBorder="0" applyAlignment="0" applyProtection="0"/>
    <xf numFmtId="164" fontId="46" fillId="0" borderId="0">
      <protection locked="0"/>
    </xf>
    <xf numFmtId="165" fontId="47" fillId="0" borderId="0" applyFont="0" applyFill="0" applyBorder="0" applyAlignment="0" applyProtection="0"/>
    <xf numFmtId="166" fontId="46" fillId="0" borderId="0">
      <protection locked="0"/>
    </xf>
    <xf numFmtId="0" fontId="48" fillId="0" borderId="0" applyNumberFormat="0" applyFill="0" applyBorder="0" applyAlignment="0" applyProtection="0"/>
    <xf numFmtId="0" fontId="41" fillId="16"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9" fillId="10" borderId="3" applyNumberFormat="0" applyAlignment="0" applyProtection="0"/>
    <xf numFmtId="167" fontId="38" fillId="0" borderId="0" applyFont="0" applyFill="0" applyBorder="0" applyAlignment="0" applyProtection="0"/>
    <xf numFmtId="167" fontId="38" fillId="0" borderId="0" applyFont="0" applyFill="0" applyBorder="0" applyAlignment="0" applyProtection="0"/>
    <xf numFmtId="168" fontId="46" fillId="0" borderId="0">
      <protection locked="0"/>
    </xf>
    <xf numFmtId="169" fontId="50" fillId="0" borderId="0">
      <protection locked="0"/>
    </xf>
    <xf numFmtId="169" fontId="50" fillId="0" borderId="0">
      <protection locked="0"/>
    </xf>
    <xf numFmtId="0" fontId="51" fillId="0" borderId="0" applyNumberFormat="0" applyFill="0" applyBorder="0" applyAlignment="0" applyProtection="0">
      <alignment vertical="top"/>
      <protection locked="0"/>
    </xf>
    <xf numFmtId="0" fontId="52" fillId="20" borderId="0" applyNumberFormat="0" applyBorder="0" applyAlignment="0" applyProtection="0"/>
    <xf numFmtId="43" fontId="37" fillId="0" borderId="0" applyFont="0" applyFill="0" applyBorder="0" applyAlignment="0" applyProtection="0"/>
    <xf numFmtId="170" fontId="37"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37"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53" fillId="10" borderId="0" applyNumberFormat="0" applyBorder="0" applyAlignment="0" applyProtection="0"/>
    <xf numFmtId="0" fontId="37" fillId="0" borderId="0"/>
    <xf numFmtId="0" fontId="37" fillId="0" borderId="0"/>
    <xf numFmtId="0" fontId="38" fillId="0" borderId="0"/>
    <xf numFmtId="0" fontId="54"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7" fillId="0" borderId="0"/>
    <xf numFmtId="0" fontId="37" fillId="0" borderId="0"/>
    <xf numFmtId="0" fontId="38" fillId="0" borderId="0"/>
    <xf numFmtId="0" fontId="37" fillId="0" borderId="0"/>
    <xf numFmtId="0" fontId="38" fillId="0" borderId="0"/>
    <xf numFmtId="0" fontId="38" fillId="0" borderId="0"/>
    <xf numFmtId="0" fontId="37" fillId="0" borderId="0"/>
    <xf numFmtId="0" fontId="38" fillId="0" borderId="0"/>
    <xf numFmtId="0" fontId="38" fillId="7" borderId="6" applyNumberFormat="0" applyFont="0" applyAlignment="0" applyProtection="0"/>
    <xf numFmtId="0" fontId="38" fillId="7" borderId="6" applyNumberFormat="0" applyFont="0" applyAlignment="0" applyProtection="0"/>
    <xf numFmtId="172" fontId="46" fillId="0" borderId="0">
      <protection locked="0"/>
    </xf>
    <xf numFmtId="9" fontId="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7" fillId="0" borderId="0" applyFont="0" applyFill="0" applyBorder="0" applyAlignment="0" applyProtection="0"/>
    <xf numFmtId="9" fontId="5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5" fillId="14" borderId="7" applyNumberFormat="0" applyAlignment="0" applyProtection="0"/>
    <xf numFmtId="0" fontId="45" fillId="0" borderId="0" applyNumberFormat="0" applyFill="0" applyBorder="0" applyAlignment="0" applyProtection="0"/>
    <xf numFmtId="0" fontId="56" fillId="0" borderId="0" applyNumberFormat="0" applyFill="0" applyBorder="0" applyAlignment="0" applyProtection="0"/>
    <xf numFmtId="0" fontId="57" fillId="0" borderId="8" applyNumberFormat="0" applyFill="0" applyAlignment="0" applyProtection="0"/>
    <xf numFmtId="0" fontId="58" fillId="0" borderId="9" applyNumberFormat="0" applyFill="0" applyAlignment="0" applyProtection="0"/>
    <xf numFmtId="0" fontId="48" fillId="0" borderId="10" applyNumberFormat="0" applyFill="0" applyAlignment="0" applyProtection="0"/>
    <xf numFmtId="0" fontId="59" fillId="0" borderId="0" applyNumberFormat="0" applyFill="0" applyBorder="0" applyAlignment="0" applyProtection="0"/>
    <xf numFmtId="0" fontId="40" fillId="0" borderId="11" applyNumberFormat="0" applyFill="0" applyAlignment="0" applyProtection="0"/>
    <xf numFmtId="44" fontId="38" fillId="0" borderId="0" applyFont="0" applyFill="0" applyBorder="0" applyAlignment="0" applyProtection="0"/>
    <xf numFmtId="0" fontId="36" fillId="0" borderId="0"/>
    <xf numFmtId="44" fontId="39" fillId="0" borderId="0" applyFont="0" applyFill="0" applyBorder="0" applyAlignment="0" applyProtection="0"/>
    <xf numFmtId="0" fontId="36" fillId="0" borderId="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3" fillId="14" borderId="3" applyNumberFormat="0" applyAlignment="0" applyProtection="0"/>
    <xf numFmtId="0" fontId="43" fillId="14" borderId="3" applyNumberFormat="0" applyAlignment="0" applyProtection="0"/>
    <xf numFmtId="0" fontId="43" fillId="14" borderId="3" applyNumberFormat="0" applyAlignment="0" applyProtection="0"/>
    <xf numFmtId="0" fontId="43" fillId="14" borderId="3" applyNumberFormat="0" applyAlignment="0" applyProtection="0"/>
    <xf numFmtId="0" fontId="43" fillId="14" borderId="3" applyNumberFormat="0" applyAlignment="0" applyProtection="0"/>
    <xf numFmtId="0" fontId="43" fillId="14" borderId="3" applyNumberFormat="0" applyAlignment="0" applyProtection="0"/>
    <xf numFmtId="43" fontId="39" fillId="0" borderId="0" applyFont="0" applyFill="0" applyBorder="0" applyAlignment="0" applyProtection="0"/>
    <xf numFmtId="44" fontId="38" fillId="0" borderId="0" applyFont="0" applyFill="0" applyBorder="0" applyAlignment="0" applyProtection="0"/>
    <xf numFmtId="0" fontId="49" fillId="10" borderId="3" applyNumberFormat="0" applyAlignment="0" applyProtection="0"/>
    <xf numFmtId="0" fontId="49" fillId="10" borderId="3" applyNumberFormat="0" applyAlignment="0" applyProtection="0"/>
    <xf numFmtId="0" fontId="49" fillId="10" borderId="3" applyNumberFormat="0" applyAlignment="0" applyProtection="0"/>
    <xf numFmtId="0" fontId="49" fillId="10" borderId="3" applyNumberFormat="0" applyAlignment="0" applyProtection="0"/>
    <xf numFmtId="0" fontId="49" fillId="10" borderId="3" applyNumberFormat="0" applyAlignment="0" applyProtection="0"/>
    <xf numFmtId="0" fontId="49" fillId="10" borderId="3" applyNumberFormat="0" applyAlignment="0" applyProtection="0"/>
    <xf numFmtId="0" fontId="60" fillId="22" borderId="12" applyNumberFormat="0" applyAlignment="0" applyProtection="0"/>
    <xf numFmtId="0" fontId="38" fillId="0" borderId="0"/>
    <xf numFmtId="174" fontId="61"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xf numFmtId="0" fontId="64" fillId="0" borderId="0" applyNumberFormat="0" applyFill="0" applyBorder="0" applyAlignment="0" applyProtection="0">
      <alignment vertical="top"/>
      <protection locked="0"/>
    </xf>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39"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170" fontId="39"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8"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8" fillId="0" borderId="0"/>
    <xf numFmtId="0" fontId="38" fillId="0" borderId="0"/>
    <xf numFmtId="0" fontId="39" fillId="0" borderId="0"/>
    <xf numFmtId="0" fontId="38"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xf numFmtId="0" fontId="38" fillId="0" borderId="0"/>
    <xf numFmtId="0" fontId="38" fillId="0" borderId="0"/>
    <xf numFmtId="0" fontId="65" fillId="0" borderId="0"/>
    <xf numFmtId="0" fontId="36" fillId="0" borderId="0"/>
    <xf numFmtId="0" fontId="36"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6" fillId="0" borderId="0"/>
    <xf numFmtId="0" fontId="36" fillId="0" borderId="0"/>
    <xf numFmtId="0" fontId="38" fillId="0" borderId="0"/>
    <xf numFmtId="0" fontId="38" fillId="0" borderId="0"/>
    <xf numFmtId="0" fontId="3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6" fillId="0" borderId="0"/>
    <xf numFmtId="0" fontId="36"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0" fontId="38" fillId="7" borderId="6" applyNumberFormat="0" applyFont="0" applyAlignment="0" applyProtection="0"/>
    <xf numFmtId="9" fontId="39" fillId="0" borderId="0" applyFont="0" applyFill="0" applyBorder="0" applyAlignment="0" applyProtection="0"/>
    <xf numFmtId="9" fontId="3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8"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5" fillId="14" borderId="7" applyNumberFormat="0" applyAlignment="0" applyProtection="0"/>
    <xf numFmtId="0" fontId="55" fillId="14" borderId="7" applyNumberFormat="0" applyAlignment="0" applyProtection="0"/>
    <xf numFmtId="0" fontId="55" fillId="14" borderId="7" applyNumberFormat="0" applyAlignment="0" applyProtection="0"/>
    <xf numFmtId="0" fontId="55" fillId="14" borderId="7" applyNumberFormat="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43" fillId="14" borderId="16" applyNumberFormat="0" applyAlignment="0" applyProtection="0"/>
    <xf numFmtId="0" fontId="43" fillId="14" borderId="16" applyNumberFormat="0" applyAlignment="0" applyProtection="0"/>
    <xf numFmtId="0" fontId="43" fillId="14" borderId="16" applyNumberFormat="0" applyAlignment="0" applyProtection="0"/>
    <xf numFmtId="0" fontId="43" fillId="14" borderId="16" applyNumberFormat="0" applyAlignment="0" applyProtection="0"/>
    <xf numFmtId="0" fontId="43" fillId="14" borderId="16" applyNumberFormat="0" applyAlignment="0" applyProtection="0"/>
    <xf numFmtId="0" fontId="43" fillId="14" borderId="16" applyNumberFormat="0" applyAlignment="0" applyProtection="0"/>
    <xf numFmtId="0" fontId="43" fillId="14" borderId="16" applyNumberFormat="0" applyAlignment="0" applyProtection="0"/>
    <xf numFmtId="0" fontId="49" fillId="10" borderId="16" applyNumberFormat="0" applyAlignment="0" applyProtection="0"/>
    <xf numFmtId="0" fontId="49" fillId="10" borderId="16" applyNumberFormat="0" applyAlignment="0" applyProtection="0"/>
    <xf numFmtId="0" fontId="49" fillId="10" borderId="16" applyNumberFormat="0" applyAlignment="0" applyProtection="0"/>
    <xf numFmtId="0" fontId="49" fillId="10" borderId="16" applyNumberFormat="0" applyAlignment="0" applyProtection="0"/>
    <xf numFmtId="0" fontId="49" fillId="10" borderId="16" applyNumberFormat="0" applyAlignment="0" applyProtection="0"/>
    <xf numFmtId="0" fontId="49" fillId="10" borderId="16" applyNumberFormat="0" applyAlignment="0" applyProtection="0"/>
    <xf numFmtId="0" fontId="49" fillId="10" borderId="16"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8" fillId="0" borderId="0" applyFont="0" applyFill="0" applyBorder="0" applyAlignment="0" applyProtection="0"/>
    <xf numFmtId="43"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44" fontId="3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8"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5" fillId="0" borderId="0"/>
    <xf numFmtId="0" fontId="77" fillId="0" borderId="0" applyNumberFormat="0" applyFill="0" applyBorder="0" applyProtection="0">
      <alignment vertical="top" wrapText="1"/>
    </xf>
    <xf numFmtId="0" fontId="77" fillId="0" borderId="0" applyNumberFormat="0" applyFill="0" applyBorder="0" applyProtection="0">
      <alignment vertical="top" wrapText="1"/>
    </xf>
    <xf numFmtId="0" fontId="77" fillId="0" borderId="0" applyNumberFormat="0" applyFill="0" applyBorder="0" applyProtection="0">
      <alignment vertical="top" wrapTex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8" fillId="7" borderId="17" applyNumberFormat="0" applyFont="0" applyAlignment="0" applyProtection="0"/>
    <xf numFmtId="0" fontId="35" fillId="23" borderId="15"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40" fillId="0" borderId="19" applyNumberFormat="0" applyFill="0" applyAlignment="0" applyProtection="0"/>
    <xf numFmtId="0" fontId="40" fillId="0" borderId="19" applyNumberFormat="0" applyFill="0" applyAlignment="0" applyProtection="0"/>
    <xf numFmtId="0" fontId="40" fillId="0" borderId="19" applyNumberFormat="0" applyFill="0" applyAlignment="0" applyProtection="0"/>
    <xf numFmtId="0" fontId="40" fillId="0" borderId="19" applyNumberFormat="0" applyFill="0" applyAlignment="0" applyProtection="0"/>
    <xf numFmtId="0" fontId="40" fillId="0" borderId="19" applyNumberFormat="0" applyFill="0" applyAlignment="0" applyProtection="0"/>
    <xf numFmtId="0" fontId="34" fillId="0" borderId="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43" fontId="39" fillId="0" borderId="0" applyFont="0" applyFill="0" applyBorder="0" applyAlignment="0" applyProtection="0"/>
    <xf numFmtId="0" fontId="39" fillId="0" borderId="0"/>
    <xf numFmtId="0" fontId="34" fillId="0" borderId="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9" fontId="38" fillId="0" borderId="0" applyFont="0" applyFill="0" applyBorder="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33" fillId="0" borderId="0"/>
    <xf numFmtId="0" fontId="33" fillId="0" borderId="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55" fillId="14" borderId="18" applyNumberFormat="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32" fillId="0" borderId="0"/>
    <xf numFmtId="0" fontId="32" fillId="0" borderId="0"/>
    <xf numFmtId="0" fontId="32" fillId="0" borderId="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79" fillId="25" borderId="0" applyNumberFormat="0" applyBorder="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0" fontId="43" fillId="14" borderId="21" applyNumberFormat="0" applyAlignment="0" applyProtection="0"/>
    <xf numFmtId="43" fontId="39" fillId="0" borderId="0" applyFont="0" applyFill="0" applyBorder="0" applyAlignment="0" applyProtection="0"/>
    <xf numFmtId="4" fontId="46" fillId="0" borderId="0">
      <protection locked="0"/>
    </xf>
    <xf numFmtId="43" fontId="38" fillId="0" borderId="0" applyFont="0" applyFill="0" applyBorder="0" applyAlignment="0" applyProtection="0"/>
    <xf numFmtId="4" fontId="46" fillId="0" borderId="0">
      <protection locked="0"/>
    </xf>
    <xf numFmtId="4" fontId="46" fillId="0" borderId="0">
      <protection locked="0"/>
    </xf>
    <xf numFmtId="6" fontId="47"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49" fillId="10" borderId="21" applyNumberFormat="0" applyAlignment="0" applyProtection="0"/>
    <xf numFmtId="0" fontId="80" fillId="26" borderId="0" applyNumberFormat="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8" fillId="0" borderId="0" applyFont="0" applyFill="0" applyBorder="0" applyAlignment="0" applyProtection="0"/>
    <xf numFmtId="43"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9" fillId="0" borderId="0" applyFont="0" applyFill="0" applyBorder="0" applyAlignment="0" applyProtection="0"/>
    <xf numFmtId="44" fontId="32" fillId="0" borderId="0" applyFont="0" applyFill="0" applyBorder="0" applyAlignment="0" applyProtection="0"/>
    <xf numFmtId="44" fontId="38" fillId="0" borderId="0" applyFont="0" applyFill="0" applyBorder="0" applyAlignment="0" applyProtection="0"/>
    <xf numFmtId="44" fontId="32" fillId="0" borderId="0" applyFont="0" applyFill="0" applyBorder="0" applyAlignment="0" applyProtection="0"/>
    <xf numFmtId="0" fontId="81" fillId="2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4"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4"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 fillId="0" borderId="0"/>
    <xf numFmtId="0" fontId="39" fillId="0" borderId="0"/>
    <xf numFmtId="0" fontId="39" fillId="0" borderId="0"/>
    <xf numFmtId="0" fontId="39" fillId="0" borderId="0"/>
    <xf numFmtId="0" fontId="32" fillId="0" borderId="0"/>
    <xf numFmtId="0" fontId="32" fillId="0" borderId="0"/>
    <xf numFmtId="0" fontId="3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4"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4" fontId="32" fillId="0" borderId="0"/>
    <xf numFmtId="174" fontId="32" fillId="0" borderId="0"/>
    <xf numFmtId="0" fontId="32" fillId="0" borderId="0"/>
    <xf numFmtId="174" fontId="3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4" fontId="32" fillId="0" borderId="0"/>
    <xf numFmtId="174" fontId="32" fillId="0" borderId="0"/>
    <xf numFmtId="174" fontId="32" fillId="0" borderId="0"/>
    <xf numFmtId="174"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0" fontId="38" fillId="7" borderId="22" applyNumberFormat="0" applyFont="0" applyAlignment="0" applyProtection="0"/>
    <xf numFmtId="9" fontId="39" fillId="0" borderId="0" applyFont="0" applyFill="0" applyBorder="0" applyAlignment="0" applyProtection="0"/>
    <xf numFmtId="172" fontId="46" fillId="0" borderId="0">
      <protection locked="0"/>
    </xf>
    <xf numFmtId="9" fontId="3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55" fillId="14" borderId="23" applyNumberFormat="0" applyAlignment="0" applyProtection="0"/>
    <xf numFmtId="0" fontId="82" fillId="0" borderId="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31" fillId="0" borderId="0"/>
    <xf numFmtId="0" fontId="30" fillId="0" borderId="0"/>
    <xf numFmtId="0" fontId="30" fillId="0" borderId="0"/>
    <xf numFmtId="0" fontId="30" fillId="0" borderId="0"/>
    <xf numFmtId="43" fontId="38" fillId="0" borderId="0" applyFont="0" applyFill="0" applyBorder="0" applyAlignment="0" applyProtection="0"/>
    <xf numFmtId="9" fontId="3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23" borderId="15" applyNumberFormat="0" applyFont="0" applyAlignment="0" applyProtection="0"/>
    <xf numFmtId="0" fontId="28" fillId="0" borderId="0"/>
    <xf numFmtId="0" fontId="27" fillId="0" borderId="0"/>
    <xf numFmtId="0" fontId="27" fillId="0" borderId="0"/>
    <xf numFmtId="0" fontId="27" fillId="0" borderId="0"/>
    <xf numFmtId="44" fontId="27" fillId="0" borderId="0" applyFont="0" applyFill="0" applyBorder="0" applyAlignment="0" applyProtection="0"/>
    <xf numFmtId="0" fontId="27" fillId="0" borderId="0"/>
    <xf numFmtId="0" fontId="27" fillId="0" borderId="0"/>
    <xf numFmtId="0" fontId="26" fillId="0" borderId="0"/>
    <xf numFmtId="9" fontId="26" fillId="0" borderId="0" applyFont="0" applyFill="0" applyBorder="0" applyAlignment="0" applyProtection="0"/>
    <xf numFmtId="0" fontId="25" fillId="0" borderId="0"/>
    <xf numFmtId="0" fontId="24" fillId="0" borderId="0"/>
    <xf numFmtId="0" fontId="24" fillId="0" borderId="0"/>
    <xf numFmtId="174" fontId="24" fillId="0" borderId="0"/>
    <xf numFmtId="0" fontId="38" fillId="0" borderId="0"/>
    <xf numFmtId="0" fontId="38" fillId="0" borderId="0"/>
    <xf numFmtId="0" fontId="24" fillId="0" borderId="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5"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8"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24" fillId="3"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6"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0"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11"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9"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39" fillId="7"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24" fillId="4" borderId="0" applyNumberFormat="0" applyBorder="0" applyAlignment="0" applyProtection="0"/>
    <xf numFmtId="174" fontId="41" fillId="9" borderId="0" applyNumberFormat="0" applyBorder="0" applyAlignment="0" applyProtection="0"/>
    <xf numFmtId="174" fontId="41" fillId="12" borderId="0" applyNumberFormat="0" applyBorder="0" applyAlignment="0" applyProtection="0"/>
    <xf numFmtId="174" fontId="41" fillId="13" borderId="0" applyNumberFormat="0" applyBorder="0" applyAlignment="0" applyProtection="0"/>
    <xf numFmtId="174" fontId="41" fillId="11" borderId="0" applyNumberFormat="0" applyBorder="0" applyAlignment="0" applyProtection="0"/>
    <xf numFmtId="174" fontId="41" fillId="9" borderId="0" applyNumberFormat="0" applyBorder="0" applyAlignment="0" applyProtection="0"/>
    <xf numFmtId="174" fontId="41" fillId="6" borderId="0" applyNumberFormat="0" applyBorder="0" applyAlignment="0" applyProtection="0"/>
    <xf numFmtId="174" fontId="42" fillId="9" borderId="0" applyNumberFormat="0" applyBorder="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3" fillId="14" borderId="21" applyNumberFormat="0" applyAlignment="0" applyProtection="0"/>
    <xf numFmtId="174" fontId="44" fillId="15" borderId="4" applyNumberFormat="0" applyAlignment="0" applyProtection="0"/>
    <xf numFmtId="174" fontId="45" fillId="0" borderId="5" applyNumberFormat="0" applyFill="0" applyAlignment="0" applyProtection="0"/>
    <xf numFmtId="43"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174" fontId="48" fillId="0" borderId="0" applyNumberFormat="0" applyFill="0" applyBorder="0" applyAlignment="0" applyProtection="0"/>
    <xf numFmtId="174" fontId="41" fillId="16" borderId="0" applyNumberFormat="0" applyBorder="0" applyAlignment="0" applyProtection="0"/>
    <xf numFmtId="174" fontId="41" fillId="12" borderId="0" applyNumberFormat="0" applyBorder="0" applyAlignment="0" applyProtection="0"/>
    <xf numFmtId="174" fontId="41" fillId="13" borderId="0" applyNumberFormat="0" applyBorder="0" applyAlignment="0" applyProtection="0"/>
    <xf numFmtId="174" fontId="41" fillId="17" borderId="0" applyNumberFormat="0" applyBorder="0" applyAlignment="0" applyProtection="0"/>
    <xf numFmtId="174" fontId="41" fillId="18" borderId="0" applyNumberFormat="0" applyBorder="0" applyAlignment="0" applyProtection="0"/>
    <xf numFmtId="174" fontId="41" fillId="19" borderId="0" applyNumberFormat="0" applyBorder="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49" fillId="10" borderId="21" applyNumberFormat="0" applyAlignment="0" applyProtection="0"/>
    <xf numFmtId="174" fontId="60" fillId="22" borderId="12" applyNumberFormat="0" applyAlignment="0" applyProtection="0"/>
    <xf numFmtId="174" fontId="38" fillId="0" borderId="0" applyFont="0" applyFill="0" applyBorder="0" applyAlignment="0" applyProtection="0"/>
    <xf numFmtId="174" fontId="38" fillId="0" borderId="0" applyFont="0" applyFill="0" applyBorder="0" applyAlignment="0" applyProtection="0"/>
    <xf numFmtId="174" fontId="38" fillId="0" borderId="0"/>
    <xf numFmtId="174" fontId="62" fillId="0" borderId="0" applyNumberFormat="0" applyFill="0" applyBorder="0" applyAlignment="0" applyProtection="0">
      <alignment vertical="top"/>
      <protection locked="0"/>
    </xf>
    <xf numFmtId="174" fontId="62" fillId="0" borderId="0" applyNumberFormat="0" applyFill="0" applyBorder="0" applyAlignment="0" applyProtection="0">
      <alignment vertical="top"/>
      <protection locked="0"/>
    </xf>
    <xf numFmtId="174" fontId="51" fillId="0" borderId="0" applyNumberFormat="0" applyFill="0" applyBorder="0" applyAlignment="0" applyProtection="0">
      <alignment vertical="top"/>
      <protection locked="0"/>
    </xf>
    <xf numFmtId="174" fontId="63" fillId="0" borderId="0" applyNumberFormat="0" applyFill="0" applyBorder="0" applyAlignment="0" applyProtection="0"/>
    <xf numFmtId="174" fontId="64" fillId="0" borderId="0" applyNumberFormat="0" applyFill="0" applyBorder="0" applyAlignment="0" applyProtection="0">
      <alignment vertical="top"/>
      <protection locked="0"/>
    </xf>
    <xf numFmtId="174" fontId="52" fillId="20"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53" fillId="10" borderId="0" applyNumberFormat="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38" fillId="0" borderId="0"/>
    <xf numFmtId="174" fontId="54" fillId="0" borderId="0"/>
    <xf numFmtId="174" fontId="38" fillId="0" borderId="0"/>
    <xf numFmtId="174" fontId="38" fillId="0" borderId="0"/>
    <xf numFmtId="174" fontId="38"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38" fillId="0" borderId="0"/>
    <xf numFmtId="174" fontId="38" fillId="0" borderId="0"/>
    <xf numFmtId="174" fontId="38" fillId="0" borderId="0"/>
    <xf numFmtId="174" fontId="38" fillId="0" borderId="0"/>
    <xf numFmtId="174" fontId="38" fillId="0" borderId="0"/>
    <xf numFmtId="174" fontId="24" fillId="0" borderId="0"/>
    <xf numFmtId="174" fontId="24" fillId="0" borderId="0"/>
    <xf numFmtId="174" fontId="38" fillId="0" borderId="0"/>
    <xf numFmtId="174" fontId="38" fillId="0" borderId="0"/>
    <xf numFmtId="174" fontId="38" fillId="0" borderId="0"/>
    <xf numFmtId="174" fontId="38" fillId="0" borderId="0"/>
    <xf numFmtId="174" fontId="39"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38" fillId="0" borderId="0"/>
    <xf numFmtId="174" fontId="65"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38" fillId="0" borderId="0"/>
    <xf numFmtId="174" fontId="38" fillId="0" borderId="0"/>
    <xf numFmtId="174" fontId="24"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24" fillId="0" borderId="0"/>
    <xf numFmtId="174" fontId="24" fillId="0" borderId="0"/>
    <xf numFmtId="174" fontId="38"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39"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38"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38" fillId="0" borderId="0"/>
    <xf numFmtId="174" fontId="24" fillId="0" borderId="0"/>
    <xf numFmtId="174" fontId="39" fillId="0" borderId="0"/>
    <xf numFmtId="174" fontId="38" fillId="0" borderId="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174" fontId="38" fillId="7" borderId="22"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55" fillId="14" borderId="23" applyNumberFormat="0" applyAlignment="0" applyProtection="0"/>
    <xf numFmtId="174" fontId="45" fillId="0" borderId="0" applyNumberFormat="0" applyFill="0" applyBorder="0" applyAlignment="0" applyProtection="0"/>
    <xf numFmtId="174" fontId="56" fillId="0" borderId="0" applyNumberFormat="0" applyFill="0" applyBorder="0" applyAlignment="0" applyProtection="0"/>
    <xf numFmtId="174" fontId="57" fillId="0" borderId="8" applyNumberFormat="0" applyFill="0" applyAlignment="0" applyProtection="0"/>
    <xf numFmtId="174" fontId="58" fillId="0" borderId="9" applyNumberFormat="0" applyFill="0" applyAlignment="0" applyProtection="0"/>
    <xf numFmtId="174" fontId="48" fillId="0" borderId="10" applyNumberFormat="0" applyFill="0" applyAlignment="0" applyProtection="0"/>
    <xf numFmtId="174" fontId="59" fillId="0" borderId="0" applyNumberFormat="0" applyFill="0" applyBorder="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174" fontId="40" fillId="0" borderId="24" applyNumberFormat="0" applyFill="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9" fontId="38" fillId="0" borderId="0" applyFont="0" applyFill="0" applyBorder="0" applyAlignment="0" applyProtection="0"/>
    <xf numFmtId="43" fontId="22" fillId="0" borderId="0" applyFon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6" fontId="47"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4" fontId="22" fillId="0" borderId="0"/>
    <xf numFmtId="174" fontId="22" fillId="0" borderId="0"/>
    <xf numFmtId="0" fontId="22" fillId="0" borderId="0"/>
    <xf numFmtId="174" fontId="22" fillId="0" borderId="0"/>
    <xf numFmtId="174" fontId="22" fillId="0" borderId="0"/>
    <xf numFmtId="174" fontId="22" fillId="0" borderId="0"/>
    <xf numFmtId="174" fontId="22" fillId="0" borderId="0"/>
    <xf numFmtId="17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22" fillId="23" borderId="15"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21" fillId="0" borderId="0"/>
    <xf numFmtId="0" fontId="21" fillId="0" borderId="0"/>
    <xf numFmtId="0" fontId="21" fillId="0" borderId="0"/>
    <xf numFmtId="0" fontId="21" fillId="0" borderId="0"/>
    <xf numFmtId="0" fontId="20" fillId="0" borderId="0"/>
    <xf numFmtId="0" fontId="65" fillId="0" borderId="0"/>
    <xf numFmtId="0" fontId="19" fillId="0" borderId="0"/>
    <xf numFmtId="44"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38" fillId="0" borderId="0"/>
    <xf numFmtId="0" fontId="14" fillId="0" borderId="0"/>
    <xf numFmtId="0" fontId="38" fillId="0" borderId="0"/>
    <xf numFmtId="0" fontId="38" fillId="0" borderId="0"/>
    <xf numFmtId="0" fontId="38" fillId="0" borderId="0"/>
    <xf numFmtId="0" fontId="38" fillId="0" borderId="0"/>
    <xf numFmtId="0" fontId="13" fillId="0" borderId="0"/>
    <xf numFmtId="0" fontId="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44" fontId="65"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0" fillId="0" borderId="0"/>
    <xf numFmtId="0" fontId="10" fillId="0" borderId="0"/>
    <xf numFmtId="0" fontId="9" fillId="0" borderId="0"/>
    <xf numFmtId="43" fontId="9" fillId="0" borderId="0" applyFont="0" applyFill="0" applyBorder="0" applyAlignment="0" applyProtection="0"/>
    <xf numFmtId="0" fontId="8" fillId="0" borderId="0"/>
    <xf numFmtId="0" fontId="38" fillId="0" borderId="0"/>
    <xf numFmtId="0" fontId="150" fillId="0" borderId="0"/>
    <xf numFmtId="1" fontId="150" fillId="0" borderId="0"/>
    <xf numFmtId="0" fontId="151" fillId="0" borderId="0"/>
    <xf numFmtId="0" fontId="7" fillId="0" borderId="0"/>
    <xf numFmtId="0" fontId="6" fillId="0" borderId="0"/>
    <xf numFmtId="0" fontId="6" fillId="0" borderId="0"/>
    <xf numFmtId="0" fontId="6" fillId="0" borderId="0"/>
    <xf numFmtId="0" fontId="6" fillId="0" borderId="0"/>
    <xf numFmtId="0" fontId="6" fillId="0" borderId="0"/>
    <xf numFmtId="0" fontId="3" fillId="0" borderId="0"/>
    <xf numFmtId="0" fontId="38" fillId="0" borderId="0"/>
    <xf numFmtId="0" fontId="3" fillId="0" borderId="0"/>
    <xf numFmtId="43" fontId="38"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6"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8"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3" fontId="39" fillId="0" borderId="0" applyFont="0" applyFill="0" applyBorder="0" applyAlignment="0" applyProtection="0"/>
    <xf numFmtId="44"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3" fontId="39" fillId="0" borderId="0" applyFont="0" applyFill="0" applyBorder="0" applyAlignment="0" applyProtection="0"/>
    <xf numFmtId="43" fontId="38" fillId="0" borderId="0" applyFont="0" applyFill="0" applyBorder="0" applyAlignment="0" applyProtection="0"/>
    <xf numFmtId="6" fontId="47"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8" fillId="0" borderId="0" applyFont="0" applyFill="0" applyBorder="0" applyAlignment="0" applyProtection="0"/>
    <xf numFmtId="9" fontId="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15" applyNumberFormat="0" applyFont="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74" fontId="3" fillId="0" borderId="0"/>
    <xf numFmtId="0" fontId="3" fillId="0" borderId="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3"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3" fillId="4" borderId="0" applyNumberFormat="0" applyBorder="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174" fontId="43" fillId="14" borderId="47" applyNumberFormat="0" applyAlignment="0" applyProtection="0"/>
    <xf numFmtId="43"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174" fontId="49" fillId="10" borderId="4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 fillId="0" borderId="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174" fontId="38" fillId="7" borderId="4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55" fillId="14" borderId="49" applyNumberFormat="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174" fontId="40" fillId="0" borderId="50" applyNumberFormat="0" applyFill="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6" fontId="47"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65"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7" fillId="0" borderId="0"/>
    <xf numFmtId="1" fontId="157"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3" fillId="14"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49" fillId="10" borderId="47" applyNumberForma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38" fillId="7" borderId="48" applyNumberFormat="0" applyFon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55" fillId="14" borderId="49" applyNumberFormat="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40" fillId="0" borderId="50" applyNumberFormat="0" applyFill="0" applyAlignment="0" applyProtection="0"/>
    <xf numFmtId="0" fontId="1" fillId="0" borderId="0"/>
  </cellStyleXfs>
  <cellXfs count="2546">
    <xf numFmtId="0" fontId="0" fillId="0" borderId="0" xfId="0"/>
    <xf numFmtId="0" fontId="66" fillId="0" borderId="0" xfId="0" applyFont="1" applyAlignment="1"/>
    <xf numFmtId="0" fontId="67" fillId="0" borderId="0" xfId="0" applyFont="1"/>
    <xf numFmtId="0" fontId="66" fillId="0" borderId="0" xfId="0" applyFont="1"/>
    <xf numFmtId="0" fontId="68" fillId="0" borderId="0" xfId="0" applyFont="1" applyAlignment="1"/>
    <xf numFmtId="0" fontId="66" fillId="0" borderId="0" xfId="0" applyFont="1" applyBorder="1" applyAlignment="1"/>
    <xf numFmtId="0" fontId="66" fillId="0" borderId="13" xfId="0" applyFont="1" applyBorder="1" applyAlignment="1"/>
    <xf numFmtId="0" fontId="67" fillId="0" borderId="0" xfId="0" applyFont="1" applyAlignment="1">
      <alignment horizontal="center" vertical="center"/>
    </xf>
    <xf numFmtId="0" fontId="72" fillId="0" borderId="0" xfId="0" applyFont="1" applyFill="1" applyBorder="1" applyAlignment="1">
      <alignment horizontal="left" vertical="top"/>
    </xf>
    <xf numFmtId="0" fontId="67" fillId="0" borderId="0" xfId="0" applyFont="1" applyFill="1"/>
    <xf numFmtId="0" fontId="74" fillId="0" borderId="0" xfId="0" applyFont="1" applyFill="1" applyBorder="1" applyAlignment="1"/>
    <xf numFmtId="0" fontId="75" fillId="0" borderId="0" xfId="0" applyFont="1" applyFill="1" applyBorder="1"/>
    <xf numFmtId="0" fontId="76" fillId="0" borderId="0" xfId="0" applyFont="1" applyFill="1" applyBorder="1" applyAlignment="1"/>
    <xf numFmtId="0" fontId="66" fillId="2" borderId="1" xfId="0" applyFont="1" applyFill="1" applyBorder="1" applyAlignment="1">
      <alignment horizontal="center" vertical="center" wrapText="1"/>
    </xf>
    <xf numFmtId="0" fontId="67" fillId="0" borderId="0" xfId="0" applyFont="1" applyFill="1" applyAlignment="1">
      <alignment horizontal="center" vertical="center"/>
    </xf>
    <xf numFmtId="0" fontId="66" fillId="2" borderId="28" xfId="0" applyFont="1" applyFill="1" applyBorder="1" applyAlignment="1">
      <alignment horizontal="center" wrapText="1"/>
    </xf>
    <xf numFmtId="0" fontId="66" fillId="2" borderId="28" xfId="0" applyFont="1" applyFill="1" applyBorder="1" applyAlignment="1">
      <alignment horizontal="center" vertical="center"/>
    </xf>
    <xf numFmtId="0" fontId="66" fillId="21" borderId="28" xfId="0"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7" fillId="0" borderId="28" xfId="0" applyFont="1" applyBorder="1" applyAlignment="1">
      <alignment horizontal="left" vertical="top"/>
    </xf>
    <xf numFmtId="0" fontId="67" fillId="0" borderId="28" xfId="0" applyFont="1" applyBorder="1" applyAlignment="1">
      <alignment horizontal="center"/>
    </xf>
    <xf numFmtId="0" fontId="66" fillId="2" borderId="28" xfId="0" applyFont="1" applyFill="1" applyBorder="1" applyAlignment="1">
      <alignment horizontal="right" vertical="top"/>
    </xf>
    <xf numFmtId="0" fontId="66" fillId="2" borderId="28" xfId="0" applyFont="1" applyFill="1" applyBorder="1" applyAlignment="1">
      <alignment horizontal="center"/>
    </xf>
    <xf numFmtId="0" fontId="66" fillId="21" borderId="28" xfId="0" applyFont="1" applyFill="1" applyBorder="1" applyAlignment="1">
      <alignment horizontal="center" vertical="center"/>
    </xf>
    <xf numFmtId="0" fontId="69" fillId="0" borderId="0" xfId="3101" applyFont="1" applyBorder="1"/>
    <xf numFmtId="0" fontId="69" fillId="0" borderId="0" xfId="3101" applyFont="1"/>
    <xf numFmtId="0" fontId="69" fillId="0" borderId="13" xfId="3101" applyFont="1" applyBorder="1"/>
    <xf numFmtId="0" fontId="70" fillId="2" borderId="28" xfId="3101" applyFont="1" applyFill="1" applyBorder="1" applyAlignment="1">
      <alignment horizontal="center"/>
    </xf>
    <xf numFmtId="0" fontId="69" fillId="0" borderId="28" xfId="3101" applyFont="1" applyBorder="1"/>
    <xf numFmtId="0" fontId="69" fillId="0" borderId="28" xfId="3101" applyFont="1" applyBorder="1" applyAlignment="1">
      <alignment horizontal="center"/>
    </xf>
    <xf numFmtId="0" fontId="69" fillId="0" borderId="28" xfId="3101" applyFont="1" applyFill="1" applyBorder="1" applyAlignment="1">
      <alignment horizontal="center"/>
    </xf>
    <xf numFmtId="0" fontId="71" fillId="0" borderId="0" xfId="3101" applyFont="1"/>
    <xf numFmtId="0" fontId="70" fillId="2" borderId="28" xfId="3101" applyFont="1" applyFill="1" applyBorder="1" applyAlignment="1">
      <alignment horizontal="right"/>
    </xf>
    <xf numFmtId="0" fontId="70" fillId="0" borderId="0" xfId="3102" applyFont="1" applyBorder="1"/>
    <xf numFmtId="0" fontId="69" fillId="0" borderId="0" xfId="3102" applyFont="1" applyBorder="1"/>
    <xf numFmtId="0" fontId="69" fillId="0" borderId="0" xfId="3102" applyFont="1"/>
    <xf numFmtId="0" fontId="70" fillId="0" borderId="13" xfId="3102" applyFont="1" applyBorder="1"/>
    <xf numFmtId="0" fontId="69" fillId="0" borderId="13" xfId="3102" applyFont="1" applyBorder="1"/>
    <xf numFmtId="0" fontId="70" fillId="2" borderId="28" xfId="3102" applyFont="1" applyFill="1" applyBorder="1" applyAlignment="1">
      <alignment horizontal="center"/>
    </xf>
    <xf numFmtId="0" fontId="69" fillId="0" borderId="28" xfId="3102" applyFont="1" applyBorder="1"/>
    <xf numFmtId="0" fontId="69" fillId="0" borderId="28" xfId="3102" applyFont="1" applyBorder="1" applyAlignment="1">
      <alignment horizontal="center"/>
    </xf>
    <xf numFmtId="0" fontId="70" fillId="2" borderId="28" xfId="3102" applyFont="1" applyFill="1" applyBorder="1" applyAlignment="1">
      <alignment horizontal="right"/>
    </xf>
    <xf numFmtId="0" fontId="70" fillId="0" borderId="0" xfId="3102" applyFont="1" applyFill="1" applyBorder="1" applyAlignment="1">
      <alignment horizontal="center"/>
    </xf>
    <xf numFmtId="0" fontId="69" fillId="0" borderId="0" xfId="3102" applyFont="1" applyFill="1"/>
    <xf numFmtId="0" fontId="73" fillId="0" borderId="0" xfId="3102" applyFont="1" applyFill="1" applyBorder="1" applyAlignment="1">
      <alignment horizontal="left"/>
    </xf>
    <xf numFmtId="0" fontId="66" fillId="2" borderId="27" xfId="0" applyFont="1" applyFill="1" applyBorder="1" applyAlignment="1">
      <alignment horizontal="center" vertical="center" wrapText="1"/>
    </xf>
    <xf numFmtId="0" fontId="75" fillId="0" borderId="28" xfId="0" applyFont="1" applyBorder="1" applyAlignment="1">
      <alignment horizontal="center" vertical="center" wrapText="1"/>
    </xf>
    <xf numFmtId="0" fontId="67" fillId="0" borderId="27" xfId="0" applyFont="1" applyBorder="1" applyAlignment="1">
      <alignment horizontal="center" vertical="center"/>
    </xf>
    <xf numFmtId="0" fontId="71" fillId="0" borderId="0" xfId="0" applyFont="1"/>
    <xf numFmtId="0" fontId="70" fillId="0" borderId="0" xfId="3103" applyFont="1" applyBorder="1"/>
    <xf numFmtId="0" fontId="70" fillId="0" borderId="0" xfId="3103" applyFont="1" applyFill="1" applyBorder="1"/>
    <xf numFmtId="0" fontId="70" fillId="0" borderId="13" xfId="3103" applyFont="1" applyBorder="1"/>
    <xf numFmtId="0" fontId="67" fillId="2" borderId="28" xfId="0" applyFont="1" applyFill="1" applyBorder="1" applyAlignment="1">
      <alignment horizontal="center" vertical="center"/>
    </xf>
    <xf numFmtId="0" fontId="75" fillId="0" borderId="28" xfId="0" applyFont="1" applyBorder="1" applyAlignment="1">
      <alignment vertical="center" wrapText="1"/>
    </xf>
    <xf numFmtId="0" fontId="67" fillId="0" borderId="27" xfId="0" applyFont="1" applyBorder="1"/>
    <xf numFmtId="0" fontId="67" fillId="0" borderId="25" xfId="0" applyFont="1" applyBorder="1"/>
    <xf numFmtId="0" fontId="75" fillId="0" borderId="28" xfId="0" applyFont="1" applyBorder="1" applyAlignment="1">
      <alignment vertical="center"/>
    </xf>
    <xf numFmtId="0" fontId="67" fillId="0" borderId="28" xfId="0" applyFont="1" applyBorder="1"/>
    <xf numFmtId="0" fontId="67" fillId="0" borderId="28" xfId="0" applyFont="1" applyFill="1" applyBorder="1"/>
    <xf numFmtId="0" fontId="67" fillId="0" borderId="27" xfId="0" applyFont="1" applyFill="1" applyBorder="1"/>
    <xf numFmtId="0" fontId="67" fillId="0" borderId="25" xfId="0" applyFont="1" applyFill="1" applyBorder="1"/>
    <xf numFmtId="0" fontId="66" fillId="2" borderId="1" xfId="0" applyFont="1" applyFill="1" applyBorder="1" applyAlignment="1">
      <alignment horizontal="right" vertical="center" wrapText="1"/>
    </xf>
    <xf numFmtId="0" fontId="66" fillId="2" borderId="28" xfId="0" applyFont="1" applyFill="1" applyBorder="1" applyAlignment="1">
      <alignment horizontal="right"/>
    </xf>
    <xf numFmtId="0" fontId="72" fillId="0" borderId="0" xfId="0" applyFont="1"/>
    <xf numFmtId="0" fontId="73" fillId="0" borderId="0" xfId="3103" applyFont="1"/>
    <xf numFmtId="0" fontId="70" fillId="2" borderId="28" xfId="3102" applyFont="1" applyFill="1" applyBorder="1" applyAlignment="1">
      <alignment horizontal="center" vertical="center"/>
    </xf>
    <xf numFmtId="0" fontId="70" fillId="2" borderId="28" xfId="3102" applyFont="1" applyFill="1" applyBorder="1" applyAlignment="1">
      <alignment horizontal="center" vertical="center" wrapText="1"/>
    </xf>
    <xf numFmtId="0" fontId="69" fillId="0" borderId="0" xfId="3102" applyFont="1" applyAlignment="1">
      <alignment vertical="center"/>
    </xf>
    <xf numFmtId="0" fontId="69" fillId="0" borderId="28" xfId="3102" applyFont="1" applyBorder="1" applyAlignment="1">
      <alignment horizontal="center" vertical="center"/>
    </xf>
    <xf numFmtId="0" fontId="67" fillId="0" borderId="28" xfId="0" applyFont="1" applyBorder="1" applyAlignment="1">
      <alignment horizontal="center" vertical="center"/>
    </xf>
    <xf numFmtId="0" fontId="67" fillId="0" borderId="28" xfId="0" applyFont="1" applyBorder="1" applyAlignment="1">
      <alignment wrapText="1"/>
    </xf>
    <xf numFmtId="0" fontId="66" fillId="0" borderId="0" xfId="0" applyFont="1" applyFill="1" applyAlignment="1"/>
    <xf numFmtId="0" fontId="67" fillId="0" borderId="28" xfId="0" applyFont="1" applyBorder="1" applyAlignment="1">
      <alignment horizontal="center" vertical="center" wrapText="1"/>
    </xf>
    <xf numFmtId="0" fontId="73" fillId="0" borderId="0" xfId="3101" applyFont="1" applyBorder="1"/>
    <xf numFmtId="0" fontId="66" fillId="0" borderId="0" xfId="858" applyFont="1" applyAlignment="1"/>
    <xf numFmtId="0" fontId="74" fillId="24" borderId="28" xfId="0" applyFont="1" applyFill="1" applyBorder="1" applyAlignment="1">
      <alignment horizontal="center" vertical="center" wrapText="1"/>
    </xf>
    <xf numFmtId="5" fontId="66" fillId="2" borderId="28" xfId="215" applyNumberFormat="1" applyFont="1" applyFill="1" applyBorder="1" applyAlignment="1">
      <alignment horizontal="center" vertical="center"/>
    </xf>
    <xf numFmtId="0" fontId="83" fillId="0" borderId="0" xfId="0" applyFont="1"/>
    <xf numFmtId="5" fontId="69" fillId="0" borderId="28" xfId="217" applyNumberFormat="1" applyFont="1" applyBorder="1" applyAlignment="1">
      <alignment horizontal="center"/>
    </xf>
    <xf numFmtId="5" fontId="70" fillId="2" borderId="28" xfId="3101" applyNumberFormat="1" applyFont="1" applyFill="1" applyBorder="1" applyAlignment="1">
      <alignment horizontal="center"/>
    </xf>
    <xf numFmtId="0" fontId="69" fillId="0" borderId="0" xfId="3101" applyFont="1" applyFill="1"/>
    <xf numFmtId="0" fontId="70" fillId="2" borderId="28" xfId="3101" applyFont="1" applyFill="1" applyBorder="1" applyAlignment="1">
      <alignment horizontal="center"/>
    </xf>
    <xf numFmtId="0" fontId="70" fillId="2" borderId="2" xfId="3102" applyFont="1" applyFill="1" applyBorder="1" applyAlignment="1">
      <alignment horizontal="center"/>
    </xf>
    <xf numFmtId="0" fontId="69" fillId="0" borderId="2" xfId="3102" applyFont="1" applyBorder="1" applyAlignment="1">
      <alignment horizontal="center"/>
    </xf>
    <xf numFmtId="0" fontId="75" fillId="0" borderId="2" xfId="0" applyFont="1" applyBorder="1" applyAlignment="1">
      <alignment vertical="center" wrapText="1"/>
    </xf>
    <xf numFmtId="0" fontId="67" fillId="0" borderId="32" xfId="0" applyFont="1" applyBorder="1"/>
    <xf numFmtId="0" fontId="67" fillId="0" borderId="31" xfId="0" applyFont="1" applyBorder="1"/>
    <xf numFmtId="0" fontId="75" fillId="0" borderId="2" xfId="0" applyFont="1" applyBorder="1" applyAlignment="1">
      <alignment vertical="center"/>
    </xf>
    <xf numFmtId="0" fontId="67" fillId="0" borderId="2" xfId="0" applyFont="1" applyBorder="1"/>
    <xf numFmtId="0" fontId="67" fillId="0" borderId="2" xfId="0" applyFont="1" applyFill="1" applyBorder="1"/>
    <xf numFmtId="0" fontId="67" fillId="0" borderId="31" xfId="0" applyFont="1" applyFill="1" applyBorder="1"/>
    <xf numFmtId="0" fontId="75" fillId="0" borderId="28" xfId="0" applyFont="1" applyFill="1" applyBorder="1" applyAlignment="1">
      <alignment vertical="center" wrapText="1"/>
    </xf>
    <xf numFmtId="0" fontId="75" fillId="0" borderId="28" xfId="0" applyFont="1" applyFill="1" applyBorder="1" applyAlignment="1">
      <alignment vertical="center"/>
    </xf>
    <xf numFmtId="0" fontId="67" fillId="0" borderId="32" xfId="0" applyFont="1" applyFill="1" applyBorder="1"/>
    <xf numFmtId="0" fontId="67" fillId="0" borderId="2" xfId="0" applyFont="1" applyBorder="1" applyAlignment="1">
      <alignment horizontal="center" vertical="center"/>
    </xf>
    <xf numFmtId="0" fontId="67" fillId="0" borderId="2" xfId="0" applyFont="1" applyBorder="1" applyAlignment="1">
      <alignment wrapText="1"/>
    </xf>
    <xf numFmtId="0" fontId="67" fillId="0" borderId="2" xfId="0" applyFont="1" applyBorder="1" applyAlignment="1">
      <alignment horizontal="center" vertical="center" wrapText="1"/>
    </xf>
    <xf numFmtId="0" fontId="67" fillId="0" borderId="2" xfId="0" applyFont="1" applyBorder="1" applyAlignment="1">
      <alignment horizontal="center"/>
    </xf>
    <xf numFmtId="5" fontId="67" fillId="0" borderId="2" xfId="215" applyNumberFormat="1" applyFont="1" applyBorder="1" applyAlignment="1">
      <alignment horizontal="center" vertical="center"/>
    </xf>
    <xf numFmtId="0" fontId="67" fillId="0" borderId="2" xfId="0" applyFont="1" applyFill="1" applyBorder="1" applyAlignment="1">
      <alignment horizontal="center" vertical="center"/>
    </xf>
    <xf numFmtId="0" fontId="66" fillId="2" borderId="28" xfId="0" applyFont="1" applyFill="1" applyBorder="1" applyAlignment="1">
      <alignment horizontal="center" vertical="center"/>
    </xf>
    <xf numFmtId="0" fontId="89" fillId="0" borderId="0" xfId="0" applyFont="1"/>
    <xf numFmtId="0" fontId="67" fillId="0" borderId="32" xfId="0" applyFont="1" applyBorder="1" applyAlignment="1">
      <alignment horizontal="center" vertical="center" wrapText="1"/>
    </xf>
    <xf numFmtId="0" fontId="67" fillId="0" borderId="32" xfId="1" applyFont="1" applyFill="1" applyBorder="1" applyAlignment="1">
      <alignment horizontal="center" vertical="center" wrapText="1"/>
    </xf>
    <xf numFmtId="0" fontId="84" fillId="0" borderId="32" xfId="0" applyFont="1" applyBorder="1" applyAlignment="1">
      <alignment horizontal="center" vertical="center" wrapText="1"/>
    </xf>
    <xf numFmtId="0" fontId="84" fillId="0" borderId="33" xfId="0" applyFont="1" applyBorder="1" applyAlignment="1">
      <alignment horizontal="center" vertical="center" wrapText="1"/>
    </xf>
    <xf numFmtId="0" fontId="84" fillId="0" borderId="32" xfId="0" applyFont="1" applyFill="1" applyBorder="1" applyAlignment="1">
      <alignment horizontal="center" vertical="center" wrapText="1"/>
    </xf>
    <xf numFmtId="0" fontId="66" fillId="2" borderId="1" xfId="0" applyFont="1" applyFill="1" applyBorder="1" applyAlignment="1">
      <alignment horizontal="right" vertical="center"/>
    </xf>
    <xf numFmtId="0" fontId="66" fillId="2" borderId="1" xfId="0" applyFont="1" applyFill="1" applyBorder="1" applyAlignment="1">
      <alignment vertical="center" wrapText="1"/>
    </xf>
    <xf numFmtId="0" fontId="66" fillId="2" borderId="1" xfId="0" applyFont="1" applyFill="1" applyBorder="1" applyAlignment="1">
      <alignment horizontal="left" vertical="center" wrapText="1"/>
    </xf>
    <xf numFmtId="0" fontId="75" fillId="0" borderId="2"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2" xfId="0" applyFont="1" applyBorder="1" applyAlignment="1">
      <alignment horizontal="center" vertical="center"/>
    </xf>
    <xf numFmtId="0" fontId="94" fillId="0" borderId="2" xfId="0" applyFont="1" applyBorder="1" applyAlignment="1">
      <alignment horizontal="center" vertical="center"/>
    </xf>
    <xf numFmtId="0" fontId="75" fillId="0" borderId="2" xfId="0" applyFont="1" applyBorder="1" applyAlignment="1">
      <alignment horizontal="left" vertical="center" wrapText="1"/>
    </xf>
    <xf numFmtId="0" fontId="93" fillId="0" borderId="2" xfId="0" applyFont="1" applyBorder="1" applyAlignment="1">
      <alignment horizontal="left" vertical="center" wrapText="1"/>
    </xf>
    <xf numFmtId="5" fontId="67" fillId="0" borderId="32" xfId="215" applyNumberFormat="1" applyFont="1" applyBorder="1" applyAlignment="1">
      <alignment horizontal="center" vertical="center"/>
    </xf>
    <xf numFmtId="0" fontId="74" fillId="24" borderId="29" xfId="0" applyFont="1" applyFill="1" applyBorder="1" applyAlignment="1">
      <alignment horizontal="center" vertical="center" wrapText="1"/>
    </xf>
    <xf numFmtId="0" fontId="74" fillId="24" borderId="34" xfId="0" applyFont="1" applyFill="1" applyBorder="1" applyAlignment="1">
      <alignment horizontal="center" vertical="center" wrapText="1"/>
    </xf>
    <xf numFmtId="0" fontId="0" fillId="0" borderId="0" xfId="0" applyFont="1"/>
    <xf numFmtId="5" fontId="0" fillId="0" borderId="0" xfId="0" applyNumberFormat="1" applyFont="1"/>
    <xf numFmtId="0" fontId="66" fillId="2" borderId="2" xfId="0" applyFont="1" applyFill="1" applyBorder="1" applyAlignment="1">
      <alignment horizontal="center" vertical="center" wrapText="1"/>
    </xf>
    <xf numFmtId="0" fontId="66" fillId="2" borderId="28" xfId="0" applyFont="1" applyFill="1" applyBorder="1" applyAlignment="1">
      <alignment horizontal="center" vertical="center"/>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vertical="center"/>
    </xf>
    <xf numFmtId="0" fontId="95" fillId="0" borderId="0" xfId="0" applyFont="1"/>
    <xf numFmtId="0" fontId="75" fillId="0" borderId="2" xfId="0" applyFont="1" applyFill="1" applyBorder="1" applyAlignment="1">
      <alignment horizontal="left" vertical="center" wrapText="1"/>
    </xf>
    <xf numFmtId="0" fontId="67" fillId="0" borderId="0" xfId="0" applyFont="1" applyAlignment="1">
      <alignment wrapText="1"/>
    </xf>
    <xf numFmtId="0" fontId="66" fillId="28" borderId="2" xfId="697" applyFont="1" applyFill="1" applyBorder="1" applyAlignment="1">
      <alignment horizontal="center" vertical="center" wrapText="1" shrinkToFit="1"/>
    </xf>
    <xf numFmtId="0" fontId="69" fillId="0" borderId="2" xfId="0" applyFont="1" applyBorder="1" applyAlignment="1">
      <alignment wrapText="1"/>
    </xf>
    <xf numFmtId="0" fontId="96" fillId="30" borderId="2" xfId="0" applyFont="1" applyFill="1" applyBorder="1" applyAlignment="1">
      <alignment vertical="center" wrapText="1" shrinkToFit="1"/>
    </xf>
    <xf numFmtId="0" fontId="67" fillId="0" borderId="2" xfId="0" applyFont="1" applyBorder="1" applyAlignment="1">
      <alignment vertical="center" wrapText="1"/>
    </xf>
    <xf numFmtId="0" fontId="96" fillId="0" borderId="2" xfId="0" applyFont="1" applyBorder="1" applyAlignment="1">
      <alignment vertical="center" wrapText="1"/>
    </xf>
    <xf numFmtId="0" fontId="68" fillId="0" borderId="13" xfId="0" applyFont="1" applyBorder="1" applyAlignment="1"/>
    <xf numFmtId="0" fontId="96" fillId="0" borderId="2" xfId="0" applyFont="1" applyFill="1" applyBorder="1" applyAlignment="1">
      <alignment horizontal="center" vertical="center" wrapText="1"/>
    </xf>
    <xf numFmtId="0" fontId="97" fillId="0" borderId="0" xfId="0" applyFont="1" applyAlignment="1">
      <alignment horizontal="center" vertical="center"/>
    </xf>
    <xf numFmtId="0" fontId="72" fillId="0" borderId="0" xfId="0" applyFont="1" applyAlignment="1"/>
    <xf numFmtId="0" fontId="67" fillId="0" borderId="0" xfId="0" applyFont="1" applyBorder="1"/>
    <xf numFmtId="0" fontId="66" fillId="2" borderId="2" xfId="0" applyFont="1" applyFill="1" applyBorder="1" applyAlignment="1">
      <alignment horizontal="center" wrapText="1"/>
    </xf>
    <xf numFmtId="0" fontId="67" fillId="0" borderId="2" xfId="0" applyFont="1" applyBorder="1" applyAlignment="1">
      <alignment horizontal="left" vertical="center" wrapText="1"/>
    </xf>
    <xf numFmtId="0" fontId="67" fillId="0" borderId="2" xfId="0" applyFont="1" applyBorder="1" applyAlignment="1">
      <alignment vertical="center"/>
    </xf>
    <xf numFmtId="0" fontId="67" fillId="0" borderId="0" xfId="0" applyFont="1" applyBorder="1" applyAlignment="1">
      <alignment horizontal="justify" vertical="center"/>
    </xf>
    <xf numFmtId="0" fontId="67" fillId="0" borderId="2" xfId="0" applyFont="1" applyBorder="1" applyAlignment="1">
      <alignment horizontal="left" wrapText="1"/>
    </xf>
    <xf numFmtId="0" fontId="67" fillId="0" borderId="2" xfId="0" applyFont="1" applyBorder="1" applyAlignment="1">
      <alignment horizontal="justify" vertical="center"/>
    </xf>
    <xf numFmtId="0" fontId="66" fillId="0" borderId="0" xfId="0" applyFont="1" applyAlignment="1">
      <alignment horizontal="left" vertical="center"/>
    </xf>
    <xf numFmtId="0" fontId="66" fillId="0" borderId="0" xfId="0" applyFont="1" applyAlignment="1">
      <alignment horizontal="center" vertical="center"/>
    </xf>
    <xf numFmtId="0" fontId="66" fillId="0" borderId="0" xfId="0" applyFont="1" applyAlignment="1">
      <alignment horizontal="left" vertical="center" wrapText="1"/>
    </xf>
    <xf numFmtId="0" fontId="67" fillId="0" borderId="0" xfId="0" applyFont="1" applyAlignment="1">
      <alignment horizontal="left" vertical="center" wrapText="1"/>
    </xf>
    <xf numFmtId="0" fontId="67" fillId="0" borderId="0" xfId="0" applyFont="1" applyAlignment="1">
      <alignment horizontal="left" vertical="center"/>
    </xf>
    <xf numFmtId="0" fontId="85" fillId="0" borderId="0" xfId="7186" applyFont="1" applyAlignment="1">
      <alignment horizontal="left"/>
    </xf>
    <xf numFmtId="0" fontId="85" fillId="0" borderId="0" xfId="7186" applyFont="1" applyAlignment="1">
      <alignment horizontal="left" vertical="center" wrapText="1"/>
    </xf>
    <xf numFmtId="0" fontId="72" fillId="0" borderId="0" xfId="0" applyFont="1" applyAlignment="1">
      <alignment wrapText="1"/>
    </xf>
    <xf numFmtId="0" fontId="87" fillId="0" borderId="0" xfId="0" applyFont="1" applyAlignment="1">
      <alignment vertical="center"/>
    </xf>
    <xf numFmtId="0" fontId="98" fillId="0" borderId="0" xfId="0" applyFont="1" applyAlignment="1">
      <alignment vertical="center"/>
    </xf>
    <xf numFmtId="0" fontId="98" fillId="0" borderId="0" xfId="0" applyFont="1"/>
    <xf numFmtId="0" fontId="91" fillId="0" borderId="0" xfId="0" applyFont="1" applyFill="1"/>
    <xf numFmtId="0" fontId="67" fillId="0" borderId="0" xfId="0" applyFont="1" applyAlignment="1">
      <alignment horizontal="justify" vertical="center"/>
    </xf>
    <xf numFmtId="0" fontId="67" fillId="0" borderId="29" xfId="0" applyFont="1" applyBorder="1" applyAlignment="1">
      <alignment horizontal="center" vertical="center"/>
    </xf>
    <xf numFmtId="0" fontId="66" fillId="0" borderId="0" xfId="0" applyFont="1" applyAlignment="1">
      <alignment vertical="center"/>
    </xf>
    <xf numFmtId="0" fontId="67" fillId="0" borderId="0" xfId="0" applyFont="1" applyAlignment="1">
      <alignment vertical="center"/>
    </xf>
    <xf numFmtId="0" fontId="66" fillId="0" borderId="0" xfId="0" applyFont="1" applyAlignment="1">
      <alignment horizontal="justify" vertical="center"/>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vertical="center"/>
    </xf>
    <xf numFmtId="0" fontId="69" fillId="0" borderId="0" xfId="7191" applyFont="1" applyBorder="1"/>
    <xf numFmtId="0" fontId="69" fillId="0" borderId="0" xfId="7191" applyFont="1"/>
    <xf numFmtId="0" fontId="70" fillId="0" borderId="13" xfId="7191" applyFont="1" applyBorder="1" applyAlignment="1"/>
    <xf numFmtId="0" fontId="66" fillId="2" borderId="2" xfId="804" applyFont="1" applyFill="1" applyBorder="1" applyAlignment="1">
      <alignment horizontal="center" vertical="center" wrapText="1"/>
    </xf>
    <xf numFmtId="0" fontId="66" fillId="21" borderId="2" xfId="804" applyFont="1" applyFill="1" applyBorder="1" applyAlignment="1">
      <alignment horizontal="center" vertical="center" wrapText="1"/>
    </xf>
    <xf numFmtId="0" fontId="69" fillId="0" borderId="2" xfId="804" applyFont="1" applyBorder="1" applyAlignment="1">
      <alignment horizontal="left"/>
    </xf>
    <xf numFmtId="3" fontId="69" fillId="0" borderId="2" xfId="468" applyNumberFormat="1" applyFont="1" applyBorder="1" applyAlignment="1">
      <alignment horizontal="center" vertical="center"/>
    </xf>
    <xf numFmtId="1" fontId="69" fillId="0" borderId="2" xfId="7190" applyNumberFormat="1" applyFont="1" applyFill="1" applyBorder="1" applyAlignment="1">
      <alignment horizontal="center" vertical="center"/>
    </xf>
    <xf numFmtId="1" fontId="69" fillId="0" borderId="2" xfId="7190" applyNumberFormat="1" applyFont="1" applyFill="1" applyBorder="1" applyAlignment="1">
      <alignment horizontal="center"/>
    </xf>
    <xf numFmtId="0" fontId="70" fillId="2" borderId="2" xfId="804" applyFont="1" applyFill="1" applyBorder="1" applyAlignment="1">
      <alignment horizontal="right"/>
    </xf>
    <xf numFmtId="3" fontId="66" fillId="2" borderId="2" xfId="468" applyNumberFormat="1" applyFont="1" applyFill="1" applyBorder="1" applyAlignment="1">
      <alignment horizontal="center" vertical="center"/>
    </xf>
    <xf numFmtId="3" fontId="66" fillId="21" borderId="2" xfId="468" applyNumberFormat="1" applyFont="1" applyFill="1" applyBorder="1" applyAlignment="1">
      <alignment horizontal="center" vertical="center"/>
    </xf>
    <xf numFmtId="3" fontId="69" fillId="31" borderId="2" xfId="468" applyNumberFormat="1" applyFont="1" applyFill="1" applyBorder="1" applyAlignment="1">
      <alignment horizontal="center" vertical="center"/>
    </xf>
    <xf numFmtId="0" fontId="66" fillId="2" borderId="2" xfId="804" applyFont="1" applyFill="1" applyBorder="1" applyAlignment="1">
      <alignment horizontal="right"/>
    </xf>
    <xf numFmtId="0" fontId="73" fillId="0" borderId="0" xfId="7192" applyFont="1"/>
    <xf numFmtId="0" fontId="91" fillId="0" borderId="0" xfId="0" applyFont="1" applyFill="1" applyAlignment="1">
      <alignment wrapText="1"/>
    </xf>
    <xf numFmtId="0" fontId="67" fillId="0" borderId="2" xfId="0" applyNumberFormat="1" applyFont="1" applyBorder="1" applyAlignment="1">
      <alignment horizontal="center" vertical="center"/>
    </xf>
    <xf numFmtId="3" fontId="67" fillId="0" borderId="2" xfId="7189" applyNumberFormat="1" applyFont="1" applyBorder="1" applyAlignment="1">
      <alignment horizontal="center"/>
    </xf>
    <xf numFmtId="1" fontId="67" fillId="0" borderId="2" xfId="7190" applyNumberFormat="1" applyFont="1" applyFill="1" applyBorder="1" applyAlignment="1">
      <alignment horizontal="center"/>
    </xf>
    <xf numFmtId="3" fontId="67" fillId="0" borderId="2" xfId="7189" applyNumberFormat="1" applyFont="1" applyFill="1" applyBorder="1" applyAlignment="1">
      <alignment horizontal="center"/>
    </xf>
    <xf numFmtId="0" fontId="66" fillId="2" borderId="2" xfId="0" applyFont="1" applyFill="1" applyBorder="1" applyAlignment="1">
      <alignment horizontal="right"/>
    </xf>
    <xf numFmtId="3" fontId="66" fillId="2" borderId="2" xfId="0" applyNumberFormat="1" applyFont="1" applyFill="1" applyBorder="1" applyAlignment="1">
      <alignment horizontal="center"/>
    </xf>
    <xf numFmtId="0" fontId="69" fillId="0" borderId="0" xfId="7193" applyFont="1" applyBorder="1"/>
    <xf numFmtId="0" fontId="69" fillId="0" borderId="0" xfId="7193" applyFont="1"/>
    <xf numFmtId="0" fontId="66" fillId="0" borderId="0" xfId="0" applyFont="1" applyBorder="1"/>
    <xf numFmtId="0" fontId="70" fillId="2" borderId="2" xfId="7193" applyFont="1" applyFill="1" applyBorder="1" applyAlignment="1">
      <alignment horizontal="center" vertical="center"/>
    </xf>
    <xf numFmtId="0" fontId="70" fillId="21" borderId="2" xfId="7193" applyFont="1" applyFill="1" applyBorder="1" applyAlignment="1">
      <alignment horizontal="center" vertical="center"/>
    </xf>
    <xf numFmtId="0" fontId="69" fillId="0" borderId="2" xfId="7193" applyFont="1" applyBorder="1" applyAlignment="1">
      <alignment horizontal="left" wrapText="1"/>
    </xf>
    <xf numFmtId="0" fontId="69" fillId="0" borderId="2" xfId="7193" applyFont="1" applyFill="1" applyBorder="1" applyAlignment="1">
      <alignment horizontal="center" vertical="center"/>
    </xf>
    <xf numFmtId="0" fontId="69" fillId="32" borderId="2" xfId="7193" applyFont="1" applyFill="1" applyBorder="1" applyAlignment="1">
      <alignment horizontal="center" vertical="center"/>
    </xf>
    <xf numFmtId="0" fontId="69" fillId="0" borderId="2" xfId="7193" applyFont="1" applyBorder="1" applyAlignment="1">
      <alignment horizontal="center" vertical="center"/>
    </xf>
    <xf numFmtId="0" fontId="73" fillId="0" borderId="0" xfId="7193" applyFont="1"/>
    <xf numFmtId="0" fontId="91" fillId="0" borderId="0" xfId="7193" applyFont="1"/>
    <xf numFmtId="175" fontId="67" fillId="0" borderId="2" xfId="7189" applyNumberFormat="1" applyFont="1" applyFill="1" applyBorder="1" applyAlignment="1">
      <alignment horizontal="center"/>
    </xf>
    <xf numFmtId="3" fontId="66" fillId="2" borderId="2" xfId="7189" applyNumberFormat="1" applyFont="1" applyFill="1" applyBorder="1" applyAlignment="1">
      <alignment horizontal="center"/>
    </xf>
    <xf numFmtId="175" fontId="66" fillId="2" borderId="2" xfId="7189" applyNumberFormat="1" applyFont="1" applyFill="1" applyBorder="1" applyAlignment="1">
      <alignment horizontal="center"/>
    </xf>
    <xf numFmtId="0" fontId="91" fillId="0" borderId="0" xfId="0" applyFont="1"/>
    <xf numFmtId="0" fontId="70" fillId="0" borderId="0" xfId="7194" applyFont="1" applyBorder="1"/>
    <xf numFmtId="0" fontId="67" fillId="0" borderId="0" xfId="0" applyFont="1" applyAlignment="1">
      <alignment horizontal="center"/>
    </xf>
    <xf numFmtId="0" fontId="70" fillId="0" borderId="0" xfId="7194" applyFont="1" applyBorder="1" applyAlignment="1"/>
    <xf numFmtId="0" fontId="67" fillId="0" borderId="2" xfId="0" applyFont="1" applyBorder="1" applyAlignment="1">
      <alignment horizontal="left"/>
    </xf>
    <xf numFmtId="0" fontId="67" fillId="0" borderId="2" xfId="0" applyFont="1" applyFill="1" applyBorder="1" applyAlignment="1">
      <alignment horizontal="left"/>
    </xf>
    <xf numFmtId="0" fontId="67" fillId="0" borderId="0" xfId="0" applyFont="1" applyAlignment="1">
      <alignment vertical="center" wrapText="1"/>
    </xf>
    <xf numFmtId="0" fontId="67" fillId="0" borderId="0" xfId="157" applyFont="1"/>
    <xf numFmtId="0" fontId="66" fillId="2" borderId="2" xfId="157" applyFont="1" applyFill="1" applyBorder="1" applyAlignment="1">
      <alignment horizontal="center" vertical="center" wrapText="1"/>
    </xf>
    <xf numFmtId="0" fontId="69" fillId="0" borderId="0" xfId="7196" applyFont="1"/>
    <xf numFmtId="0" fontId="69" fillId="0" borderId="0" xfId="7196" applyFont="1" applyBorder="1"/>
    <xf numFmtId="0" fontId="69" fillId="0" borderId="13" xfId="7196" applyFont="1" applyBorder="1"/>
    <xf numFmtId="0" fontId="70" fillId="21" borderId="2" xfId="7196" applyFont="1" applyFill="1" applyBorder="1" applyAlignment="1">
      <alignment horizontal="center"/>
    </xf>
    <xf numFmtId="0" fontId="70" fillId="2" borderId="2" xfId="7196" applyFont="1" applyFill="1" applyBorder="1" applyAlignment="1">
      <alignment horizontal="center"/>
    </xf>
    <xf numFmtId="0" fontId="69" fillId="0" borderId="2" xfId="7196" applyFont="1" applyBorder="1"/>
    <xf numFmtId="0" fontId="69" fillId="0" borderId="2" xfId="7196" applyFont="1" applyBorder="1" applyAlignment="1">
      <alignment horizontal="center" vertical="center"/>
    </xf>
    <xf numFmtId="0" fontId="69" fillId="0" borderId="2" xfId="7196" applyFont="1" applyFill="1" applyBorder="1" applyAlignment="1">
      <alignment horizontal="center" vertical="center"/>
    </xf>
    <xf numFmtId="0" fontId="69" fillId="0" borderId="2" xfId="7196" applyFont="1" applyFill="1" applyBorder="1" applyAlignment="1">
      <alignment horizontal="center"/>
    </xf>
    <xf numFmtId="173" fontId="69" fillId="0" borderId="2" xfId="7196" applyNumberFormat="1" applyFont="1" applyFill="1" applyBorder="1" applyAlignment="1">
      <alignment horizontal="center" vertical="center"/>
    </xf>
    <xf numFmtId="173" fontId="69" fillId="0" borderId="2" xfId="7196" applyNumberFormat="1" applyFont="1" applyFill="1" applyBorder="1" applyAlignment="1">
      <alignment horizontal="center"/>
    </xf>
    <xf numFmtId="0" fontId="69" fillId="32" borderId="2" xfId="7196" applyFont="1" applyFill="1" applyBorder="1" applyAlignment="1">
      <alignment horizontal="center" vertical="center"/>
    </xf>
    <xf numFmtId="0" fontId="69" fillId="32" borderId="2" xfId="7196" applyFont="1" applyFill="1" applyBorder="1" applyAlignment="1">
      <alignment horizontal="center"/>
    </xf>
    <xf numFmtId="173" fontId="69" fillId="32" borderId="2" xfId="7196" applyNumberFormat="1" applyFont="1" applyFill="1" applyBorder="1" applyAlignment="1">
      <alignment horizontal="center" vertical="center"/>
    </xf>
    <xf numFmtId="173" fontId="69" fillId="32" borderId="2" xfId="7196" applyNumberFormat="1" applyFont="1" applyFill="1" applyBorder="1" applyAlignment="1">
      <alignment horizontal="center"/>
    </xf>
    <xf numFmtId="0" fontId="69" fillId="0" borderId="2" xfId="7196" applyFont="1" applyBorder="1" applyAlignment="1">
      <alignment horizontal="center"/>
    </xf>
    <xf numFmtId="173" fontId="69" fillId="0" borderId="2" xfId="7196" applyNumberFormat="1" applyFont="1" applyBorder="1" applyAlignment="1">
      <alignment horizontal="center"/>
    </xf>
    <xf numFmtId="173" fontId="69" fillId="0" borderId="2" xfId="7196" applyNumberFormat="1" applyFont="1" applyBorder="1" applyAlignment="1">
      <alignment horizontal="center" vertical="center"/>
    </xf>
    <xf numFmtId="0" fontId="70" fillId="2" borderId="2" xfId="7196" applyFont="1" applyFill="1" applyBorder="1" applyAlignment="1">
      <alignment horizontal="right"/>
    </xf>
    <xf numFmtId="1" fontId="70" fillId="21" borderId="2" xfId="7196" applyNumberFormat="1" applyFont="1" applyFill="1" applyBorder="1" applyAlignment="1">
      <alignment horizontal="center"/>
    </xf>
    <xf numFmtId="0" fontId="70" fillId="2" borderId="2" xfId="7196" applyFont="1" applyFill="1" applyBorder="1" applyAlignment="1">
      <alignment horizontal="center" vertical="center"/>
    </xf>
    <xf numFmtId="0" fontId="70" fillId="21" borderId="2" xfId="7196" applyFont="1" applyFill="1" applyBorder="1" applyAlignment="1">
      <alignment horizontal="center" vertical="center"/>
    </xf>
    <xf numFmtId="0" fontId="73" fillId="0" borderId="0" xfId="7196" applyFont="1"/>
    <xf numFmtId="173" fontId="69" fillId="0" borderId="0" xfId="7196" applyNumberFormat="1" applyFont="1"/>
    <xf numFmtId="0" fontId="66" fillId="2" borderId="2" xfId="0" applyFont="1" applyFill="1" applyBorder="1" applyAlignment="1">
      <alignment horizontal="center"/>
    </xf>
    <xf numFmtId="0" fontId="67" fillId="32" borderId="2" xfId="0" applyFont="1" applyFill="1" applyBorder="1" applyAlignment="1">
      <alignment horizontal="center"/>
    </xf>
    <xf numFmtId="0" fontId="67" fillId="0" borderId="0" xfId="0" applyFont="1" applyAlignment="1"/>
    <xf numFmtId="0" fontId="67" fillId="0" borderId="2" xfId="0" applyFont="1" applyFill="1" applyBorder="1" applyAlignment="1">
      <alignment horizontal="center"/>
    </xf>
    <xf numFmtId="177" fontId="66" fillId="2" borderId="2" xfId="7189" applyNumberFormat="1" applyFont="1" applyFill="1" applyBorder="1" applyAlignment="1">
      <alignment horizontal="center"/>
    </xf>
    <xf numFmtId="0" fontId="104" fillId="0" borderId="0" xfId="0" applyFont="1" applyFill="1" applyAlignment="1"/>
    <xf numFmtId="1" fontId="67" fillId="0" borderId="2" xfId="0" applyNumberFormat="1" applyFont="1" applyBorder="1" applyAlignment="1">
      <alignment horizontal="center"/>
    </xf>
    <xf numFmtId="178" fontId="69" fillId="0" borderId="2" xfId="7198" applyNumberFormat="1" applyFont="1" applyBorder="1" applyAlignment="1">
      <alignment horizontal="center" vertical="top"/>
    </xf>
    <xf numFmtId="1" fontId="66" fillId="2" borderId="2" xfId="0" applyNumberFormat="1" applyFont="1" applyFill="1" applyBorder="1" applyAlignment="1">
      <alignment horizontal="center"/>
    </xf>
    <xf numFmtId="0" fontId="66" fillId="21" borderId="2" xfId="0" applyFont="1" applyFill="1" applyBorder="1" applyAlignment="1">
      <alignment horizontal="center" vertical="center" wrapText="1"/>
    </xf>
    <xf numFmtId="0" fontId="67" fillId="0" borderId="40" xfId="0" applyFont="1" applyFill="1" applyBorder="1" applyAlignment="1">
      <alignment horizontal="center" vertical="center" wrapText="1"/>
    </xf>
    <xf numFmtId="0" fontId="67" fillId="0" borderId="2" xfId="0" applyFont="1" applyFill="1" applyBorder="1" applyAlignment="1">
      <alignment horizontal="center" vertical="center" wrapText="1"/>
    </xf>
    <xf numFmtId="0" fontId="74" fillId="2" borderId="2" xfId="0" applyFont="1" applyFill="1" applyBorder="1" applyAlignment="1">
      <alignment horizontal="right" vertical="center"/>
    </xf>
    <xf numFmtId="0" fontId="66" fillId="2" borderId="40" xfId="0" applyFont="1" applyFill="1" applyBorder="1" applyAlignment="1">
      <alignment horizontal="center" vertical="center" wrapText="1"/>
    </xf>
    <xf numFmtId="0" fontId="74" fillId="2" borderId="2" xfId="0" applyFont="1" applyFill="1" applyBorder="1" applyAlignment="1">
      <alignment horizontal="right" vertical="center" wrapText="1"/>
    </xf>
    <xf numFmtId="0" fontId="66" fillId="21" borderId="2" xfId="0" applyFont="1" applyFill="1" applyBorder="1" applyAlignment="1">
      <alignment horizontal="center"/>
    </xf>
    <xf numFmtId="0" fontId="66" fillId="0" borderId="2" xfId="0" applyFont="1" applyFill="1" applyBorder="1" applyAlignment="1">
      <alignment horizontal="center" vertical="center" wrapText="1"/>
    </xf>
    <xf numFmtId="0" fontId="67" fillId="0" borderId="0" xfId="858" applyFont="1"/>
    <xf numFmtId="0" fontId="67" fillId="0" borderId="0" xfId="858" applyFont="1" applyAlignment="1">
      <alignment horizontal="center"/>
    </xf>
    <xf numFmtId="0" fontId="66" fillId="2" borderId="2" xfId="858" applyFont="1" applyFill="1" applyBorder="1" applyAlignment="1">
      <alignment horizontal="center" vertical="center" wrapText="1"/>
    </xf>
    <xf numFmtId="0" fontId="67" fillId="0" borderId="2" xfId="858" applyFont="1" applyBorder="1" applyAlignment="1">
      <alignment horizontal="center"/>
    </xf>
    <xf numFmtId="0" fontId="67" fillId="0" borderId="2" xfId="858" applyFont="1" applyFill="1" applyBorder="1" applyAlignment="1">
      <alignment horizontal="center"/>
    </xf>
    <xf numFmtId="1" fontId="67" fillId="0" borderId="2" xfId="0" applyNumberFormat="1" applyFont="1" applyBorder="1" applyAlignment="1">
      <alignment horizontal="center" vertical="center"/>
    </xf>
    <xf numFmtId="0" fontId="67" fillId="0" borderId="2" xfId="858" applyFont="1" applyFill="1" applyBorder="1" applyAlignment="1">
      <alignment horizontal="center" vertical="center"/>
    </xf>
    <xf numFmtId="1" fontId="75" fillId="0" borderId="2" xfId="0" applyNumberFormat="1" applyFont="1" applyFill="1" applyBorder="1" applyAlignment="1">
      <alignment horizontal="center" vertical="center"/>
    </xf>
    <xf numFmtId="0" fontId="75" fillId="0" borderId="2" xfId="858" applyFont="1" applyFill="1" applyBorder="1" applyAlignment="1">
      <alignment horizontal="center" vertical="center"/>
    </xf>
    <xf numFmtId="0" fontId="75" fillId="0" borderId="2" xfId="858" applyFont="1" applyFill="1" applyBorder="1" applyAlignment="1">
      <alignment horizontal="center"/>
    </xf>
    <xf numFmtId="0" fontId="66" fillId="33" borderId="2" xfId="0" applyFont="1" applyFill="1" applyBorder="1" applyAlignment="1">
      <alignment horizontal="right" vertical="center"/>
    </xf>
    <xf numFmtId="0" fontId="66" fillId="2" borderId="2" xfId="858" applyFont="1" applyFill="1" applyBorder="1" applyAlignment="1">
      <alignment horizontal="center"/>
    </xf>
    <xf numFmtId="0" fontId="66" fillId="2" borderId="2" xfId="858" applyFont="1" applyFill="1" applyBorder="1" applyAlignment="1">
      <alignment horizontal="center" vertical="center"/>
    </xf>
    <xf numFmtId="0" fontId="66" fillId="0" borderId="2" xfId="858" applyFont="1" applyBorder="1" applyAlignment="1">
      <alignment horizontal="center"/>
    </xf>
    <xf numFmtId="0" fontId="66" fillId="0" borderId="2" xfId="858" applyFont="1" applyFill="1" applyBorder="1" applyAlignment="1">
      <alignment horizontal="center"/>
    </xf>
    <xf numFmtId="0" fontId="99" fillId="0" borderId="0" xfId="858" applyFont="1" applyFill="1" applyBorder="1" applyAlignment="1">
      <alignment wrapText="1"/>
    </xf>
    <xf numFmtId="0" fontId="66" fillId="2" borderId="40" xfId="858" applyFont="1" applyFill="1" applyBorder="1" applyAlignment="1">
      <alignment horizontal="center" vertical="center" wrapText="1"/>
    </xf>
    <xf numFmtId="0" fontId="67" fillId="32" borderId="2" xfId="858" applyFont="1" applyFill="1" applyBorder="1" applyAlignment="1">
      <alignment horizontal="center" vertical="center"/>
    </xf>
    <xf numFmtId="1" fontId="67" fillId="32" borderId="2" xfId="0" applyNumberFormat="1" applyFont="1" applyFill="1" applyBorder="1" applyAlignment="1">
      <alignment horizontal="center" vertical="center"/>
    </xf>
    <xf numFmtId="0" fontId="67" fillId="0" borderId="0" xfId="858" applyFont="1" applyAlignment="1">
      <alignment vertical="center"/>
    </xf>
    <xf numFmtId="0" fontId="66" fillId="2" borderId="40" xfId="858" applyFont="1" applyFill="1" applyBorder="1" applyAlignment="1">
      <alignment horizontal="center"/>
    </xf>
    <xf numFmtId="0" fontId="66" fillId="0" borderId="0" xfId="0" applyFont="1" applyFill="1" applyBorder="1" applyAlignment="1">
      <alignment horizontal="center"/>
    </xf>
    <xf numFmtId="0" fontId="67" fillId="0" borderId="0" xfId="0" applyFont="1" applyFill="1" applyBorder="1"/>
    <xf numFmtId="0" fontId="67" fillId="0" borderId="0" xfId="0" applyFont="1" applyFill="1" applyBorder="1" applyAlignment="1">
      <alignment horizontal="center"/>
    </xf>
    <xf numFmtId="0" fontId="66" fillId="0" borderId="2" xfId="0" applyFont="1" applyBorder="1" applyAlignment="1">
      <alignment horizontal="center" vertical="center"/>
    </xf>
    <xf numFmtId="0" fontId="66" fillId="0" borderId="0" xfId="0" applyFont="1" applyFill="1" applyBorder="1" applyAlignment="1">
      <alignment horizontal="center" vertical="center" wrapText="1"/>
    </xf>
    <xf numFmtId="0" fontId="66" fillId="0" borderId="0" xfId="858" applyFont="1" applyAlignment="1">
      <alignment wrapText="1"/>
    </xf>
    <xf numFmtId="3" fontId="67" fillId="34" borderId="2" xfId="7189" applyNumberFormat="1" applyFont="1" applyFill="1" applyBorder="1" applyAlignment="1">
      <alignment horizontal="center"/>
    </xf>
    <xf numFmtId="0" fontId="67" fillId="28" borderId="2" xfId="0" applyFont="1" applyFill="1" applyBorder="1" applyAlignment="1">
      <alignment horizontal="center" vertical="center"/>
    </xf>
    <xf numFmtId="3" fontId="106" fillId="0" borderId="2" xfId="7189" applyNumberFormat="1" applyFont="1" applyFill="1" applyBorder="1" applyAlignment="1">
      <alignment horizontal="center"/>
    </xf>
    <xf numFmtId="177" fontId="67" fillId="0" borderId="0" xfId="0" applyNumberFormat="1" applyFont="1"/>
    <xf numFmtId="0" fontId="72" fillId="0" borderId="0" xfId="0" applyFont="1" applyFill="1"/>
    <xf numFmtId="177" fontId="72" fillId="0" borderId="0" xfId="0" applyNumberFormat="1" applyFont="1" applyFill="1"/>
    <xf numFmtId="0" fontId="67" fillId="0" borderId="0" xfId="157" applyFont="1" applyBorder="1"/>
    <xf numFmtId="0" fontId="66" fillId="0" borderId="0" xfId="858" applyFont="1"/>
    <xf numFmtId="0" fontId="67" fillId="0" borderId="13" xfId="157" applyFont="1" applyBorder="1"/>
    <xf numFmtId="0" fontId="66" fillId="2" borderId="2" xfId="157" applyFont="1" applyFill="1" applyBorder="1" applyAlignment="1">
      <alignment horizontal="center"/>
    </xf>
    <xf numFmtId="0" fontId="67" fillId="0" borderId="2" xfId="157" applyFont="1" applyFill="1" applyBorder="1" applyAlignment="1">
      <alignment horizontal="center"/>
    </xf>
    <xf numFmtId="1" fontId="69" fillId="0" borderId="2" xfId="804" applyNumberFormat="1" applyFont="1" applyFill="1" applyBorder="1" applyAlignment="1">
      <alignment horizontal="center" vertical="center"/>
    </xf>
    <xf numFmtId="0" fontId="84" fillId="0" borderId="14" xfId="7199" applyFont="1" applyBorder="1" applyAlignment="1">
      <alignment vertical="center" wrapText="1"/>
    </xf>
    <xf numFmtId="9" fontId="69" fillId="0" borderId="14" xfId="804" applyNumberFormat="1" applyFont="1" applyFill="1" applyBorder="1" applyAlignment="1">
      <alignment horizontal="center" vertical="center"/>
    </xf>
    <xf numFmtId="0" fontId="67" fillId="0" borderId="0" xfId="157" applyFont="1" applyFill="1"/>
    <xf numFmtId="0" fontId="66" fillId="21" borderId="2" xfId="0" applyFont="1" applyFill="1" applyBorder="1" applyAlignment="1">
      <alignment horizontal="right"/>
    </xf>
    <xf numFmtId="0" fontId="96" fillId="0" borderId="2" xfId="0" applyFont="1" applyBorder="1" applyAlignment="1">
      <alignment vertical="center"/>
    </xf>
    <xf numFmtId="0" fontId="69" fillId="0" borderId="2" xfId="0" applyFont="1" applyBorder="1" applyAlignment="1">
      <alignment horizontal="center"/>
    </xf>
    <xf numFmtId="173" fontId="67" fillId="0" borderId="2" xfId="0" applyNumberFormat="1" applyFont="1" applyFill="1" applyBorder="1" applyAlignment="1">
      <alignment horizontal="center"/>
    </xf>
    <xf numFmtId="0" fontId="84" fillId="0" borderId="2" xfId="0" applyFont="1" applyFill="1" applyBorder="1" applyAlignment="1">
      <alignment horizontal="center" wrapText="1"/>
    </xf>
    <xf numFmtId="173" fontId="67" fillId="0" borderId="35" xfId="0" applyNumberFormat="1" applyFont="1" applyFill="1" applyBorder="1" applyAlignment="1">
      <alignment horizontal="center"/>
    </xf>
    <xf numFmtId="173" fontId="67" fillId="32" borderId="2" xfId="0" applyNumberFormat="1" applyFont="1" applyFill="1" applyBorder="1" applyAlignment="1">
      <alignment horizontal="center"/>
    </xf>
    <xf numFmtId="173" fontId="67" fillId="32" borderId="35" xfId="0" applyNumberFormat="1" applyFont="1" applyFill="1" applyBorder="1" applyAlignment="1">
      <alignment horizontal="center"/>
    </xf>
    <xf numFmtId="0" fontId="69" fillId="32" borderId="2" xfId="0" applyFont="1" applyFill="1" applyBorder="1" applyAlignment="1">
      <alignment horizontal="center"/>
    </xf>
    <xf numFmtId="0" fontId="84" fillId="32" borderId="2" xfId="0" applyFont="1" applyFill="1" applyBorder="1" applyAlignment="1">
      <alignment horizontal="center" wrapText="1"/>
    </xf>
    <xf numFmtId="173" fontId="67" fillId="32" borderId="33" xfId="0" applyNumberFormat="1" applyFont="1" applyFill="1" applyBorder="1" applyAlignment="1">
      <alignment horizontal="center"/>
    </xf>
    <xf numFmtId="0" fontId="67" fillId="0" borderId="2" xfId="0" applyFont="1" applyFill="1" applyBorder="1" applyAlignment="1">
      <alignment horizontal="center" wrapText="1"/>
    </xf>
    <xf numFmtId="0" fontId="85" fillId="0" borderId="0" xfId="7201" applyFont="1"/>
    <xf numFmtId="0" fontId="84" fillId="0" borderId="0" xfId="7201" applyFont="1"/>
    <xf numFmtId="0" fontId="84" fillId="0" borderId="0" xfId="7201" applyFont="1" applyBorder="1"/>
    <xf numFmtId="0" fontId="85" fillId="0" borderId="13" xfId="7201" applyFont="1" applyBorder="1" applyAlignment="1"/>
    <xf numFmtId="0" fontId="84" fillId="2" borderId="2" xfId="7201" applyFont="1" applyFill="1" applyBorder="1" applyAlignment="1">
      <alignment wrapText="1"/>
    </xf>
    <xf numFmtId="0" fontId="84" fillId="0" borderId="0" xfId="7201" applyFont="1" applyAlignment="1">
      <alignment wrapText="1"/>
    </xf>
    <xf numFmtId="0" fontId="84" fillId="2" borderId="2" xfId="7201" applyFont="1" applyFill="1" applyBorder="1" applyAlignment="1">
      <alignment horizontal="center" vertical="center" wrapText="1"/>
    </xf>
    <xf numFmtId="0" fontId="84" fillId="2" borderId="20" xfId="7201" applyFont="1" applyFill="1" applyBorder="1" applyAlignment="1">
      <alignment horizontal="center" vertical="center" wrapText="1"/>
    </xf>
    <xf numFmtId="0" fontId="85" fillId="0" borderId="0" xfId="7201" applyFont="1" applyBorder="1" applyAlignment="1">
      <alignment horizontal="center" vertical="center" wrapText="1"/>
    </xf>
    <xf numFmtId="0" fontId="84" fillId="0" borderId="2" xfId="7201" applyFont="1" applyBorder="1" applyAlignment="1">
      <alignment wrapText="1"/>
    </xf>
    <xf numFmtId="0" fontId="84" fillId="0" borderId="2" xfId="7201" applyFont="1" applyBorder="1" applyAlignment="1">
      <alignment horizontal="center"/>
    </xf>
    <xf numFmtId="0" fontId="84" fillId="28" borderId="2" xfId="7201" applyFont="1" applyFill="1" applyBorder="1" applyAlignment="1">
      <alignment horizontal="center" vertical="center"/>
    </xf>
    <xf numFmtId="0" fontId="84" fillId="35" borderId="2" xfId="7201" applyFont="1" applyFill="1" applyBorder="1" applyAlignment="1">
      <alignment horizontal="center" vertical="center"/>
    </xf>
    <xf numFmtId="0" fontId="84" fillId="0" borderId="14" xfId="7201" applyFont="1" applyFill="1" applyBorder="1" applyAlignment="1">
      <alignment horizontal="center"/>
    </xf>
    <xf numFmtId="0" fontId="84" fillId="36" borderId="2" xfId="7201" applyFont="1" applyFill="1" applyBorder="1" applyAlignment="1">
      <alignment horizontal="center"/>
    </xf>
    <xf numFmtId="9" fontId="84" fillId="0" borderId="35" xfId="7190" applyFont="1" applyFill="1" applyBorder="1" applyAlignment="1">
      <alignment horizontal="center"/>
    </xf>
    <xf numFmtId="0" fontId="84" fillId="0" borderId="2" xfId="7201" applyFont="1" applyFill="1" applyBorder="1" applyAlignment="1">
      <alignment horizontal="center"/>
    </xf>
    <xf numFmtId="9" fontId="84" fillId="0" borderId="2" xfId="7190" applyFont="1" applyFill="1" applyBorder="1" applyAlignment="1">
      <alignment horizontal="center"/>
    </xf>
    <xf numFmtId="0" fontId="84" fillId="32" borderId="2" xfId="7201" applyFont="1" applyFill="1" applyBorder="1" applyAlignment="1">
      <alignment horizontal="center"/>
    </xf>
    <xf numFmtId="9" fontId="84" fillId="32" borderId="2" xfId="7190" applyFont="1" applyFill="1" applyBorder="1" applyAlignment="1">
      <alignment horizontal="center"/>
    </xf>
    <xf numFmtId="0" fontId="84" fillId="0" borderId="2" xfId="7201" applyFont="1" applyBorder="1" applyAlignment="1">
      <alignment horizontal="left" vertical="top" wrapText="1"/>
    </xf>
    <xf numFmtId="0" fontId="67" fillId="32" borderId="2" xfId="7201" applyFont="1" applyFill="1" applyBorder="1" applyAlignment="1">
      <alignment horizontal="center"/>
    </xf>
    <xf numFmtId="0" fontId="67" fillId="0" borderId="2" xfId="7201" applyFont="1" applyFill="1" applyBorder="1" applyAlignment="1">
      <alignment horizontal="center"/>
    </xf>
    <xf numFmtId="0" fontId="85" fillId="2" borderId="2" xfId="7201" applyFont="1" applyFill="1" applyBorder="1" applyAlignment="1">
      <alignment horizontal="right" wrapText="1"/>
    </xf>
    <xf numFmtId="0" fontId="85" fillId="2" borderId="0" xfId="7201" applyFont="1" applyFill="1"/>
    <xf numFmtId="0" fontId="85" fillId="2" borderId="1" xfId="7201" applyFont="1" applyFill="1" applyBorder="1" applyAlignment="1">
      <alignment horizontal="center"/>
    </xf>
    <xf numFmtId="9" fontId="85" fillId="2" borderId="2" xfId="7190" applyFont="1" applyFill="1" applyBorder="1" applyAlignment="1">
      <alignment horizontal="center"/>
    </xf>
    <xf numFmtId="9" fontId="85" fillId="2" borderId="1" xfId="7190" applyFont="1" applyFill="1" applyBorder="1" applyAlignment="1">
      <alignment horizontal="center"/>
    </xf>
    <xf numFmtId="0" fontId="69" fillId="0" borderId="2" xfId="0" applyFont="1" applyBorder="1" applyAlignment="1">
      <alignment horizontal="left"/>
    </xf>
    <xf numFmtId="1" fontId="67" fillId="32" borderId="2" xfId="0" applyNumberFormat="1" applyFont="1" applyFill="1" applyBorder="1" applyAlignment="1">
      <alignment horizontal="center"/>
    </xf>
    <xf numFmtId="1" fontId="67" fillId="0" borderId="2" xfId="0" applyNumberFormat="1" applyFont="1" applyFill="1" applyBorder="1" applyAlignment="1">
      <alignment horizontal="center"/>
    </xf>
    <xf numFmtId="1" fontId="67" fillId="0" borderId="0" xfId="0" applyNumberFormat="1" applyFont="1" applyFill="1" applyBorder="1" applyAlignment="1">
      <alignment horizontal="center"/>
    </xf>
    <xf numFmtId="0" fontId="103" fillId="0" borderId="0" xfId="0" applyFont="1" applyAlignment="1">
      <alignment horizontal="left" vertical="center" readingOrder="1"/>
    </xf>
    <xf numFmtId="0" fontId="74" fillId="0" borderId="0" xfId="0" applyFont="1" applyFill="1" applyBorder="1"/>
    <xf numFmtId="0" fontId="108" fillId="0" borderId="0" xfId="0" applyFont="1" applyFill="1" applyBorder="1"/>
    <xf numFmtId="0" fontId="75" fillId="0" borderId="2" xfId="0" applyFont="1" applyBorder="1" applyAlignment="1">
      <alignment horizontal="center" vertical="center"/>
    </xf>
    <xf numFmtId="173" fontId="67" fillId="0" borderId="2" xfId="0" applyNumberFormat="1" applyFont="1" applyFill="1" applyBorder="1" applyAlignment="1">
      <alignment horizontal="center" vertical="center" wrapText="1"/>
    </xf>
    <xf numFmtId="0" fontId="105" fillId="0" borderId="0" xfId="0" applyFont="1"/>
    <xf numFmtId="0" fontId="72" fillId="0" borderId="0" xfId="0" applyFont="1" applyBorder="1"/>
    <xf numFmtId="0" fontId="90" fillId="0" borderId="0" xfId="0" applyFont="1"/>
    <xf numFmtId="1" fontId="66" fillId="2" borderId="2" xfId="0" applyNumberFormat="1" applyFont="1" applyFill="1" applyBorder="1" applyAlignment="1">
      <alignment horizontal="center" vertical="center"/>
    </xf>
    <xf numFmtId="0" fontId="67" fillId="0" borderId="0" xfId="7203" applyFont="1"/>
    <xf numFmtId="0" fontId="67" fillId="0" borderId="0" xfId="7203" applyFont="1" applyBorder="1"/>
    <xf numFmtId="0" fontId="67" fillId="0" borderId="13" xfId="7203" applyFont="1" applyBorder="1" applyAlignment="1"/>
    <xf numFmtId="0" fontId="67" fillId="0" borderId="0" xfId="7203" applyFont="1" applyBorder="1" applyAlignment="1"/>
    <xf numFmtId="0" fontId="67" fillId="0" borderId="0" xfId="7203" applyFont="1" applyFill="1"/>
    <xf numFmtId="0" fontId="66" fillId="0" borderId="0" xfId="7203" applyFont="1"/>
    <xf numFmtId="0" fontId="66" fillId="0" borderId="0" xfId="0" applyFont="1" applyAlignment="1">
      <alignment horizontal="center"/>
    </xf>
    <xf numFmtId="0" fontId="67" fillId="0" borderId="0" xfId="1" applyFont="1" applyBorder="1"/>
    <xf numFmtId="0" fontId="67" fillId="0" borderId="0" xfId="1" applyFont="1"/>
    <xf numFmtId="0" fontId="67" fillId="0" borderId="0" xfId="0" applyFont="1" applyFill="1" applyAlignment="1">
      <alignment horizontal="center" vertical="center" wrapText="1"/>
    </xf>
    <xf numFmtId="0" fontId="67" fillId="0" borderId="0" xfId="0" applyFont="1" applyFill="1" applyAlignment="1">
      <alignment horizontal="left" vertical="center" wrapText="1"/>
    </xf>
    <xf numFmtId="0" fontId="67" fillId="0" borderId="2" xfId="0" applyFont="1" applyFill="1" applyBorder="1" applyAlignment="1">
      <alignment horizontal="left" vertical="center" wrapText="1"/>
    </xf>
    <xf numFmtId="1" fontId="67" fillId="0" borderId="2" xfId="0" applyNumberFormat="1" applyFont="1" applyFill="1" applyBorder="1" applyAlignment="1">
      <alignment horizontal="center" vertical="center"/>
    </xf>
    <xf numFmtId="0" fontId="67" fillId="0" borderId="2" xfId="0" applyFont="1" applyFill="1" applyBorder="1" applyAlignment="1">
      <alignment horizontal="left" vertical="center"/>
    </xf>
    <xf numFmtId="0" fontId="67" fillId="0" borderId="2" xfId="0" applyFont="1" applyFill="1" applyBorder="1" applyAlignment="1">
      <alignment vertical="center"/>
    </xf>
    <xf numFmtId="173" fontId="67" fillId="29" borderId="35" xfId="0" applyNumberFormat="1" applyFont="1" applyFill="1" applyBorder="1" applyAlignment="1">
      <alignment horizontal="center"/>
    </xf>
    <xf numFmtId="0" fontId="67" fillId="29" borderId="2" xfId="0" applyFont="1" applyFill="1" applyBorder="1" applyAlignment="1">
      <alignment horizontal="center" vertical="center"/>
    </xf>
    <xf numFmtId="0" fontId="66" fillId="0" borderId="0" xfId="0" applyFont="1" applyFill="1"/>
    <xf numFmtId="0" fontId="67" fillId="0" borderId="2" xfId="0" applyFont="1" applyBorder="1" applyAlignment="1">
      <alignment horizontal="left" vertical="top" wrapText="1"/>
    </xf>
    <xf numFmtId="0" fontId="66" fillId="2" borderId="2" xfId="0" applyFont="1" applyFill="1" applyBorder="1" applyAlignment="1">
      <alignment horizontal="right" vertical="top" wrapText="1"/>
    </xf>
    <xf numFmtId="0" fontId="66" fillId="0" borderId="0" xfId="0" applyFont="1" applyAlignment="1">
      <alignment horizontal="left"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6" fillId="0" borderId="0" xfId="0" applyFont="1" applyFill="1" applyAlignment="1">
      <alignment horizontal="left" wrapText="1"/>
    </xf>
    <xf numFmtId="14" fontId="112" fillId="0" borderId="2" xfId="0" applyNumberFormat="1" applyFont="1" applyBorder="1" applyAlignment="1">
      <alignment horizontal="left" vertical="center" wrapText="1"/>
    </xf>
    <xf numFmtId="14" fontId="67" fillId="0" borderId="2" xfId="0" applyNumberFormat="1" applyFont="1" applyBorder="1" applyAlignment="1">
      <alignment horizontal="left" vertical="center" wrapText="1"/>
    </xf>
    <xf numFmtId="0" fontId="67" fillId="0" borderId="36" xfId="0" applyFont="1" applyBorder="1" applyAlignment="1">
      <alignment wrapText="1"/>
    </xf>
    <xf numFmtId="0" fontId="67" fillId="0" borderId="0" xfId="0" applyFont="1" applyBorder="1" applyAlignment="1">
      <alignment horizontal="left" vertical="center" wrapText="1"/>
    </xf>
    <xf numFmtId="0" fontId="68" fillId="0" borderId="0" xfId="0" applyFont="1" applyFill="1"/>
    <xf numFmtId="174" fontId="66" fillId="0" borderId="0" xfId="4764" applyFont="1" applyAlignment="1"/>
    <xf numFmtId="174" fontId="67" fillId="0" borderId="0" xfId="4764" applyFont="1"/>
    <xf numFmtId="174" fontId="68" fillId="0" borderId="0" xfId="4764" applyFont="1" applyAlignment="1"/>
    <xf numFmtId="174" fontId="66" fillId="2" borderId="2" xfId="4764" applyFont="1" applyFill="1" applyBorder="1" applyAlignment="1">
      <alignment horizontal="center" wrapText="1"/>
    </xf>
    <xf numFmtId="174" fontId="66" fillId="2" borderId="2" xfId="4764" applyFont="1" applyFill="1" applyBorder="1" applyAlignment="1">
      <alignment horizontal="center"/>
    </xf>
    <xf numFmtId="174" fontId="67" fillId="0" borderId="2" xfId="4764" applyFont="1" applyBorder="1" applyAlignment="1">
      <alignment horizontal="left" wrapText="1"/>
    </xf>
    <xf numFmtId="174" fontId="67" fillId="0" borderId="2" xfId="4764" applyFont="1" applyBorder="1" applyAlignment="1">
      <alignment horizontal="center" wrapText="1"/>
    </xf>
    <xf numFmtId="174" fontId="67" fillId="0" borderId="2" xfId="4764" applyFont="1" applyBorder="1" applyAlignment="1">
      <alignment horizontal="center"/>
    </xf>
    <xf numFmtId="174" fontId="67" fillId="0" borderId="0" xfId="4764" applyFont="1" applyAlignment="1">
      <alignment horizontal="center"/>
    </xf>
    <xf numFmtId="174" fontId="67" fillId="0" borderId="2" xfId="4764" applyFont="1" applyFill="1" applyBorder="1" applyAlignment="1">
      <alignment horizontal="center" wrapText="1"/>
    </xf>
    <xf numFmtId="174" fontId="67" fillId="36" borderId="2" xfId="4764" applyFont="1" applyFill="1" applyBorder="1" applyAlignment="1">
      <alignment horizontal="center" wrapText="1"/>
    </xf>
    <xf numFmtId="174" fontId="67" fillId="32" borderId="2" xfId="4764" applyFont="1" applyFill="1" applyBorder="1" applyAlignment="1">
      <alignment horizontal="center"/>
    </xf>
    <xf numFmtId="174" fontId="67" fillId="32" borderId="2" xfId="4764" applyFont="1" applyFill="1" applyBorder="1" applyAlignment="1">
      <alignment horizontal="center" wrapText="1"/>
    </xf>
    <xf numFmtId="174" fontId="66" fillId="2" borderId="2" xfId="4764" applyFont="1" applyFill="1" applyBorder="1" applyAlignment="1">
      <alignment horizontal="right" wrapText="1"/>
    </xf>
    <xf numFmtId="0" fontId="114" fillId="0" borderId="0" xfId="0" applyFont="1"/>
    <xf numFmtId="0" fontId="68" fillId="0" borderId="0" xfId="0" applyFont="1" applyAlignment="1">
      <alignment horizontal="center"/>
    </xf>
    <xf numFmtId="0" fontId="66" fillId="0" borderId="0" xfId="1657" applyFont="1" applyAlignment="1"/>
    <xf numFmtId="0" fontId="66" fillId="0" borderId="0" xfId="1" applyFont="1" applyAlignment="1">
      <alignment vertical="center"/>
    </xf>
    <xf numFmtId="0" fontId="67" fillId="0" borderId="0" xfId="1" applyFont="1" applyAlignment="1">
      <alignment horizontal="center" vertical="center"/>
    </xf>
    <xf numFmtId="0" fontId="69" fillId="0" borderId="2" xfId="7206" applyFont="1" applyFill="1" applyBorder="1" applyAlignment="1">
      <alignment horizontal="left" vertical="center" wrapText="1"/>
    </xf>
    <xf numFmtId="0" fontId="67" fillId="0" borderId="2" xfId="0" applyFont="1" applyBorder="1" applyAlignment="1">
      <alignment horizontal="left" vertical="center"/>
    </xf>
    <xf numFmtId="0" fontId="66" fillId="2" borderId="2" xfId="0" applyFont="1" applyFill="1" applyBorder="1" applyAlignment="1">
      <alignment horizontal="right" vertical="center"/>
    </xf>
    <xf numFmtId="0" fontId="66" fillId="0" borderId="0" xfId="2" applyFont="1" applyAlignment="1">
      <alignment vertical="center"/>
    </xf>
    <xf numFmtId="0" fontId="67" fillId="0" borderId="0" xfId="2" applyFont="1" applyAlignment="1">
      <alignment vertical="center"/>
    </xf>
    <xf numFmtId="3" fontId="67" fillId="0" borderId="0" xfId="2" applyNumberFormat="1" applyFont="1" applyBorder="1" applyAlignment="1">
      <alignment horizontal="right" vertical="center" indent="2"/>
    </xf>
    <xf numFmtId="0" fontId="67" fillId="0" borderId="0" xfId="2" applyFont="1" applyBorder="1" applyAlignment="1">
      <alignment horizontal="center" vertical="center"/>
    </xf>
    <xf numFmtId="0" fontId="67" fillId="0" borderId="0" xfId="2" applyFont="1" applyBorder="1" applyAlignment="1">
      <alignment vertical="center"/>
    </xf>
    <xf numFmtId="0" fontId="96" fillId="0" borderId="2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wrapText="1"/>
    </xf>
    <xf numFmtId="0" fontId="66" fillId="2" borderId="2" xfId="0" applyFont="1" applyFill="1" applyBorder="1" applyAlignment="1">
      <alignment horizontal="center"/>
    </xf>
    <xf numFmtId="0" fontId="66" fillId="2" borderId="2" xfId="0" applyFont="1" applyFill="1" applyBorder="1" applyAlignment="1">
      <alignment horizontal="center" vertical="center"/>
    </xf>
    <xf numFmtId="0" fontId="66" fillId="2" borderId="2" xfId="0" applyFont="1" applyFill="1" applyBorder="1" applyAlignment="1">
      <alignment horizontal="right"/>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xf>
    <xf numFmtId="0" fontId="66" fillId="2" borderId="2" xfId="0" applyFont="1" applyFill="1" applyBorder="1" applyAlignment="1">
      <alignment horizontal="center" vertical="center"/>
    </xf>
    <xf numFmtId="0" fontId="66" fillId="2" borderId="29" xfId="0" applyFont="1" applyFill="1" applyBorder="1" applyAlignment="1">
      <alignment horizontal="center" vertical="center" wrapText="1"/>
    </xf>
    <xf numFmtId="0" fontId="66" fillId="0" borderId="0" xfId="1" applyFont="1" applyBorder="1" applyAlignment="1"/>
    <xf numFmtId="0" fontId="66" fillId="0" borderId="0" xfId="1" applyFont="1" applyAlignment="1"/>
    <xf numFmtId="0" fontId="66" fillId="0" borderId="0" xfId="1" applyFont="1"/>
    <xf numFmtId="0" fontId="67" fillId="0" borderId="0" xfId="1" applyFont="1" applyFill="1"/>
    <xf numFmtId="0" fontId="68" fillId="0" borderId="0" xfId="1" applyFont="1" applyAlignment="1"/>
    <xf numFmtId="0" fontId="66" fillId="2" borderId="2" xfId="1" applyFont="1" applyFill="1" applyBorder="1" applyAlignment="1">
      <alignment horizontal="center" vertical="center" wrapText="1"/>
    </xf>
    <xf numFmtId="0" fontId="66" fillId="2" borderId="2" xfId="1" applyFont="1" applyFill="1" applyBorder="1" applyAlignment="1">
      <alignment horizontal="center" vertical="center"/>
    </xf>
    <xf numFmtId="0" fontId="67" fillId="0" borderId="39" xfId="1" applyFont="1" applyFill="1" applyBorder="1" applyAlignment="1">
      <alignment horizontal="left" vertical="center"/>
    </xf>
    <xf numFmtId="0" fontId="67" fillId="0" borderId="2" xfId="1" applyFont="1" applyFill="1" applyBorder="1" applyAlignment="1">
      <alignment horizontal="center" vertical="center"/>
    </xf>
    <xf numFmtId="0" fontId="67" fillId="0" borderId="2" xfId="1" applyFont="1" applyBorder="1" applyAlignment="1">
      <alignment horizontal="center" vertical="center"/>
    </xf>
    <xf numFmtId="173" fontId="67" fillId="0" borderId="2" xfId="1" applyNumberFormat="1" applyFont="1" applyFill="1" applyBorder="1" applyAlignment="1">
      <alignment horizontal="center" vertical="center"/>
    </xf>
    <xf numFmtId="0" fontId="66" fillId="2" borderId="39" xfId="1" applyFont="1" applyFill="1" applyBorder="1" applyAlignment="1">
      <alignment horizontal="right" vertical="center"/>
    </xf>
    <xf numFmtId="173" fontId="66" fillId="2" borderId="2" xfId="1" applyNumberFormat="1" applyFont="1" applyFill="1" applyBorder="1" applyAlignment="1">
      <alignment horizontal="center" vertical="center"/>
    </xf>
    <xf numFmtId="0" fontId="67" fillId="0" borderId="14" xfId="1" applyFont="1" applyFill="1" applyBorder="1" applyAlignment="1">
      <alignment horizontal="left"/>
    </xf>
    <xf numFmtId="0" fontId="66" fillId="2" borderId="39" xfId="1" applyFont="1" applyFill="1" applyBorder="1" applyAlignment="1">
      <alignment horizontal="center" vertical="center"/>
    </xf>
    <xf numFmtId="0" fontId="72" fillId="0" borderId="0" xfId="1" applyFont="1"/>
    <xf numFmtId="3" fontId="67" fillId="0" borderId="2" xfId="0" applyNumberFormat="1" applyFont="1" applyBorder="1" applyAlignment="1">
      <alignment horizontal="center"/>
    </xf>
    <xf numFmtId="0" fontId="67" fillId="0" borderId="2" xfId="0" applyFont="1" applyFill="1" applyBorder="1" applyAlignment="1">
      <alignment horizontal="left" wrapText="1"/>
    </xf>
    <xf numFmtId="3" fontId="67" fillId="0" borderId="2" xfId="0" applyNumberFormat="1" applyFont="1" applyFill="1" applyBorder="1" applyAlignment="1">
      <alignment horizontal="center" wrapText="1"/>
    </xf>
    <xf numFmtId="0" fontId="0" fillId="0" borderId="0" xfId="0" applyAlignment="1">
      <alignment wrapText="1"/>
    </xf>
    <xf numFmtId="44" fontId="67" fillId="0" borderId="2" xfId="215" applyFont="1" applyBorder="1"/>
    <xf numFmtId="44" fontId="67" fillId="0" borderId="2" xfId="215" applyFont="1" applyBorder="1" applyAlignment="1">
      <alignment horizontal="center"/>
    </xf>
    <xf numFmtId="0" fontId="73" fillId="0" borderId="0" xfId="7212" applyFont="1" applyBorder="1"/>
    <xf numFmtId="0" fontId="73" fillId="0" borderId="0" xfId="7215" applyFont="1" applyBorder="1"/>
    <xf numFmtId="0" fontId="69" fillId="0" borderId="0" xfId="0" applyFont="1" applyBorder="1" applyAlignment="1">
      <alignment horizontal="center" wrapText="1"/>
    </xf>
    <xf numFmtId="0" fontId="71" fillId="0" borderId="0" xfId="0" applyFont="1" applyBorder="1" applyAlignment="1">
      <alignment horizontal="center" wrapText="1"/>
    </xf>
    <xf numFmtId="0" fontId="69" fillId="0" borderId="0" xfId="7212" applyFont="1" applyBorder="1"/>
    <xf numFmtId="0" fontId="122" fillId="0" borderId="0" xfId="0" applyFont="1" applyBorder="1" applyAlignment="1">
      <alignment horizontal="center" wrapText="1"/>
    </xf>
    <xf numFmtId="0" fontId="67" fillId="31" borderId="2" xfId="0" applyFont="1" applyFill="1" applyBorder="1"/>
    <xf numFmtId="0" fontId="67" fillId="31" borderId="2" xfId="0" applyFont="1" applyFill="1" applyBorder="1" applyAlignment="1">
      <alignment horizontal="left"/>
    </xf>
    <xf numFmtId="0" fontId="123" fillId="0" borderId="0" xfId="7215" applyFont="1" applyBorder="1"/>
    <xf numFmtId="9" fontId="75" fillId="0" borderId="0" xfId="7190" applyFont="1" applyBorder="1"/>
    <xf numFmtId="9" fontId="67" fillId="0" borderId="0" xfId="0" applyNumberFormat="1" applyFont="1"/>
    <xf numFmtId="0" fontId="68" fillId="0" borderId="0" xfId="0" applyFont="1" applyFill="1" applyBorder="1" applyAlignment="1"/>
    <xf numFmtId="0" fontId="67" fillId="0" borderId="0" xfId="0" applyFont="1" applyFill="1" applyBorder="1" applyAlignment="1">
      <alignment horizontal="center" wrapText="1"/>
    </xf>
    <xf numFmtId="0" fontId="67" fillId="0" borderId="0" xfId="0" applyFont="1" applyFill="1" applyBorder="1" applyAlignment="1">
      <alignment horizontal="left"/>
    </xf>
    <xf numFmtId="0" fontId="75" fillId="0" borderId="0" xfId="0" applyFont="1" applyBorder="1"/>
    <xf numFmtId="0" fontId="101" fillId="0" borderId="13" xfId="0" applyFont="1" applyBorder="1" applyAlignment="1"/>
    <xf numFmtId="0" fontId="123" fillId="0" borderId="0" xfId="7216" applyFont="1" applyBorder="1"/>
    <xf numFmtId="0" fontId="85" fillId="0" borderId="0" xfId="7217" applyFont="1"/>
    <xf numFmtId="0" fontId="67" fillId="0" borderId="0" xfId="0" applyFont="1" applyFill="1" applyBorder="1" applyAlignment="1">
      <alignment horizontal="left" vertical="center"/>
    </xf>
    <xf numFmtId="0" fontId="86" fillId="0" borderId="0" xfId="7217" applyFont="1"/>
    <xf numFmtId="0" fontId="121" fillId="0" borderId="0" xfId="0" applyFont="1"/>
    <xf numFmtId="0" fontId="84" fillId="0" borderId="0" xfId="7217" applyFont="1"/>
    <xf numFmtId="0" fontId="66" fillId="2" borderId="2" xfId="7217" applyFont="1" applyFill="1" applyBorder="1" applyAlignment="1">
      <alignment horizontal="center" vertical="center"/>
    </xf>
    <xf numFmtId="0" fontId="66" fillId="2" borderId="2" xfId="7217" applyFont="1" applyFill="1" applyBorder="1" applyAlignment="1">
      <alignment horizontal="center" vertical="center" wrapText="1"/>
    </xf>
    <xf numFmtId="0" fontId="84" fillId="0" borderId="2" xfId="7217" applyFont="1" applyBorder="1" applyAlignment="1">
      <alignment horizontal="center" vertical="center"/>
    </xf>
    <xf numFmtId="0" fontId="67" fillId="0" borderId="2" xfId="7217" applyFont="1" applyFill="1" applyBorder="1" applyAlignment="1">
      <alignment horizontal="center" vertical="center"/>
    </xf>
    <xf numFmtId="0" fontId="67" fillId="36" borderId="2" xfId="7217" applyFont="1" applyFill="1" applyBorder="1" applyAlignment="1">
      <alignment horizontal="center" vertical="center"/>
    </xf>
    <xf numFmtId="3" fontId="67" fillId="0" borderId="2" xfId="7217" applyNumberFormat="1" applyFont="1" applyBorder="1" applyAlignment="1">
      <alignment horizontal="center" vertical="center"/>
    </xf>
    <xf numFmtId="0" fontId="66" fillId="2" borderId="2" xfId="7217" applyFont="1" applyFill="1" applyBorder="1" applyAlignment="1">
      <alignment horizontal="right" vertical="center"/>
    </xf>
    <xf numFmtId="3" fontId="66" fillId="2" borderId="2" xfId="7217" applyNumberFormat="1" applyFont="1" applyFill="1" applyBorder="1" applyAlignment="1">
      <alignment horizontal="center" vertical="center"/>
    </xf>
    <xf numFmtId="0" fontId="124" fillId="0" borderId="0" xfId="7217" applyFont="1"/>
    <xf numFmtId="3" fontId="67" fillId="0" borderId="2" xfId="3959" applyNumberFormat="1" applyFont="1" applyBorder="1" applyAlignment="1">
      <alignment horizontal="center" vertical="center"/>
    </xf>
    <xf numFmtId="3" fontId="66" fillId="2" borderId="2" xfId="3959" applyNumberFormat="1" applyFont="1" applyFill="1" applyBorder="1" applyAlignment="1">
      <alignment horizontal="right" vertical="center"/>
    </xf>
    <xf numFmtId="3" fontId="66" fillId="2" borderId="2" xfId="3959" applyNumberFormat="1" applyFont="1" applyFill="1" applyBorder="1" applyAlignment="1">
      <alignment horizontal="center" vertical="center"/>
    </xf>
    <xf numFmtId="0" fontId="69" fillId="0" borderId="0" xfId="7217" applyFont="1" applyAlignment="1"/>
    <xf numFmtId="0" fontId="66" fillId="0" borderId="0" xfId="1" applyFont="1" applyBorder="1" applyAlignment="1">
      <alignment vertical="center"/>
    </xf>
    <xf numFmtId="0" fontId="66" fillId="0" borderId="13" xfId="1" applyFont="1" applyBorder="1" applyAlignment="1">
      <alignment horizontal="center"/>
    </xf>
    <xf numFmtId="0" fontId="66" fillId="2" borderId="39" xfId="1" applyFont="1" applyFill="1" applyBorder="1" applyAlignment="1">
      <alignment horizontal="center" vertical="center" wrapText="1"/>
    </xf>
    <xf numFmtId="0" fontId="66" fillId="2" borderId="43" xfId="1" applyFont="1" applyFill="1" applyBorder="1" applyAlignment="1">
      <alignment horizontal="center" vertical="center" wrapText="1"/>
    </xf>
    <xf numFmtId="0" fontId="69" fillId="0" borderId="0" xfId="7217" applyFont="1"/>
    <xf numFmtId="3" fontId="66" fillId="2" borderId="2" xfId="1" applyNumberFormat="1" applyFont="1" applyFill="1" applyBorder="1" applyAlignment="1">
      <alignment horizontal="center" vertical="center"/>
    </xf>
    <xf numFmtId="0" fontId="67" fillId="0" borderId="2" xfId="0" applyFont="1" applyFill="1" applyBorder="1" applyAlignment="1">
      <alignment vertical="center" wrapText="1"/>
    </xf>
    <xf numFmtId="0" fontId="66" fillId="21" borderId="2" xfId="0" applyFont="1" applyFill="1" applyBorder="1" applyAlignment="1">
      <alignment horizontal="center" vertical="center"/>
    </xf>
    <xf numFmtId="0" fontId="69" fillId="0" borderId="2" xfId="0" applyFont="1" applyBorder="1" applyAlignment="1">
      <alignment horizontal="center" vertical="center"/>
    </xf>
    <xf numFmtId="3" fontId="69" fillId="0" borderId="2" xfId="3959" applyNumberFormat="1" applyFont="1" applyBorder="1" applyAlignment="1">
      <alignment horizontal="center" vertical="center"/>
    </xf>
    <xf numFmtId="0" fontId="70" fillId="2" borderId="2" xfId="0" applyFont="1" applyFill="1" applyBorder="1" applyAlignment="1">
      <alignment horizontal="right" vertical="center"/>
    </xf>
    <xf numFmtId="3" fontId="70" fillId="2" borderId="2" xfId="3959" applyNumberFormat="1" applyFont="1" applyFill="1" applyBorder="1" applyAlignment="1">
      <alignment horizontal="center" vertical="center"/>
    </xf>
    <xf numFmtId="3" fontId="70" fillId="21" borderId="2" xfId="3959"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applyBorder="1" applyAlignment="1">
      <alignment vertical="center"/>
    </xf>
    <xf numFmtId="0" fontId="67" fillId="0" borderId="39" xfId="0" applyFont="1" applyBorder="1" applyAlignment="1">
      <alignment horizontal="left" vertical="center" wrapText="1"/>
    </xf>
    <xf numFmtId="0" fontId="67" fillId="0" borderId="0" xfId="7217" applyFont="1"/>
    <xf numFmtId="0" fontId="91" fillId="0" borderId="0" xfId="7217" applyFont="1"/>
    <xf numFmtId="0" fontId="69" fillId="0" borderId="0" xfId="7219" applyFont="1"/>
    <xf numFmtId="0" fontId="67" fillId="0" borderId="0" xfId="0" applyFont="1" applyBorder="1" applyAlignment="1">
      <alignment vertical="center"/>
    </xf>
    <xf numFmtId="0" fontId="69" fillId="0" borderId="0" xfId="7219" applyFont="1" applyBorder="1"/>
    <xf numFmtId="0" fontId="84" fillId="0" borderId="0" xfId="7219" applyFont="1" applyBorder="1" applyAlignment="1">
      <alignment horizontal="justify" wrapText="1"/>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vertical="center"/>
    </xf>
    <xf numFmtId="0" fontId="66" fillId="2" borderId="2" xfId="0" applyFont="1" applyFill="1" applyBorder="1" applyAlignment="1">
      <alignment horizontal="right"/>
    </xf>
    <xf numFmtId="0" fontId="66" fillId="2" borderId="39" xfId="0" applyFont="1" applyFill="1" applyBorder="1" applyAlignment="1">
      <alignment horizontal="center" vertical="center"/>
    </xf>
    <xf numFmtId="0" fontId="66" fillId="2" borderId="2" xfId="1" applyFont="1" applyFill="1" applyBorder="1" applyAlignment="1">
      <alignment horizontal="center" vertical="center" wrapText="1"/>
    </xf>
    <xf numFmtId="0" fontId="67" fillId="0" borderId="0" xfId="0" applyFont="1" applyFill="1" applyBorder="1" applyAlignment="1">
      <alignment horizontal="center" vertical="center" wrapText="1"/>
    </xf>
    <xf numFmtId="0" fontId="66" fillId="0" borderId="0" xfId="0" applyFont="1" applyBorder="1" applyAlignment="1">
      <alignment horizontal="center"/>
    </xf>
    <xf numFmtId="174" fontId="66" fillId="2" borderId="39" xfId="4764" applyFont="1" applyFill="1" applyBorder="1" applyAlignment="1">
      <alignment horizontal="center" vertical="center" wrapText="1"/>
    </xf>
    <xf numFmtId="174" fontId="66" fillId="2" borderId="28" xfId="4764" applyFont="1" applyFill="1" applyBorder="1" applyAlignment="1">
      <alignment horizontal="center" vertical="center" wrapText="1"/>
    </xf>
    <xf numFmtId="174" fontId="67" fillId="0" borderId="39" xfId="4764" applyFont="1" applyBorder="1" applyAlignment="1">
      <alignment horizontal="left" wrapText="1"/>
    </xf>
    <xf numFmtId="174" fontId="67" fillId="0" borderId="39" xfId="4764" applyFont="1" applyBorder="1" applyAlignment="1">
      <alignment horizontal="center" wrapText="1"/>
    </xf>
    <xf numFmtId="174" fontId="67" fillId="0" borderId="28" xfId="4764" applyFont="1" applyBorder="1" applyAlignment="1">
      <alignment horizontal="center" wrapText="1"/>
    </xf>
    <xf numFmtId="174" fontId="66" fillId="2" borderId="39" xfId="4764" applyFont="1" applyFill="1" applyBorder="1" applyAlignment="1">
      <alignment horizontal="right" vertical="center" wrapText="1"/>
    </xf>
    <xf numFmtId="174" fontId="72" fillId="0" borderId="0" xfId="4764" applyFont="1"/>
    <xf numFmtId="174" fontId="66" fillId="2" borderId="29" xfId="4764" applyFont="1" applyFill="1" applyBorder="1" applyAlignment="1">
      <alignment horizontal="center" vertical="center" wrapText="1"/>
    </xf>
    <xf numFmtId="174" fontId="67" fillId="0" borderId="0" xfId="4764" applyFont="1" applyFill="1"/>
    <xf numFmtId="174" fontId="66" fillId="2" borderId="28" xfId="4764" applyFont="1" applyFill="1" applyBorder="1" applyAlignment="1">
      <alignment horizontal="center"/>
    </xf>
    <xf numFmtId="174" fontId="67" fillId="36" borderId="0" xfId="4764" applyFont="1" applyFill="1"/>
    <xf numFmtId="174" fontId="66" fillId="2" borderId="28" xfId="4764" applyFont="1" applyFill="1" applyBorder="1" applyAlignment="1">
      <alignment horizontal="center" wrapText="1"/>
    </xf>
    <xf numFmtId="174" fontId="67" fillId="0" borderId="28" xfId="4764" applyFont="1" applyBorder="1" applyAlignment="1">
      <alignment horizontal="left" wrapText="1"/>
    </xf>
    <xf numFmtId="174" fontId="67" fillId="0" borderId="28" xfId="4764" applyFont="1" applyBorder="1" applyAlignment="1">
      <alignment horizontal="center"/>
    </xf>
    <xf numFmtId="174" fontId="66" fillId="0" borderId="0" xfId="4764" applyFont="1"/>
    <xf numFmtId="0" fontId="67" fillId="0" borderId="39" xfId="0" applyFont="1" applyBorder="1" applyAlignment="1">
      <alignment horizontal="left" wrapText="1"/>
    </xf>
    <xf numFmtId="0" fontId="67" fillId="0" borderId="28" xfId="0" applyFont="1" applyBorder="1" applyAlignment="1">
      <alignment horizontal="center" wrapText="1"/>
    </xf>
    <xf numFmtId="0" fontId="66" fillId="0" borderId="28" xfId="0" applyFont="1" applyBorder="1" applyAlignment="1">
      <alignment horizontal="center"/>
    </xf>
    <xf numFmtId="174" fontId="72" fillId="36" borderId="0" xfId="4764" applyFont="1" applyFill="1"/>
    <xf numFmtId="43" fontId="67" fillId="0" borderId="0" xfId="0" applyNumberFormat="1" applyFont="1"/>
    <xf numFmtId="0" fontId="67" fillId="0" borderId="13" xfId="0" applyFont="1" applyBorder="1"/>
    <xf numFmtId="44" fontId="67" fillId="0" borderId="0" xfId="0" applyNumberFormat="1" applyFont="1"/>
    <xf numFmtId="8" fontId="67" fillId="0" borderId="0" xfId="0" applyNumberFormat="1" applyFont="1"/>
    <xf numFmtId="180" fontId="67" fillId="0" borderId="0" xfId="0" applyNumberFormat="1" applyFont="1"/>
    <xf numFmtId="174" fontId="67" fillId="0" borderId="0" xfId="4764" applyFont="1" applyBorder="1"/>
    <xf numFmtId="0" fontId="85" fillId="0" borderId="0" xfId="7220" applyFont="1"/>
    <xf numFmtId="181" fontId="66" fillId="0" borderId="0" xfId="4764" applyNumberFormat="1" applyFont="1" applyAlignment="1"/>
    <xf numFmtId="181" fontId="67" fillId="0" borderId="0" xfId="4764" applyNumberFormat="1" applyFont="1"/>
    <xf numFmtId="0" fontId="66" fillId="0" borderId="0" xfId="7221" applyFont="1" applyAlignment="1"/>
    <xf numFmtId="181" fontId="68" fillId="0" borderId="0" xfId="4764" applyNumberFormat="1" applyFont="1" applyAlignment="1"/>
    <xf numFmtId="181" fontId="67" fillId="0" borderId="0" xfId="4764" quotePrefix="1" applyNumberFormat="1" applyFont="1" applyBorder="1" applyAlignment="1">
      <alignment horizontal="center"/>
    </xf>
    <xf numFmtId="174" fontId="67" fillId="0" borderId="0" xfId="4764" quotePrefix="1" applyFont="1" applyBorder="1" applyAlignment="1">
      <alignment horizontal="center"/>
    </xf>
    <xf numFmtId="174" fontId="67" fillId="0" borderId="0" xfId="4764" applyFont="1" applyBorder="1" applyAlignment="1">
      <alignment wrapText="1"/>
    </xf>
    <xf numFmtId="44" fontId="67" fillId="0" borderId="0" xfId="215" applyFont="1"/>
    <xf numFmtId="174" fontId="67" fillId="0" borderId="28" xfId="4764" applyFont="1" applyBorder="1" applyAlignment="1">
      <alignment horizontal="left"/>
    </xf>
    <xf numFmtId="44" fontId="67" fillId="0" borderId="28" xfId="215" applyFont="1" applyBorder="1"/>
    <xf numFmtId="174" fontId="66" fillId="2" borderId="28" xfId="4764" applyFont="1" applyFill="1" applyBorder="1" applyAlignment="1">
      <alignment horizontal="right"/>
    </xf>
    <xf numFmtId="174" fontId="67" fillId="0" borderId="0" xfId="215" applyNumberFormat="1" applyFont="1"/>
    <xf numFmtId="174" fontId="66" fillId="2" borderId="28" xfId="4764" applyFont="1" applyFill="1" applyBorder="1" applyAlignment="1">
      <alignment horizontal="center" vertical="center"/>
    </xf>
    <xf numFmtId="174" fontId="67" fillId="0" borderId="28" xfId="4764" applyFont="1" applyBorder="1" applyAlignment="1">
      <alignment horizontal="left" vertical="center"/>
    </xf>
    <xf numFmtId="0" fontId="111" fillId="0" borderId="0" xfId="0" applyFont="1" applyBorder="1" applyAlignment="1">
      <alignment vertical="center"/>
    </xf>
    <xf numFmtId="174" fontId="67" fillId="0" borderId="28" xfId="4764" applyFont="1" applyBorder="1" applyAlignment="1">
      <alignment horizontal="left" vertical="center" wrapText="1"/>
    </xf>
    <xf numFmtId="0" fontId="75" fillId="0" borderId="0" xfId="0" applyFont="1" applyBorder="1" applyAlignment="1">
      <alignment vertical="center" wrapText="1"/>
    </xf>
    <xf numFmtId="174" fontId="66" fillId="28" borderId="28" xfId="4764" applyFont="1" applyFill="1" applyBorder="1" applyAlignment="1">
      <alignment horizontal="right"/>
    </xf>
    <xf numFmtId="174" fontId="126" fillId="0" borderId="0" xfId="4764" applyFont="1" applyAlignment="1"/>
    <xf numFmtId="174" fontId="127" fillId="0" borderId="0" xfId="7222" applyFont="1"/>
    <xf numFmtId="174" fontId="88" fillId="0" borderId="0" xfId="4764" applyFont="1" applyAlignment="1"/>
    <xf numFmtId="174" fontId="100" fillId="0" borderId="13" xfId="4764" applyFont="1" applyBorder="1" applyAlignment="1"/>
    <xf numFmtId="174" fontId="38" fillId="0" borderId="13" xfId="4764" applyFont="1" applyBorder="1" applyAlignment="1"/>
    <xf numFmtId="174" fontId="38" fillId="0" borderId="0" xfId="4764" applyFont="1"/>
    <xf numFmtId="174" fontId="74" fillId="2" borderId="29" xfId="4925" applyFont="1" applyFill="1" applyBorder="1" applyAlignment="1">
      <alignment horizontal="center" vertical="center"/>
    </xf>
    <xf numFmtId="174" fontId="74" fillId="2" borderId="30" xfId="4925" applyFont="1" applyFill="1" applyBorder="1" applyAlignment="1">
      <alignment horizontal="center" vertical="center"/>
    </xf>
    <xf numFmtId="174" fontId="74" fillId="2" borderId="1" xfId="4925" applyFont="1" applyFill="1" applyBorder="1" applyAlignment="1">
      <alignment horizontal="center" vertical="center"/>
    </xf>
    <xf numFmtId="174" fontId="74" fillId="2" borderId="1" xfId="4925" applyFont="1" applyFill="1" applyBorder="1" applyAlignment="1">
      <alignment horizontal="center" vertical="center" wrapText="1"/>
    </xf>
    <xf numFmtId="0" fontId="75" fillId="0" borderId="28" xfId="7223" applyFont="1" applyBorder="1" applyAlignment="1">
      <alignment vertical="center"/>
    </xf>
    <xf numFmtId="0" fontId="75" fillId="0" borderId="43" xfId="7223" applyFont="1" applyBorder="1" applyAlignment="1">
      <alignment horizontal="center" vertical="center"/>
    </xf>
    <xf numFmtId="174" fontId="75" fillId="0" borderId="28" xfId="4925" applyFont="1" applyBorder="1" applyAlignment="1">
      <alignment horizontal="center" vertical="center"/>
    </xf>
    <xf numFmtId="174" fontId="75" fillId="0" borderId="43" xfId="4764" applyFont="1" applyBorder="1" applyAlignment="1">
      <alignment horizontal="center"/>
    </xf>
    <xf numFmtId="174" fontId="75" fillId="0" borderId="28" xfId="4764" applyFont="1" applyBorder="1" applyAlignment="1">
      <alignment horizontal="center"/>
    </xf>
    <xf numFmtId="174" fontId="74" fillId="2" borderId="39" xfId="4925" applyFont="1" applyFill="1" applyBorder="1" applyAlignment="1">
      <alignment horizontal="right" vertical="center"/>
    </xf>
    <xf numFmtId="3" fontId="74" fillId="2" borderId="28" xfId="4925" applyNumberFormat="1" applyFont="1" applyFill="1" applyBorder="1" applyAlignment="1">
      <alignment horizontal="center" vertical="center"/>
    </xf>
    <xf numFmtId="174" fontId="74" fillId="0" borderId="0" xfId="4925" applyFont="1" applyFill="1" applyBorder="1" applyAlignment="1">
      <alignment horizontal="right" vertical="center"/>
    </xf>
    <xf numFmtId="3" fontId="74" fillId="0" borderId="0" xfId="4925" applyNumberFormat="1" applyFont="1" applyFill="1" applyBorder="1" applyAlignment="1">
      <alignment horizontal="center" vertical="center"/>
    </xf>
    <xf numFmtId="174" fontId="127" fillId="0" borderId="0" xfId="7222" applyFont="1" applyFill="1" applyBorder="1"/>
    <xf numFmtId="0" fontId="75" fillId="0" borderId="43" xfId="7223" applyFont="1" applyBorder="1" applyAlignment="1">
      <alignment horizontal="center" vertical="center" wrapText="1"/>
    </xf>
    <xf numFmtId="174" fontId="126" fillId="2" borderId="28" xfId="4764" applyFont="1" applyFill="1" applyBorder="1" applyAlignment="1">
      <alignment horizontal="right" vertical="center"/>
    </xf>
    <xf numFmtId="3" fontId="126" fillId="2" borderId="28" xfId="4764" applyNumberFormat="1" applyFont="1" applyFill="1" applyBorder="1" applyAlignment="1">
      <alignment horizontal="center" vertical="center"/>
    </xf>
    <xf numFmtId="0" fontId="69" fillId="0" borderId="0" xfId="7225" applyFont="1"/>
    <xf numFmtId="43" fontId="69" fillId="0" borderId="0" xfId="7189" applyFont="1" applyAlignment="1">
      <alignment vertical="center"/>
    </xf>
    <xf numFmtId="3" fontId="69" fillId="0" borderId="0" xfId="7225" applyNumberFormat="1" applyFont="1" applyAlignment="1">
      <alignment vertical="center"/>
    </xf>
    <xf numFmtId="0" fontId="69" fillId="0" borderId="0" xfId="7225" applyFont="1" applyAlignment="1">
      <alignment vertical="center"/>
    </xf>
    <xf numFmtId="180" fontId="69" fillId="0" borderId="0" xfId="7225" applyNumberFormat="1" applyFont="1" applyAlignment="1">
      <alignment vertical="center"/>
    </xf>
    <xf numFmtId="3" fontId="67" fillId="0" borderId="0" xfId="0" applyNumberFormat="1" applyFont="1"/>
    <xf numFmtId="0" fontId="85" fillId="0" borderId="0" xfId="10073" applyFont="1"/>
    <xf numFmtId="0" fontId="66" fillId="2" borderId="2" xfId="1" applyFont="1" applyFill="1" applyBorder="1" applyAlignment="1">
      <alignment horizontal="center"/>
    </xf>
    <xf numFmtId="0" fontId="67" fillId="0" borderId="2" xfId="1" applyFont="1" applyBorder="1" applyAlignment="1">
      <alignment horizontal="center"/>
    </xf>
    <xf numFmtId="0" fontId="66" fillId="2" borderId="2" xfId="1" applyFont="1" applyFill="1" applyBorder="1" applyAlignment="1">
      <alignment horizontal="right"/>
    </xf>
    <xf numFmtId="0" fontId="67" fillId="0" borderId="2" xfId="1" applyFont="1" applyBorder="1" applyAlignment="1">
      <alignment horizontal="left"/>
    </xf>
    <xf numFmtId="0" fontId="67" fillId="0" borderId="0" xfId="1" applyFont="1" applyAlignment="1">
      <alignment horizontal="center" vertical="center" wrapText="1"/>
    </xf>
    <xf numFmtId="1" fontId="67" fillId="0" borderId="2" xfId="1562" applyNumberFormat="1" applyFont="1" applyBorder="1" applyAlignment="1">
      <alignment horizontal="center"/>
    </xf>
    <xf numFmtId="44" fontId="67" fillId="0" borderId="2" xfId="1562" applyFont="1" applyBorder="1"/>
    <xf numFmtId="0" fontId="66" fillId="21" borderId="2" xfId="1" applyFont="1" applyFill="1" applyBorder="1" applyAlignment="1">
      <alignment horizontal="right"/>
    </xf>
    <xf numFmtId="1" fontId="66" fillId="21" borderId="2" xfId="1562" applyNumberFormat="1" applyFont="1" applyFill="1" applyBorder="1" applyAlignment="1">
      <alignment horizontal="center"/>
    </xf>
    <xf numFmtId="44" fontId="66" fillId="21" borderId="2" xfId="1562" applyFont="1" applyFill="1" applyBorder="1"/>
    <xf numFmtId="1" fontId="66" fillId="2" borderId="2" xfId="10075" applyNumberFormat="1" applyFont="1" applyFill="1" applyBorder="1" applyAlignment="1">
      <alignment horizontal="center"/>
    </xf>
    <xf numFmtId="44" fontId="66" fillId="2" borderId="2" xfId="10075" applyFont="1" applyFill="1" applyBorder="1"/>
    <xf numFmtId="177" fontId="67" fillId="0" borderId="0" xfId="10074" applyNumberFormat="1" applyFont="1" applyFill="1" applyBorder="1"/>
    <xf numFmtId="0" fontId="66" fillId="2" borderId="2" xfId="1" applyFont="1" applyFill="1" applyBorder="1" applyAlignment="1">
      <alignment horizontal="center" wrapText="1"/>
    </xf>
    <xf numFmtId="0" fontId="67" fillId="0" borderId="2" xfId="1" applyFont="1" applyFill="1" applyBorder="1"/>
    <xf numFmtId="177" fontId="67" fillId="0" borderId="0" xfId="10074" applyNumberFormat="1" applyFont="1" applyBorder="1" applyAlignment="1">
      <alignment horizontal="center"/>
    </xf>
    <xf numFmtId="177" fontId="67" fillId="0" borderId="2" xfId="10074" applyNumberFormat="1" applyFont="1" applyBorder="1" applyAlignment="1">
      <alignment horizontal="center"/>
    </xf>
    <xf numFmtId="0" fontId="67" fillId="0" borderId="2" xfId="1" applyFont="1" applyFill="1" applyBorder="1" applyAlignment="1">
      <alignment wrapText="1"/>
    </xf>
    <xf numFmtId="177" fontId="66" fillId="2" borderId="2" xfId="10074" applyNumberFormat="1" applyFont="1" applyFill="1" applyBorder="1" applyAlignment="1">
      <alignment horizontal="center"/>
    </xf>
    <xf numFmtId="44" fontId="66" fillId="2" borderId="2" xfId="1562" applyFont="1" applyFill="1" applyBorder="1"/>
    <xf numFmtId="0" fontId="66" fillId="0" borderId="0" xfId="1" applyFont="1" applyBorder="1" applyAlignment="1">
      <alignment horizontal="left" vertical="center"/>
    </xf>
    <xf numFmtId="0" fontId="66" fillId="36" borderId="0" xfId="1" applyFont="1" applyFill="1" applyBorder="1" applyAlignment="1">
      <alignment horizontal="center"/>
    </xf>
    <xf numFmtId="0" fontId="66" fillId="36" borderId="0" xfId="1" applyFont="1" applyFill="1" applyBorder="1" applyAlignment="1">
      <alignment horizontal="center" wrapText="1"/>
    </xf>
    <xf numFmtId="0" fontId="67" fillId="0" borderId="0" xfId="1" applyFont="1" applyBorder="1" applyAlignment="1">
      <alignment horizontal="left" wrapText="1"/>
    </xf>
    <xf numFmtId="0" fontId="66" fillId="36" borderId="0" xfId="1" applyFont="1" applyFill="1" applyBorder="1" applyAlignment="1">
      <alignment horizontal="right"/>
    </xf>
    <xf numFmtId="177" fontId="66" fillId="36" borderId="0" xfId="10074" applyNumberFormat="1" applyFont="1" applyFill="1" applyBorder="1"/>
    <xf numFmtId="0" fontId="72" fillId="0" borderId="0" xfId="1" applyFont="1" applyBorder="1"/>
    <xf numFmtId="0" fontId="84" fillId="0" borderId="0" xfId="10078" applyFont="1"/>
    <xf numFmtId="0" fontId="66" fillId="0" borderId="0" xfId="10079" applyFont="1" applyAlignment="1"/>
    <xf numFmtId="0" fontId="85" fillId="2" borderId="2" xfId="10078" applyFont="1" applyFill="1" applyBorder="1" applyAlignment="1">
      <alignment horizontal="center"/>
    </xf>
    <xf numFmtId="44" fontId="85" fillId="2" borderId="2" xfId="215" applyFont="1" applyFill="1" applyBorder="1" applyAlignment="1">
      <alignment horizontal="center"/>
    </xf>
    <xf numFmtId="0" fontId="93" fillId="0" borderId="2" xfId="0" applyFont="1" applyBorder="1" applyAlignment="1">
      <alignment vertical="center"/>
    </xf>
    <xf numFmtId="44" fontId="84" fillId="0" borderId="33" xfId="215" applyFont="1" applyBorder="1"/>
    <xf numFmtId="44" fontId="84" fillId="0" borderId="43" xfId="215" applyFont="1" applyBorder="1"/>
    <xf numFmtId="0" fontId="85" fillId="2" borderId="2" xfId="10078" applyFont="1" applyFill="1" applyBorder="1" applyAlignment="1">
      <alignment horizontal="right"/>
    </xf>
    <xf numFmtId="44" fontId="85" fillId="2" borderId="2" xfId="215" applyFont="1" applyFill="1" applyBorder="1"/>
    <xf numFmtId="0" fontId="86" fillId="0" borderId="0" xfId="10078" applyFont="1"/>
    <xf numFmtId="44" fontId="84" fillId="0" borderId="0" xfId="215" applyFont="1"/>
    <xf numFmtId="0" fontId="67" fillId="0" borderId="2" xfId="1" applyFont="1" applyBorder="1" applyAlignment="1">
      <alignment vertical="center"/>
    </xf>
    <xf numFmtId="0" fontId="67" fillId="0" borderId="43" xfId="1" applyFont="1" applyBorder="1"/>
    <xf numFmtId="0" fontId="67" fillId="0" borderId="2" xfId="1" applyFont="1" applyBorder="1"/>
    <xf numFmtId="177" fontId="67" fillId="0" borderId="2" xfId="10074" applyNumberFormat="1" applyFont="1" applyBorder="1"/>
    <xf numFmtId="0" fontId="72" fillId="0" borderId="0" xfId="1" applyFont="1" applyFill="1"/>
    <xf numFmtId="177" fontId="72" fillId="0" borderId="0" xfId="117" applyNumberFormat="1" applyFont="1" applyFill="1"/>
    <xf numFmtId="177" fontId="72" fillId="0" borderId="0" xfId="117" applyNumberFormat="1" applyFont="1"/>
    <xf numFmtId="0" fontId="67" fillId="0" borderId="44" xfId="0" applyFont="1" applyBorder="1"/>
    <xf numFmtId="0" fontId="67" fillId="0" borderId="44" xfId="0" applyFont="1" applyBorder="1" applyAlignment="1">
      <alignment horizontal="center" vertical="center"/>
    </xf>
    <xf numFmtId="3" fontId="66" fillId="36" borderId="44" xfId="7189" applyNumberFormat="1" applyFont="1" applyFill="1" applyBorder="1" applyAlignment="1">
      <alignment horizontal="center" vertical="center"/>
    </xf>
    <xf numFmtId="0" fontId="66" fillId="0" borderId="44" xfId="0" applyFont="1" applyBorder="1" applyAlignment="1">
      <alignment horizontal="center" vertical="center"/>
    </xf>
    <xf numFmtId="0" fontId="67" fillId="0" borderId="45" xfId="0" applyFont="1" applyBorder="1"/>
    <xf numFmtId="0" fontId="67" fillId="0" borderId="45" xfId="0" applyFont="1" applyBorder="1" applyAlignment="1">
      <alignment horizontal="center" vertical="center"/>
    </xf>
    <xf numFmtId="3" fontId="66" fillId="36" borderId="45" xfId="7189" applyNumberFormat="1" applyFont="1" applyFill="1" applyBorder="1" applyAlignment="1">
      <alignment horizontal="center" vertical="center"/>
    </xf>
    <xf numFmtId="0" fontId="67" fillId="0" borderId="46" xfId="0" applyFont="1" applyBorder="1"/>
    <xf numFmtId="0" fontId="67" fillId="0" borderId="46" xfId="0" applyFont="1" applyBorder="1" applyAlignment="1">
      <alignment horizontal="center" vertical="center"/>
    </xf>
    <xf numFmtId="3" fontId="66" fillId="36" borderId="46" xfId="7189" applyNumberFormat="1" applyFont="1" applyFill="1" applyBorder="1" applyAlignment="1">
      <alignment horizontal="center" vertical="center"/>
    </xf>
    <xf numFmtId="0" fontId="66" fillId="36" borderId="0" xfId="0" applyFont="1" applyFill="1" applyBorder="1" applyAlignment="1">
      <alignment horizontal="center" vertical="center"/>
    </xf>
    <xf numFmtId="0" fontId="67" fillId="36" borderId="0" xfId="0" applyFont="1" applyFill="1" applyBorder="1" applyAlignment="1">
      <alignment horizontal="center"/>
    </xf>
    <xf numFmtId="0" fontId="66" fillId="36" borderId="0" xfId="0" applyFont="1" applyFill="1" applyBorder="1" applyAlignment="1">
      <alignment horizontal="center"/>
    </xf>
    <xf numFmtId="0" fontId="67" fillId="0" borderId="39" xfId="0" applyFont="1" applyBorder="1" applyAlignment="1">
      <alignment horizontal="center" vertical="center"/>
    </xf>
    <xf numFmtId="0" fontId="66" fillId="36" borderId="2" xfId="0" applyFont="1" applyFill="1" applyBorder="1" applyAlignment="1">
      <alignment horizontal="center" vertical="center"/>
    </xf>
    <xf numFmtId="0" fontId="67" fillId="0" borderId="37" xfId="0" applyFont="1" applyBorder="1" applyAlignment="1">
      <alignment horizontal="center" vertical="center"/>
    </xf>
    <xf numFmtId="0" fontId="72" fillId="0" borderId="0" xfId="2" applyFont="1" applyFill="1" applyBorder="1" applyAlignment="1">
      <alignment horizontal="left" vertical="center"/>
    </xf>
    <xf numFmtId="0" fontId="67" fillId="0" borderId="42" xfId="0" applyFont="1" applyBorder="1" applyAlignment="1"/>
    <xf numFmtId="0" fontId="67" fillId="0" borderId="2" xfId="0" applyFont="1" applyBorder="1" applyAlignment="1">
      <alignment horizontal="right"/>
    </xf>
    <xf numFmtId="0" fontId="84" fillId="0" borderId="0" xfId="759" applyFont="1"/>
    <xf numFmtId="0" fontId="85" fillId="0" borderId="0" xfId="759" applyFont="1" applyBorder="1"/>
    <xf numFmtId="0" fontId="84" fillId="0" borderId="0" xfId="759" applyFont="1" applyBorder="1"/>
    <xf numFmtId="0" fontId="85" fillId="2" borderId="2" xfId="759" applyFont="1" applyFill="1" applyBorder="1" applyAlignment="1">
      <alignment horizontal="center" vertical="center"/>
    </xf>
    <xf numFmtId="0" fontId="67" fillId="0" borderId="2" xfId="3808" applyFont="1" applyFill="1" applyBorder="1" applyAlignment="1">
      <alignment horizontal="center" vertical="center"/>
    </xf>
    <xf numFmtId="0" fontId="67" fillId="0" borderId="2" xfId="3808" applyFont="1" applyFill="1" applyBorder="1" applyAlignment="1">
      <alignment horizontal="center" vertical="center" wrapText="1"/>
    </xf>
    <xf numFmtId="0" fontId="67" fillId="0" borderId="2" xfId="4409" applyFont="1" applyFill="1" applyBorder="1" applyAlignment="1">
      <alignment horizontal="center" vertical="center"/>
    </xf>
    <xf numFmtId="0" fontId="67" fillId="0" borderId="2" xfId="4409" applyFont="1" applyFill="1" applyBorder="1" applyAlignment="1">
      <alignment horizontal="center" vertical="center" wrapText="1"/>
    </xf>
    <xf numFmtId="0" fontId="67" fillId="0" borderId="2" xfId="759" applyFont="1" applyFill="1" applyBorder="1" applyAlignment="1">
      <alignment horizontal="center" vertical="center"/>
    </xf>
    <xf numFmtId="0" fontId="67" fillId="0" borderId="2" xfId="759" applyFont="1" applyFill="1" applyBorder="1" applyAlignment="1">
      <alignment horizontal="center" vertical="center" wrapText="1"/>
    </xf>
    <xf numFmtId="0" fontId="67" fillId="0" borderId="2" xfId="4113" applyNumberFormat="1" applyFont="1" applyFill="1" applyBorder="1" applyAlignment="1">
      <alignment horizontal="center" vertical="center"/>
    </xf>
    <xf numFmtId="0" fontId="67" fillId="0" borderId="2" xfId="4113" applyNumberFormat="1" applyFont="1" applyFill="1" applyBorder="1" applyAlignment="1">
      <alignment horizontal="center" vertical="center" wrapText="1"/>
    </xf>
    <xf numFmtId="0" fontId="67" fillId="0" borderId="2" xfId="4113" applyFont="1" applyFill="1" applyBorder="1" applyAlignment="1">
      <alignment horizontal="center" vertical="center"/>
    </xf>
    <xf numFmtId="0" fontId="84" fillId="2" borderId="2" xfId="759" applyFont="1" applyFill="1" applyBorder="1" applyAlignment="1">
      <alignment horizontal="center" vertical="center"/>
    </xf>
    <xf numFmtId="0" fontId="84" fillId="0" borderId="0" xfId="759" applyFont="1" applyAlignment="1">
      <alignment horizontal="center" vertical="center"/>
    </xf>
    <xf numFmtId="0" fontId="84" fillId="0" borderId="2" xfId="759" applyFont="1" applyBorder="1" applyAlignment="1">
      <alignment horizontal="center" vertical="center" wrapText="1"/>
    </xf>
    <xf numFmtId="2" fontId="84" fillId="0" borderId="2" xfId="759" applyNumberFormat="1" applyFont="1" applyBorder="1" applyAlignment="1">
      <alignment horizontal="center" vertical="center" wrapText="1"/>
    </xf>
    <xf numFmtId="2" fontId="84" fillId="0" borderId="2" xfId="759" applyNumberFormat="1" applyFont="1" applyBorder="1" applyAlignment="1">
      <alignment horizontal="center"/>
    </xf>
    <xf numFmtId="2" fontId="84" fillId="0" borderId="2" xfId="759" applyNumberFormat="1" applyFont="1" applyBorder="1" applyAlignment="1">
      <alignment horizontal="center" vertical="center"/>
    </xf>
    <xf numFmtId="2" fontId="85" fillId="28" borderId="2" xfId="759" applyNumberFormat="1" applyFont="1" applyFill="1" applyBorder="1" applyAlignment="1">
      <alignment horizontal="center"/>
    </xf>
    <xf numFmtId="0" fontId="86" fillId="0" borderId="0" xfId="759" applyFont="1" applyAlignment="1">
      <alignment horizontal="left" vertical="center"/>
    </xf>
    <xf numFmtId="2" fontId="67" fillId="0" borderId="2" xfId="0" applyNumberFormat="1" applyFont="1" applyFill="1" applyBorder="1" applyAlignment="1">
      <alignment horizontal="center" vertical="center"/>
    </xf>
    <xf numFmtId="10" fontId="67" fillId="0" borderId="2" xfId="0" applyNumberFormat="1" applyFont="1" applyFill="1" applyBorder="1" applyAlignment="1">
      <alignment horizontal="center" vertical="center"/>
    </xf>
    <xf numFmtId="0" fontId="66" fillId="0" borderId="2" xfId="0" applyFont="1" applyFill="1" applyBorder="1" applyAlignment="1">
      <alignment horizontal="center" vertical="center"/>
    </xf>
    <xf numFmtId="2" fontId="67" fillId="0" borderId="2" xfId="0" applyNumberFormat="1" applyFont="1" applyBorder="1" applyAlignment="1">
      <alignment horizontal="center" vertical="center" wrapText="1"/>
    </xf>
    <xf numFmtId="2" fontId="67" fillId="0" borderId="2" xfId="0" applyNumberFormat="1" applyFont="1" applyBorder="1" applyAlignment="1">
      <alignment horizontal="center" vertical="center"/>
    </xf>
    <xf numFmtId="0" fontId="67" fillId="0" borderId="0" xfId="0" applyFont="1" applyFill="1" applyBorder="1" applyAlignment="1">
      <alignment horizontal="center" vertical="center"/>
    </xf>
    <xf numFmtId="2" fontId="67" fillId="0" borderId="0" xfId="0" applyNumberFormat="1" applyFont="1" applyFill="1" applyBorder="1" applyAlignment="1">
      <alignment horizontal="center" vertical="center"/>
    </xf>
    <xf numFmtId="0" fontId="66" fillId="0" borderId="0" xfId="0" applyFont="1" applyFill="1" applyBorder="1"/>
    <xf numFmtId="0" fontId="121" fillId="0" borderId="0" xfId="10080" applyFont="1" applyFill="1" applyAlignment="1"/>
    <xf numFmtId="4" fontId="66" fillId="0" borderId="0" xfId="0" applyNumberFormat="1" applyFont="1" applyAlignment="1">
      <alignment horizontal="right"/>
    </xf>
    <xf numFmtId="0" fontId="73" fillId="0" borderId="0" xfId="10080" applyFont="1"/>
    <xf numFmtId="0" fontId="84" fillId="0" borderId="0" xfId="10081" applyFont="1"/>
    <xf numFmtId="0" fontId="121" fillId="0" borderId="0" xfId="10081" applyFont="1"/>
    <xf numFmtId="0" fontId="85" fillId="0" borderId="0" xfId="10081" applyFont="1"/>
    <xf numFmtId="0" fontId="85" fillId="2" borderId="2" xfId="10081" applyFont="1" applyFill="1" applyBorder="1" applyAlignment="1">
      <alignment horizontal="center" vertical="center" wrapText="1"/>
    </xf>
    <xf numFmtId="0" fontId="85" fillId="2" borderId="2" xfId="10081" applyFont="1" applyFill="1" applyBorder="1" applyAlignment="1">
      <alignment horizontal="center" vertical="center"/>
    </xf>
    <xf numFmtId="3" fontId="84" fillId="0" borderId="2" xfId="10081" applyNumberFormat="1" applyFont="1" applyFill="1" applyBorder="1" applyAlignment="1">
      <alignment horizontal="center" vertical="center"/>
    </xf>
    <xf numFmtId="3" fontId="85" fillId="0" borderId="2" xfId="10081" applyNumberFormat="1" applyFont="1" applyFill="1" applyBorder="1" applyAlignment="1">
      <alignment horizontal="center" vertical="center"/>
    </xf>
    <xf numFmtId="0" fontId="91" fillId="0" borderId="0" xfId="10081" applyFont="1"/>
    <xf numFmtId="182" fontId="84" fillId="0" borderId="2" xfId="0" applyNumberFormat="1" applyFont="1" applyFill="1" applyBorder="1" applyAlignment="1">
      <alignment horizontal="center" vertical="center"/>
    </xf>
    <xf numFmtId="44" fontId="67" fillId="0" borderId="2" xfId="215" applyFont="1" applyBorder="1" applyAlignment="1">
      <alignment horizontal="center" vertical="center"/>
    </xf>
    <xf numFmtId="44" fontId="84" fillId="0" borderId="2" xfId="215" applyFont="1" applyFill="1" applyBorder="1" applyAlignment="1">
      <alignment horizontal="center" vertical="center"/>
    </xf>
    <xf numFmtId="3" fontId="84" fillId="0" borderId="2" xfId="215" applyNumberFormat="1" applyFont="1" applyFill="1" applyBorder="1" applyAlignment="1">
      <alignment horizontal="center" vertical="center"/>
    </xf>
    <xf numFmtId="44" fontId="67" fillId="0" borderId="2" xfId="215" applyFont="1" applyFill="1" applyBorder="1" applyAlignment="1">
      <alignment horizontal="center" vertical="center"/>
    </xf>
    <xf numFmtId="3" fontId="84" fillId="0" borderId="2" xfId="0" applyNumberFormat="1" applyFont="1" applyFill="1" applyBorder="1" applyAlignment="1">
      <alignment horizontal="center" vertical="center"/>
    </xf>
    <xf numFmtId="3" fontId="66" fillId="2" borderId="2" xfId="0" applyNumberFormat="1" applyFont="1" applyFill="1" applyBorder="1" applyAlignment="1">
      <alignment horizontal="center" vertical="center"/>
    </xf>
    <xf numFmtId="44" fontId="66" fillId="2" borderId="2" xfId="215" applyFont="1" applyFill="1" applyBorder="1" applyAlignment="1">
      <alignment horizontal="center" vertical="center"/>
    </xf>
    <xf numFmtId="4" fontId="67" fillId="0" borderId="0" xfId="0" applyNumberFormat="1" applyFont="1" applyAlignment="1">
      <alignment horizontal="center"/>
    </xf>
    <xf numFmtId="0" fontId="66" fillId="2" borderId="2" xfId="0" applyFont="1" applyFill="1" applyBorder="1" applyAlignment="1">
      <alignment horizontal="center" vertical="center" wrapText="1"/>
    </xf>
    <xf numFmtId="0" fontId="66" fillId="2" borderId="2" xfId="157" applyFont="1" applyFill="1" applyBorder="1" applyAlignment="1">
      <alignment horizontal="center" vertical="center"/>
    </xf>
    <xf numFmtId="0" fontId="66" fillId="2" borderId="2" xfId="0" applyFont="1" applyFill="1" applyBorder="1" applyAlignment="1">
      <alignment horizontal="center" vertical="center"/>
    </xf>
    <xf numFmtId="0" fontId="66" fillId="21" borderId="2" xfId="0" applyFont="1" applyFill="1" applyBorder="1" applyAlignment="1">
      <alignment horizontal="center" vertical="center" wrapText="1"/>
    </xf>
    <xf numFmtId="0" fontId="67" fillId="0" borderId="2" xfId="0" applyFont="1" applyBorder="1" applyAlignment="1">
      <alignment horizontal="left"/>
    </xf>
    <xf numFmtId="0" fontId="67" fillId="0" borderId="2" xfId="157" applyFont="1" applyBorder="1" applyAlignment="1">
      <alignment horizontal="center"/>
    </xf>
    <xf numFmtId="3" fontId="69" fillId="0" borderId="2" xfId="0" applyNumberFormat="1" applyFont="1" applyFill="1" applyBorder="1" applyAlignment="1">
      <alignment horizontal="center"/>
    </xf>
    <xf numFmtId="3" fontId="67" fillId="0" borderId="2" xfId="157" applyNumberFormat="1" applyFont="1" applyBorder="1" applyAlignment="1">
      <alignment horizontal="center"/>
    </xf>
    <xf numFmtId="0" fontId="67" fillId="0" borderId="2" xfId="468" applyNumberFormat="1" applyFont="1" applyFill="1" applyBorder="1" applyAlignment="1">
      <alignment horizontal="center" vertical="top"/>
    </xf>
    <xf numFmtId="3" fontId="67" fillId="0" borderId="2" xfId="468" applyNumberFormat="1" applyFont="1" applyFill="1" applyBorder="1" applyAlignment="1">
      <alignment horizontal="center" vertical="top"/>
    </xf>
    <xf numFmtId="3" fontId="67" fillId="0" borderId="2" xfId="4280" applyNumberFormat="1" applyFont="1" applyBorder="1" applyAlignment="1">
      <alignment horizontal="center"/>
    </xf>
    <xf numFmtId="1" fontId="66" fillId="0" borderId="0" xfId="0" applyNumberFormat="1" applyFont="1" applyFill="1" applyBorder="1" applyAlignment="1">
      <alignment horizontal="center" vertical="center"/>
    </xf>
    <xf numFmtId="0" fontId="131" fillId="0" borderId="0" xfId="0" applyFont="1" applyAlignment="1"/>
    <xf numFmtId="3" fontId="67" fillId="0" borderId="2" xfId="0" applyNumberFormat="1" applyFont="1" applyBorder="1" applyAlignment="1">
      <alignment horizontal="center" vertical="center"/>
    </xf>
    <xf numFmtId="3" fontId="66" fillId="2" borderId="2" xfId="7189" applyNumberFormat="1" applyFont="1" applyFill="1" applyBorder="1" applyAlignment="1">
      <alignment horizontal="center" vertical="top"/>
    </xf>
    <xf numFmtId="0" fontId="70" fillId="0" borderId="0" xfId="10083" applyFont="1" applyFill="1" applyBorder="1" applyAlignment="1">
      <alignment horizontal="left" wrapText="1"/>
    </xf>
    <xf numFmtId="0" fontId="85" fillId="0" borderId="0" xfId="0" applyFont="1" applyFill="1" applyAlignment="1"/>
    <xf numFmtId="3" fontId="66" fillId="0" borderId="2" xfId="0" applyNumberFormat="1" applyFont="1" applyFill="1" applyBorder="1" applyAlignment="1">
      <alignment horizontal="center" vertical="center"/>
    </xf>
    <xf numFmtId="173" fontId="67" fillId="0" borderId="2" xfId="6743" applyNumberFormat="1" applyFont="1" applyBorder="1" applyAlignment="1">
      <alignment horizontal="center" vertical="center"/>
    </xf>
    <xf numFmtId="3" fontId="67" fillId="0" borderId="2" xfId="0" applyNumberFormat="1" applyFont="1" applyFill="1" applyBorder="1" applyAlignment="1">
      <alignment horizontal="center" vertical="center"/>
    </xf>
    <xf numFmtId="0" fontId="66" fillId="0" borderId="13" xfId="0" applyFont="1" applyFill="1" applyBorder="1" applyAlignment="1">
      <alignment vertical="center"/>
    </xf>
    <xf numFmtId="0" fontId="67" fillId="0" borderId="43" xfId="0" applyFont="1" applyBorder="1" applyAlignment="1">
      <alignment horizontal="left" vertical="center"/>
    </xf>
    <xf numFmtId="0" fontId="66" fillId="0" borderId="0" xfId="0" applyFont="1" applyFill="1" applyBorder="1" applyAlignment="1">
      <alignment vertical="center"/>
    </xf>
    <xf numFmtId="0" fontId="66" fillId="2" borderId="2" xfId="10084" applyFont="1" applyFill="1" applyBorder="1" applyAlignment="1">
      <alignment horizontal="center" vertical="center"/>
    </xf>
    <xf numFmtId="0" fontId="67" fillId="0" borderId="2" xfId="10084" applyFont="1" applyBorder="1" applyAlignment="1">
      <alignment horizontal="left" vertical="center" wrapText="1"/>
    </xf>
    <xf numFmtId="0" fontId="85" fillId="0" borderId="2" xfId="0" applyFont="1" applyBorder="1" applyAlignment="1">
      <alignment horizontal="center" vertical="center" wrapText="1"/>
    </xf>
    <xf numFmtId="0" fontId="132" fillId="0" borderId="0" xfId="0" applyFont="1"/>
    <xf numFmtId="0" fontId="67" fillId="0" borderId="0" xfId="10084" applyFont="1"/>
    <xf numFmtId="0" fontId="66" fillId="0" borderId="0" xfId="0" applyFont="1" applyFill="1" applyAlignment="1">
      <alignment wrapText="1"/>
    </xf>
    <xf numFmtId="0" fontId="72" fillId="0" borderId="0" xfId="10084" applyFont="1"/>
    <xf numFmtId="0" fontId="67" fillId="0" borderId="0" xfId="0" applyFont="1" applyFill="1" applyAlignment="1">
      <alignment vertical="top"/>
    </xf>
    <xf numFmtId="9" fontId="67" fillId="0" borderId="2" xfId="10085" applyFont="1" applyBorder="1" applyAlignment="1">
      <alignment horizontal="center"/>
    </xf>
    <xf numFmtId="0" fontId="67" fillId="0" borderId="39" xfId="0" applyFont="1" applyBorder="1" applyAlignment="1">
      <alignment horizontal="left"/>
    </xf>
    <xf numFmtId="177" fontId="66" fillId="2" borderId="2" xfId="10086" applyNumberFormat="1" applyFont="1" applyFill="1" applyBorder="1" applyAlignment="1">
      <alignment horizontal="right" vertical="top"/>
    </xf>
    <xf numFmtId="3" fontId="66" fillId="2" borderId="2" xfId="10086" applyNumberFormat="1" applyFont="1" applyFill="1" applyBorder="1" applyAlignment="1">
      <alignment horizontal="center" vertical="top"/>
    </xf>
    <xf numFmtId="0" fontId="67" fillId="0" borderId="51" xfId="0" applyFont="1" applyBorder="1"/>
    <xf numFmtId="0" fontId="85" fillId="0" borderId="0" xfId="14850" applyFont="1"/>
    <xf numFmtId="44" fontId="67" fillId="0" borderId="51" xfId="215" applyFont="1" applyBorder="1"/>
    <xf numFmtId="0" fontId="66" fillId="2" borderId="51" xfId="0" applyFont="1" applyFill="1" applyBorder="1" applyAlignment="1">
      <alignment horizontal="right"/>
    </xf>
    <xf numFmtId="44" fontId="66" fillId="2" borderId="51" xfId="215" applyFont="1" applyFill="1" applyBorder="1"/>
    <xf numFmtId="43" fontId="0" fillId="0" borderId="0" xfId="0" applyNumberFormat="1"/>
    <xf numFmtId="0" fontId="72" fillId="0" borderId="30" xfId="0" applyFont="1" applyFill="1" applyBorder="1"/>
    <xf numFmtId="44" fontId="0" fillId="0" borderId="0" xfId="0" applyNumberFormat="1"/>
    <xf numFmtId="0" fontId="69" fillId="0" borderId="0" xfId="14851" applyFont="1"/>
    <xf numFmtId="0" fontId="66" fillId="0" borderId="0" xfId="14851" applyFont="1" applyFill="1" applyAlignment="1"/>
    <xf numFmtId="0" fontId="121" fillId="0" borderId="0" xfId="14851" applyFont="1" applyFill="1" applyAlignment="1"/>
    <xf numFmtId="0" fontId="121" fillId="0" borderId="0" xfId="14852" applyFont="1"/>
    <xf numFmtId="0" fontId="67" fillId="0" borderId="0" xfId="14851" applyFont="1"/>
    <xf numFmtId="0" fontId="66" fillId="2" borderId="51" xfId="14851" applyFont="1" applyFill="1" applyBorder="1" applyAlignment="1">
      <alignment horizontal="center" vertical="center"/>
    </xf>
    <xf numFmtId="0" fontId="67" fillId="0" borderId="51" xfId="14851" applyFont="1" applyBorder="1" applyAlignment="1">
      <alignment horizontal="center" vertical="center"/>
    </xf>
    <xf numFmtId="0" fontId="67" fillId="0" borderId="51" xfId="14851" applyFont="1" applyFill="1" applyBorder="1" applyAlignment="1">
      <alignment horizontal="center" vertical="center"/>
    </xf>
    <xf numFmtId="0" fontId="69" fillId="0" borderId="51" xfId="14851" applyFont="1" applyFill="1" applyBorder="1" applyAlignment="1">
      <alignment horizontal="center" vertical="center"/>
    </xf>
    <xf numFmtId="0" fontId="69" fillId="0" borderId="0" xfId="14851" applyFont="1" applyAlignment="1">
      <alignment horizontal="center"/>
    </xf>
    <xf numFmtId="4" fontId="67" fillId="0" borderId="51" xfId="14851" applyNumberFormat="1" applyFont="1" applyFill="1" applyBorder="1" applyAlignment="1">
      <alignment horizontal="center" vertical="center"/>
    </xf>
    <xf numFmtId="0" fontId="67" fillId="0" borderId="51" xfId="14851" applyFont="1" applyFill="1" applyBorder="1" applyAlignment="1">
      <alignment vertical="center"/>
    </xf>
    <xf numFmtId="0" fontId="66" fillId="2" borderId="52" xfId="14851" applyFont="1" applyFill="1" applyBorder="1" applyAlignment="1">
      <alignment horizontal="right"/>
    </xf>
    <xf numFmtId="0" fontId="66" fillId="2" borderId="51" xfId="14851" applyFont="1" applyFill="1" applyBorder="1" applyAlignment="1">
      <alignment horizontal="center"/>
    </xf>
    <xf numFmtId="4" fontId="66" fillId="2" borderId="51" xfId="14851" applyNumberFormat="1" applyFont="1" applyFill="1" applyBorder="1" applyAlignment="1">
      <alignment horizontal="center"/>
    </xf>
    <xf numFmtId="0" fontId="129" fillId="0" borderId="0" xfId="14851" applyFont="1"/>
    <xf numFmtId="0" fontId="69" fillId="0" borderId="0" xfId="14851" applyFont="1" applyAlignment="1">
      <alignment horizontal="right"/>
    </xf>
    <xf numFmtId="0" fontId="66" fillId="2" borderId="51" xfId="14851" applyFont="1" applyFill="1" applyBorder="1" applyAlignment="1">
      <alignment horizontal="center" vertical="center" wrapText="1"/>
    </xf>
    <xf numFmtId="0" fontId="71" fillId="0" borderId="0" xfId="14851" applyFont="1"/>
    <xf numFmtId="0" fontId="130" fillId="0" borderId="0" xfId="14851" applyFont="1"/>
    <xf numFmtId="0" fontId="69" fillId="0" borderId="0" xfId="14851" applyFont="1" applyFill="1"/>
    <xf numFmtId="0" fontId="66" fillId="2" borderId="51" xfId="0" applyFont="1" applyFill="1" applyBorder="1" applyAlignment="1">
      <alignment horizontal="center" vertical="center"/>
    </xf>
    <xf numFmtId="0" fontId="66" fillId="2" borderId="51" xfId="0" applyFont="1" applyFill="1" applyBorder="1" applyAlignment="1">
      <alignment horizontal="center"/>
    </xf>
    <xf numFmtId="4" fontId="66" fillId="2" borderId="51" xfId="0" applyNumberFormat="1" applyFont="1" applyFill="1" applyBorder="1" applyAlignment="1">
      <alignment horizontal="center"/>
    </xf>
    <xf numFmtId="0" fontId="70" fillId="2" borderId="51" xfId="14851" applyFont="1" applyFill="1" applyBorder="1" applyAlignment="1">
      <alignment horizontal="center"/>
    </xf>
    <xf numFmtId="4" fontId="70" fillId="2" borderId="51" xfId="14851" applyNumberFormat="1" applyFont="1" applyFill="1" applyBorder="1" applyAlignment="1">
      <alignment horizontal="center"/>
    </xf>
    <xf numFmtId="0" fontId="73" fillId="0" borderId="0" xfId="14851" applyFont="1"/>
    <xf numFmtId="0" fontId="66" fillId="0" borderId="0" xfId="1" applyFont="1" applyAlignment="1">
      <alignment horizontal="center" vertical="center"/>
    </xf>
    <xf numFmtId="1" fontId="67" fillId="0" borderId="0" xfId="0" applyNumberFormat="1" applyFont="1" applyAlignment="1">
      <alignment horizontal="center"/>
    </xf>
    <xf numFmtId="1" fontId="66" fillId="0" borderId="0" xfId="0" applyNumberFormat="1" applyFont="1" applyBorder="1" applyAlignment="1">
      <alignment horizontal="center"/>
    </xf>
    <xf numFmtId="44" fontId="66" fillId="0" borderId="0" xfId="0" applyNumberFormat="1" applyFont="1" applyBorder="1"/>
    <xf numFmtId="0" fontId="18" fillId="0" borderId="0" xfId="14857"/>
    <xf numFmtId="0" fontId="66" fillId="0" borderId="13" xfId="14857" applyFont="1" applyBorder="1" applyAlignment="1">
      <alignment vertical="center"/>
    </xf>
    <xf numFmtId="0" fontId="70" fillId="2" borderId="56" xfId="14857" applyFont="1" applyFill="1" applyBorder="1" applyAlignment="1">
      <alignment horizontal="center" vertical="center" wrapText="1" readingOrder="1"/>
    </xf>
    <xf numFmtId="0" fontId="70" fillId="2" borderId="53" xfId="14857" applyFont="1" applyFill="1" applyBorder="1" applyAlignment="1">
      <alignment horizontal="center" vertical="center" wrapText="1" readingOrder="1"/>
    </xf>
    <xf numFmtId="0" fontId="70" fillId="2" borderId="57" xfId="14857" applyFont="1" applyFill="1" applyBorder="1" applyAlignment="1">
      <alignment horizontal="center" vertical="center" wrapText="1" readingOrder="1"/>
    </xf>
    <xf numFmtId="0" fontId="18" fillId="0" borderId="51" xfId="14857" applyFill="1" applyBorder="1" applyAlignment="1">
      <alignment wrapText="1"/>
    </xf>
    <xf numFmtId="0" fontId="18" fillId="0" borderId="51" xfId="14857" applyBorder="1" applyAlignment="1">
      <alignment horizontal="center" vertical="center"/>
    </xf>
    <xf numFmtId="0" fontId="78" fillId="0" borderId="51" xfId="14857" applyFont="1" applyBorder="1" applyAlignment="1">
      <alignment horizontal="center" vertical="center" wrapText="1"/>
    </xf>
    <xf numFmtId="0" fontId="70" fillId="2" borderId="56" xfId="14857" applyFont="1" applyFill="1" applyBorder="1" applyAlignment="1">
      <alignment horizontal="right" vertical="center" wrapText="1" readingOrder="1"/>
    </xf>
    <xf numFmtId="0" fontId="84" fillId="0" borderId="0" xfId="14857" applyFont="1"/>
    <xf numFmtId="0" fontId="85" fillId="2" borderId="51" xfId="14857" applyFont="1" applyFill="1" applyBorder="1" applyAlignment="1">
      <alignment horizontal="center"/>
    </xf>
    <xf numFmtId="0" fontId="84" fillId="0" borderId="51" xfId="14857" applyFont="1" applyBorder="1" applyAlignment="1">
      <alignment horizontal="left"/>
    </xf>
    <xf numFmtId="0" fontId="84" fillId="0" borderId="51" xfId="14857" applyFont="1" applyBorder="1" applyAlignment="1">
      <alignment horizontal="center" vertical="center" wrapText="1"/>
    </xf>
    <xf numFmtId="0" fontId="84" fillId="0" borderId="51" xfId="14857" applyFont="1" applyFill="1" applyBorder="1" applyAlignment="1">
      <alignment horizontal="left"/>
    </xf>
    <xf numFmtId="0" fontId="85" fillId="2" borderId="51" xfId="14857" applyFont="1" applyFill="1" applyBorder="1" applyAlignment="1">
      <alignment horizontal="right"/>
    </xf>
    <xf numFmtId="0" fontId="84" fillId="2" borderId="51" xfId="14857" applyFont="1" applyFill="1" applyBorder="1" applyAlignment="1">
      <alignment horizontal="center"/>
    </xf>
    <xf numFmtId="0" fontId="84" fillId="0" borderId="51" xfId="14857" applyFont="1" applyBorder="1" applyAlignment="1">
      <alignment horizontal="center"/>
    </xf>
    <xf numFmtId="0" fontId="85" fillId="28" borderId="51" xfId="14857" applyFont="1" applyFill="1" applyBorder="1" applyAlignment="1">
      <alignment horizontal="center"/>
    </xf>
    <xf numFmtId="0" fontId="86" fillId="0" borderId="0" xfId="14857" applyFont="1"/>
    <xf numFmtId="0" fontId="84" fillId="0" borderId="0" xfId="14857" applyFont="1" applyAlignment="1">
      <alignment horizontal="center" vertical="center"/>
    </xf>
    <xf numFmtId="0" fontId="67" fillId="0" borderId="0" xfId="14857" applyFont="1" applyAlignment="1">
      <alignment wrapText="1"/>
    </xf>
    <xf numFmtId="0" fontId="67" fillId="0" borderId="0" xfId="14857" applyFont="1" applyAlignment="1">
      <alignment horizontal="center" vertical="center" wrapText="1"/>
    </xf>
    <xf numFmtId="0" fontId="66" fillId="0" borderId="0" xfId="14857" applyFont="1" applyFill="1"/>
    <xf numFmtId="0" fontId="66" fillId="2" borderId="51" xfId="14857" applyFont="1" applyFill="1" applyBorder="1" applyAlignment="1">
      <alignment horizontal="center" vertical="center" wrapText="1"/>
    </xf>
    <xf numFmtId="0" fontId="67" fillId="0" borderId="51" xfId="14857" applyFont="1" applyFill="1" applyBorder="1" applyAlignment="1">
      <alignment horizontal="left" vertical="top" wrapText="1"/>
    </xf>
    <xf numFmtId="0" fontId="67" fillId="0" borderId="51" xfId="14857" applyFont="1" applyFill="1" applyBorder="1" applyAlignment="1">
      <alignment horizontal="center" vertical="center" wrapText="1"/>
    </xf>
    <xf numFmtId="0" fontId="85" fillId="2" borderId="51" xfId="14857" applyFont="1" applyFill="1" applyBorder="1" applyAlignment="1">
      <alignment horizontal="center" vertical="center"/>
    </xf>
    <xf numFmtId="0" fontId="66" fillId="0" borderId="0" xfId="2016" applyFont="1" applyFill="1"/>
    <xf numFmtId="0" fontId="66" fillId="2" borderId="55" xfId="2016" applyFont="1" applyFill="1" applyBorder="1" applyAlignment="1">
      <alignment horizontal="center" vertical="center" wrapText="1"/>
    </xf>
    <xf numFmtId="0" fontId="66" fillId="2" borderId="37" xfId="2016" applyFont="1" applyFill="1" applyBorder="1" applyAlignment="1">
      <alignment horizontal="center" vertical="center" wrapText="1"/>
    </xf>
    <xf numFmtId="0" fontId="66" fillId="2" borderId="58" xfId="2016" applyFont="1" applyFill="1" applyBorder="1" applyAlignment="1">
      <alignment horizontal="center" vertical="center" wrapText="1"/>
    </xf>
    <xf numFmtId="0" fontId="69" fillId="0" borderId="0" xfId="14859" applyFont="1" applyBorder="1"/>
    <xf numFmtId="0" fontId="69" fillId="0" borderId="0" xfId="14859" applyFont="1"/>
    <xf numFmtId="0" fontId="70" fillId="0" borderId="0" xfId="14859" applyFont="1" applyBorder="1" applyAlignment="1">
      <alignment vertical="center" wrapText="1"/>
    </xf>
    <xf numFmtId="0" fontId="70" fillId="2" borderId="51" xfId="14859" applyFont="1" applyFill="1" applyBorder="1" applyAlignment="1">
      <alignment horizontal="center" vertical="center"/>
    </xf>
    <xf numFmtId="0" fontId="69" fillId="0" borderId="51" xfId="14859" applyFont="1" applyBorder="1"/>
    <xf numFmtId="0" fontId="69" fillId="0" borderId="51" xfId="14859" applyFont="1" applyBorder="1" applyAlignment="1">
      <alignment horizontal="center" vertical="center"/>
    </xf>
    <xf numFmtId="0" fontId="70" fillId="2" borderId="51" xfId="14859" applyFont="1" applyFill="1" applyBorder="1" applyAlignment="1">
      <alignment horizontal="right"/>
    </xf>
    <xf numFmtId="0" fontId="73" fillId="0" borderId="0" xfId="14860" applyFont="1" applyBorder="1"/>
    <xf numFmtId="0" fontId="127" fillId="0" borderId="0" xfId="14859" applyFont="1"/>
    <xf numFmtId="0" fontId="84" fillId="0" borderId="0" xfId="14858" applyFont="1"/>
    <xf numFmtId="0" fontId="66" fillId="0" borderId="0" xfId="14861" applyFont="1" applyAlignment="1">
      <alignment vertical="center" wrapText="1"/>
    </xf>
    <xf numFmtId="0" fontId="66" fillId="0" borderId="0" xfId="14861" applyFont="1" applyAlignment="1">
      <alignment horizontal="center" vertical="center" wrapText="1"/>
    </xf>
    <xf numFmtId="0" fontId="69" fillId="0" borderId="0" xfId="14861" applyFont="1"/>
    <xf numFmtId="0" fontId="69" fillId="21" borderId="51" xfId="14861" applyFont="1" applyFill="1" applyBorder="1" applyAlignment="1">
      <alignment horizontal="center" vertical="center"/>
    </xf>
    <xf numFmtId="0" fontId="84" fillId="0" borderId="51" xfId="14858" applyFont="1" applyBorder="1" applyAlignment="1">
      <alignment horizontal="left"/>
    </xf>
    <xf numFmtId="0" fontId="69" fillId="0" borderId="51" xfId="14861" applyFont="1" applyBorder="1" applyAlignment="1">
      <alignment horizontal="center" vertical="center"/>
    </xf>
    <xf numFmtId="0" fontId="70" fillId="2" borderId="59" xfId="14861" applyFont="1" applyFill="1" applyBorder="1" applyAlignment="1">
      <alignment horizontal="right" vertical="center" wrapText="1" readingOrder="1"/>
    </xf>
    <xf numFmtId="3" fontId="70" fillId="21" borderId="60" xfId="14861" applyNumberFormat="1" applyFont="1" applyFill="1" applyBorder="1" applyAlignment="1">
      <alignment horizontal="center" vertical="center" wrapText="1" readingOrder="1"/>
    </xf>
    <xf numFmtId="0" fontId="86" fillId="0" borderId="0" xfId="14858" applyFont="1"/>
    <xf numFmtId="0" fontId="85" fillId="0" borderId="0" xfId="14862" applyFont="1"/>
    <xf numFmtId="0" fontId="69" fillId="0" borderId="0" xfId="14863" applyFont="1"/>
    <xf numFmtId="0" fontId="84" fillId="0" borderId="0" xfId="14864" applyFont="1"/>
    <xf numFmtId="0" fontId="66" fillId="0" borderId="0" xfId="1" applyFont="1" applyFill="1" applyBorder="1" applyAlignment="1">
      <alignment vertical="center"/>
    </xf>
    <xf numFmtId="0" fontId="66" fillId="0" borderId="13" xfId="14864" applyFont="1" applyBorder="1" applyAlignment="1"/>
    <xf numFmtId="49" fontId="66" fillId="2" borderId="61" xfId="1" applyNumberFormat="1" applyFont="1" applyFill="1" applyBorder="1" applyAlignment="1">
      <alignment horizontal="center" vertical="center"/>
    </xf>
    <xf numFmtId="49" fontId="66" fillId="2" borderId="61" xfId="1" applyNumberFormat="1" applyFont="1" applyFill="1" applyBorder="1" applyAlignment="1">
      <alignment horizontal="center" vertical="center" wrapText="1"/>
    </xf>
    <xf numFmtId="0" fontId="72" fillId="0" borderId="0" xfId="1" applyFont="1" applyAlignment="1">
      <alignment horizontal="left" vertical="center"/>
    </xf>
    <xf numFmtId="9" fontId="84" fillId="0" borderId="0" xfId="7190" applyFont="1"/>
    <xf numFmtId="0" fontId="67" fillId="0" borderId="61" xfId="0" applyFont="1" applyBorder="1" applyAlignment="1">
      <alignment horizontal="left" vertical="top" wrapText="1"/>
    </xf>
    <xf numFmtId="0" fontId="67" fillId="0" borderId="61" xfId="0" applyFont="1" applyBorder="1" applyAlignment="1">
      <alignment horizontal="center" vertical="center" wrapText="1"/>
    </xf>
    <xf numFmtId="0" fontId="135" fillId="0" borderId="0" xfId="0" applyFont="1"/>
    <xf numFmtId="0" fontId="69" fillId="0" borderId="0" xfId="14866" applyFont="1" applyBorder="1"/>
    <xf numFmtId="0" fontId="69" fillId="0" borderId="0" xfId="14866" applyFont="1"/>
    <xf numFmtId="0" fontId="69" fillId="0" borderId="13" xfId="14866" applyFont="1" applyBorder="1"/>
    <xf numFmtId="0" fontId="70" fillId="0" borderId="0" xfId="14866" applyFont="1" applyAlignment="1">
      <alignment horizontal="center"/>
    </xf>
    <xf numFmtId="0" fontId="70" fillId="2" borderId="51" xfId="14866" applyFont="1" applyFill="1" applyBorder="1" applyAlignment="1">
      <alignment horizontal="center"/>
    </xf>
    <xf numFmtId="0" fontId="70" fillId="0" borderId="62" xfId="14866" applyFont="1" applyFill="1" applyBorder="1" applyAlignment="1">
      <alignment horizontal="center"/>
    </xf>
    <xf numFmtId="0" fontId="70" fillId="0" borderId="51" xfId="14866" applyFont="1" applyFill="1" applyBorder="1" applyAlignment="1">
      <alignment horizontal="center"/>
    </xf>
    <xf numFmtId="0" fontId="70" fillId="0" borderId="55" xfId="14866" applyFont="1" applyFill="1" applyBorder="1" applyAlignment="1">
      <alignment horizontal="center"/>
    </xf>
    <xf numFmtId="0" fontId="70" fillId="0" borderId="58" xfId="14866" applyFont="1" applyFill="1" applyBorder="1" applyAlignment="1">
      <alignment horizontal="center"/>
    </xf>
    <xf numFmtId="0" fontId="70" fillId="0" borderId="63" xfId="14866" applyFont="1" applyFill="1" applyBorder="1" applyAlignment="1">
      <alignment horizontal="center"/>
    </xf>
    <xf numFmtId="0" fontId="69" fillId="0" borderId="51" xfId="14866" applyFont="1" applyBorder="1"/>
    <xf numFmtId="177" fontId="69" fillId="0" borderId="51" xfId="468" applyNumberFormat="1" applyFont="1" applyBorder="1" applyAlignment="1">
      <alignment horizontal="center" vertical="center"/>
    </xf>
    <xf numFmtId="0" fontId="69" fillId="0" borderId="51" xfId="14866" applyFont="1" applyBorder="1" applyAlignment="1">
      <alignment horizontal="center"/>
    </xf>
    <xf numFmtId="177" fontId="69" fillId="0" borderId="51" xfId="468" applyNumberFormat="1" applyFont="1" applyBorder="1" applyAlignment="1">
      <alignment horizontal="center"/>
    </xf>
    <xf numFmtId="0" fontId="69" fillId="0" borderId="62" xfId="14866" applyFont="1" applyBorder="1" applyAlignment="1">
      <alignment horizontal="center"/>
    </xf>
    <xf numFmtId="173" fontId="69" fillId="0" borderId="51" xfId="14866" applyNumberFormat="1" applyFont="1" applyBorder="1" applyAlignment="1">
      <alignment horizontal="center"/>
    </xf>
    <xf numFmtId="179" fontId="69" fillId="0" borderId="51" xfId="14866" applyNumberFormat="1" applyFont="1" applyBorder="1" applyAlignment="1">
      <alignment horizontal="center"/>
    </xf>
    <xf numFmtId="1" fontId="67" fillId="0" borderId="51" xfId="1" applyNumberFormat="1" applyFont="1" applyFill="1" applyBorder="1" applyAlignment="1" applyProtection="1">
      <alignment horizontal="center"/>
    </xf>
    <xf numFmtId="173" fontId="69" fillId="0" borderId="58" xfId="14866" applyNumberFormat="1" applyFont="1" applyBorder="1" applyAlignment="1">
      <alignment horizontal="center"/>
    </xf>
    <xf numFmtId="1" fontId="70" fillId="0" borderId="63" xfId="14866" applyNumberFormat="1" applyFont="1" applyBorder="1" applyAlignment="1">
      <alignment horizontal="center"/>
    </xf>
    <xf numFmtId="177" fontId="70" fillId="0" borderId="51" xfId="468" applyNumberFormat="1" applyFont="1" applyBorder="1" applyAlignment="1">
      <alignment horizontal="center"/>
    </xf>
    <xf numFmtId="179" fontId="70" fillId="0" borderId="51" xfId="468" applyNumberFormat="1" applyFont="1" applyBorder="1" applyAlignment="1">
      <alignment horizontal="center"/>
    </xf>
    <xf numFmtId="173" fontId="70" fillId="0" borderId="51" xfId="14866" applyNumberFormat="1" applyFont="1" applyBorder="1" applyAlignment="1">
      <alignment horizontal="center"/>
    </xf>
    <xf numFmtId="0" fontId="69" fillId="0" borderId="51" xfId="14866" applyFont="1" applyBorder="1" applyAlignment="1">
      <alignment horizontal="center" vertical="center"/>
    </xf>
    <xf numFmtId="0" fontId="67" fillId="0" borderId="51" xfId="1" applyFont="1" applyFill="1" applyBorder="1" applyAlignment="1" applyProtection="1">
      <alignment horizontal="center" vertical="center" wrapText="1"/>
    </xf>
    <xf numFmtId="0" fontId="70" fillId="2" borderId="51" xfId="14866" applyFont="1" applyFill="1" applyBorder="1" applyAlignment="1">
      <alignment horizontal="right"/>
    </xf>
    <xf numFmtId="3" fontId="70" fillId="2" borderId="51" xfId="468" applyNumberFormat="1" applyFont="1" applyFill="1" applyBorder="1" applyAlignment="1">
      <alignment horizontal="center"/>
    </xf>
    <xf numFmtId="3" fontId="70" fillId="21" borderId="62" xfId="468" applyNumberFormat="1" applyFont="1" applyFill="1" applyBorder="1" applyAlignment="1">
      <alignment horizontal="center"/>
    </xf>
    <xf numFmtId="3" fontId="70" fillId="21" borderId="51" xfId="468" applyNumberFormat="1" applyFont="1" applyFill="1" applyBorder="1" applyAlignment="1">
      <alignment horizontal="center"/>
    </xf>
    <xf numFmtId="173" fontId="70" fillId="21" borderId="51" xfId="14866" applyNumberFormat="1" applyFont="1" applyFill="1" applyBorder="1" applyAlignment="1">
      <alignment horizontal="center"/>
    </xf>
    <xf numFmtId="179" fontId="70" fillId="2" borderId="51" xfId="14866" applyNumberFormat="1" applyFont="1" applyFill="1" applyBorder="1" applyAlignment="1">
      <alignment horizontal="center"/>
    </xf>
    <xf numFmtId="173" fontId="70" fillId="2" borderId="51" xfId="14866" applyNumberFormat="1" applyFont="1" applyFill="1" applyBorder="1" applyAlignment="1">
      <alignment horizontal="center"/>
    </xf>
    <xf numFmtId="173" fontId="70" fillId="21" borderId="58" xfId="14866" applyNumberFormat="1" applyFont="1" applyFill="1" applyBorder="1" applyAlignment="1">
      <alignment horizontal="center"/>
    </xf>
    <xf numFmtId="3" fontId="70" fillId="2" borderId="63" xfId="468" applyNumberFormat="1" applyFont="1" applyFill="1" applyBorder="1" applyAlignment="1">
      <alignment horizontal="center"/>
    </xf>
    <xf numFmtId="179" fontId="70" fillId="2" borderId="51" xfId="468" applyNumberFormat="1" applyFont="1" applyFill="1" applyBorder="1" applyAlignment="1">
      <alignment horizontal="center"/>
    </xf>
    <xf numFmtId="0" fontId="96" fillId="0" borderId="51" xfId="0" applyFont="1" applyFill="1" applyBorder="1" applyAlignment="1">
      <alignment horizontal="center" vertical="center"/>
    </xf>
    <xf numFmtId="0" fontId="96" fillId="0" borderId="51" xfId="0" applyFont="1" applyFill="1" applyBorder="1" applyAlignment="1">
      <alignment horizontal="center"/>
    </xf>
    <xf numFmtId="0" fontId="67" fillId="0" borderId="51" xfId="1" applyFont="1" applyFill="1" applyBorder="1" applyAlignment="1" applyProtection="1">
      <alignment horizontal="center"/>
    </xf>
    <xf numFmtId="3" fontId="70" fillId="2" borderId="1" xfId="468" applyNumberFormat="1" applyFont="1" applyFill="1" applyBorder="1" applyAlignment="1">
      <alignment horizontal="center"/>
    </xf>
    <xf numFmtId="179" fontId="70" fillId="2" borderId="1" xfId="14866" applyNumberFormat="1" applyFont="1" applyFill="1" applyBorder="1" applyAlignment="1">
      <alignment horizontal="center"/>
    </xf>
    <xf numFmtId="173" fontId="70" fillId="2" borderId="1" xfId="14866" applyNumberFormat="1" applyFont="1" applyFill="1" applyBorder="1" applyAlignment="1">
      <alignment horizontal="center"/>
    </xf>
    <xf numFmtId="3" fontId="70" fillId="21" borderId="1" xfId="468" applyNumberFormat="1" applyFont="1" applyFill="1" applyBorder="1" applyAlignment="1">
      <alignment horizontal="center"/>
    </xf>
    <xf numFmtId="173" fontId="70" fillId="21" borderId="1" xfId="14866" applyNumberFormat="1" applyFont="1" applyFill="1" applyBorder="1" applyAlignment="1">
      <alignment horizontal="center"/>
    </xf>
    <xf numFmtId="0" fontId="74" fillId="37" borderId="51" xfId="0" applyFont="1" applyFill="1" applyBorder="1" applyAlignment="1">
      <alignment horizontal="center" vertical="center" wrapText="1"/>
    </xf>
    <xf numFmtId="0" fontId="75" fillId="0" borderId="51" xfId="0" applyFont="1" applyFill="1" applyBorder="1" applyAlignment="1">
      <alignment vertical="center"/>
    </xf>
    <xf numFmtId="0" fontId="75" fillId="32" borderId="51" xfId="0" applyFont="1" applyFill="1" applyBorder="1" applyAlignment="1">
      <alignment horizontal="center"/>
    </xf>
    <xf numFmtId="0" fontId="75" fillId="32" borderId="51" xfId="0" applyFont="1" applyFill="1" applyBorder="1" applyAlignment="1">
      <alignment horizontal="center" wrapText="1"/>
    </xf>
    <xf numFmtId="0" fontId="75" fillId="32" borderId="51" xfId="1" applyFont="1" applyFill="1" applyBorder="1" applyAlignment="1">
      <alignment horizontal="center"/>
    </xf>
    <xf numFmtId="0" fontId="75" fillId="0" borderId="51" xfId="1" applyFont="1" applyFill="1" applyBorder="1" applyAlignment="1">
      <alignment horizontal="center"/>
    </xf>
    <xf numFmtId="0" fontId="75" fillId="0" borderId="51" xfId="0" applyFont="1" applyFill="1" applyBorder="1" applyAlignment="1">
      <alignment horizontal="center" wrapText="1"/>
    </xf>
    <xf numFmtId="9" fontId="75" fillId="0" borderId="51" xfId="7190" applyFont="1" applyFill="1" applyBorder="1" applyAlignment="1">
      <alignment horizontal="center"/>
    </xf>
    <xf numFmtId="0" fontId="75" fillId="0" borderId="51" xfId="0" applyFont="1" applyFill="1" applyBorder="1" applyAlignment="1">
      <alignment horizontal="center"/>
    </xf>
    <xf numFmtId="0" fontId="74" fillId="37" borderId="51" xfId="0" applyFont="1" applyFill="1" applyBorder="1" applyAlignment="1">
      <alignment horizontal="right" vertical="center"/>
    </xf>
    <xf numFmtId="0" fontId="74" fillId="37" borderId="51" xfId="0" applyFont="1" applyFill="1" applyBorder="1" applyAlignment="1">
      <alignment horizontal="center"/>
    </xf>
    <xf numFmtId="9" fontId="75" fillId="37" borderId="51" xfId="7190" applyFont="1" applyFill="1" applyBorder="1" applyAlignment="1">
      <alignment horizontal="center"/>
    </xf>
    <xf numFmtId="0" fontId="74" fillId="37" borderId="51" xfId="1" applyFont="1" applyFill="1" applyBorder="1" applyAlignment="1">
      <alignment horizontal="center"/>
    </xf>
    <xf numFmtId="9" fontId="74" fillId="37" borderId="51" xfId="7190" applyFont="1" applyFill="1" applyBorder="1" applyAlignment="1">
      <alignment horizontal="center"/>
    </xf>
    <xf numFmtId="0" fontId="74" fillId="32" borderId="51" xfId="0" applyFont="1" applyFill="1" applyBorder="1" applyAlignment="1">
      <alignment horizontal="center"/>
    </xf>
    <xf numFmtId="9" fontId="75" fillId="32" borderId="51" xfId="7190" applyFont="1" applyFill="1" applyBorder="1" applyAlignment="1">
      <alignment horizontal="center"/>
    </xf>
    <xf numFmtId="0" fontId="74" fillId="32" borderId="51" xfId="1" applyFont="1" applyFill="1" applyBorder="1" applyAlignment="1">
      <alignment horizontal="center"/>
    </xf>
    <xf numFmtId="0" fontId="74" fillId="0" borderId="51" xfId="1" applyFont="1" applyFill="1" applyBorder="1" applyAlignment="1">
      <alignment horizontal="center"/>
    </xf>
    <xf numFmtId="0" fontId="75" fillId="37" borderId="51" xfId="1" applyFont="1" applyFill="1" applyBorder="1" applyAlignment="1">
      <alignment horizontal="center"/>
    </xf>
    <xf numFmtId="0" fontId="74" fillId="37" borderId="51" xfId="0" applyFont="1" applyFill="1" applyBorder="1" applyAlignment="1">
      <alignment horizontal="right"/>
    </xf>
    <xf numFmtId="0" fontId="108" fillId="37" borderId="51" xfId="0" applyFont="1" applyFill="1" applyBorder="1" applyAlignment="1">
      <alignment horizontal="right"/>
    </xf>
    <xf numFmtId="0" fontId="108" fillId="37" borderId="51" xfId="0" applyFont="1" applyFill="1" applyBorder="1" applyAlignment="1">
      <alignment horizontal="center"/>
    </xf>
    <xf numFmtId="9" fontId="108" fillId="37" borderId="51" xfId="7190" applyFont="1" applyFill="1" applyBorder="1" applyAlignment="1">
      <alignment horizontal="center"/>
    </xf>
    <xf numFmtId="0" fontId="108" fillId="37" borderId="51" xfId="1" applyFont="1" applyFill="1" applyBorder="1" applyAlignment="1">
      <alignment horizontal="center"/>
    </xf>
    <xf numFmtId="17" fontId="75" fillId="0" borderId="0" xfId="0" applyNumberFormat="1" applyFont="1" applyFill="1" applyBorder="1"/>
    <xf numFmtId="1" fontId="66" fillId="2" borderId="51" xfId="0" applyNumberFormat="1" applyFont="1" applyFill="1" applyBorder="1" applyAlignment="1">
      <alignment horizontal="center" vertical="center"/>
    </xf>
    <xf numFmtId="1" fontId="67" fillId="0" borderId="51" xfId="0" applyNumberFormat="1" applyFont="1" applyBorder="1" applyAlignment="1">
      <alignment horizontal="center"/>
    </xf>
    <xf numFmtId="1" fontId="67" fillId="0" borderId="51" xfId="0" applyNumberFormat="1" applyFont="1" applyFill="1" applyBorder="1" applyAlignment="1">
      <alignment horizontal="center"/>
    </xf>
    <xf numFmtId="1" fontId="66" fillId="2" borderId="51" xfId="0" applyNumberFormat="1" applyFont="1" applyFill="1" applyBorder="1" applyAlignment="1">
      <alignment horizontal="center"/>
    </xf>
    <xf numFmtId="0" fontId="66" fillId="2" borderId="51" xfId="7203" applyFont="1" applyFill="1" applyBorder="1" applyAlignment="1">
      <alignment horizontal="center"/>
    </xf>
    <xf numFmtId="0" fontId="67" fillId="0" borderId="51" xfId="7203" applyFont="1" applyBorder="1" applyAlignment="1">
      <alignment horizontal="center"/>
    </xf>
    <xf numFmtId="0" fontId="66" fillId="2" borderId="51" xfId="7203" applyFont="1" applyFill="1" applyBorder="1" applyAlignment="1">
      <alignment horizontal="right"/>
    </xf>
    <xf numFmtId="0" fontId="67" fillId="2" borderId="51" xfId="7203" applyFont="1" applyFill="1" applyBorder="1" applyAlignment="1">
      <alignment horizontal="center"/>
    </xf>
    <xf numFmtId="0" fontId="67" fillId="0" borderId="51" xfId="0" applyFont="1" applyBorder="1" applyAlignment="1">
      <alignment vertical="center" wrapText="1"/>
    </xf>
    <xf numFmtId="0" fontId="67" fillId="0" borderId="51" xfId="0" applyFont="1" applyBorder="1" applyAlignment="1">
      <alignment wrapText="1"/>
    </xf>
    <xf numFmtId="0" fontId="67" fillId="0" borderId="51" xfId="0" applyFont="1" applyFill="1" applyBorder="1" applyAlignment="1">
      <alignment horizontal="center" vertical="center" wrapText="1"/>
    </xf>
    <xf numFmtId="0" fontId="67" fillId="0" borderId="51" xfId="0" applyFont="1" applyBorder="1" applyAlignment="1">
      <alignment horizontal="center" vertical="center"/>
    </xf>
    <xf numFmtId="0" fontId="66" fillId="0" borderId="0" xfId="14861" applyFont="1" applyAlignment="1">
      <alignment horizontal="center" vertical="center"/>
    </xf>
    <xf numFmtId="0" fontId="70" fillId="0" borderId="0" xfId="14861" applyFont="1"/>
    <xf numFmtId="0" fontId="66" fillId="0" borderId="0" xfId="1" applyFont="1" applyAlignment="1">
      <alignment horizontal="center" vertical="center" wrapText="1"/>
    </xf>
    <xf numFmtId="0" fontId="66" fillId="2" borderId="62" xfId="1" applyFont="1" applyFill="1" applyBorder="1" applyAlignment="1">
      <alignment horizontal="centerContinuous" vertical="center" wrapText="1"/>
    </xf>
    <xf numFmtId="0" fontId="66" fillId="2" borderId="51" xfId="1" applyFont="1" applyFill="1" applyBorder="1" applyAlignment="1">
      <alignment horizontal="centerContinuous" vertical="center" wrapText="1"/>
    </xf>
    <xf numFmtId="0" fontId="69" fillId="0" borderId="51" xfId="14861" applyNumberFormat="1" applyFont="1" applyBorder="1" applyAlignment="1">
      <alignment wrapText="1"/>
    </xf>
    <xf numFmtId="0" fontId="69" fillId="0" borderId="51" xfId="14861" applyFont="1" applyBorder="1" applyAlignment="1">
      <alignment wrapText="1"/>
    </xf>
    <xf numFmtId="0" fontId="66" fillId="2" borderId="58" xfId="1" applyFont="1" applyFill="1" applyBorder="1" applyAlignment="1">
      <alignment horizontal="right" vertical="center"/>
    </xf>
    <xf numFmtId="3" fontId="66" fillId="2" borderId="51" xfId="14861" applyNumberFormat="1" applyFont="1" applyFill="1" applyBorder="1" applyAlignment="1">
      <alignment horizontal="center" vertical="center"/>
    </xf>
    <xf numFmtId="0" fontId="72" fillId="0" borderId="0" xfId="1" applyFont="1" applyBorder="1" applyAlignment="1">
      <alignment vertical="center"/>
    </xf>
    <xf numFmtId="0" fontId="69" fillId="0" borderId="0" xfId="14861" applyFont="1" applyAlignment="1">
      <alignment wrapText="1"/>
    </xf>
    <xf numFmtId="0" fontId="67" fillId="0" borderId="0" xfId="1" applyFont="1" applyBorder="1" applyAlignment="1">
      <alignment vertical="center"/>
    </xf>
    <xf numFmtId="0" fontId="66" fillId="2" borderId="1" xfId="0" applyFont="1" applyFill="1" applyBorder="1" applyAlignment="1">
      <alignment horizontal="right" vertical="center"/>
    </xf>
    <xf numFmtId="0" fontId="66" fillId="0" borderId="0" xfId="157" applyFont="1" applyAlignment="1">
      <alignment vertical="center"/>
    </xf>
    <xf numFmtId="0" fontId="68" fillId="0" borderId="0" xfId="0" applyFont="1" applyAlignment="1">
      <alignment vertical="center"/>
    </xf>
    <xf numFmtId="0" fontId="66" fillId="0" borderId="0" xfId="1" applyFont="1" applyBorder="1"/>
    <xf numFmtId="0" fontId="66" fillId="0" borderId="0" xfId="1" applyFont="1" applyFill="1" applyBorder="1"/>
    <xf numFmtId="0" fontId="86" fillId="0" borderId="0" xfId="14869" applyFont="1"/>
    <xf numFmtId="0" fontId="66" fillId="2" borderId="61" xfId="0" applyFont="1" applyFill="1" applyBorder="1" applyAlignment="1">
      <alignment horizontal="center" vertical="center" wrapText="1"/>
    </xf>
    <xf numFmtId="0" fontId="75" fillId="0" borderId="61" xfId="0" applyFont="1" applyBorder="1" applyAlignment="1">
      <alignment vertical="center" wrapText="1"/>
    </xf>
    <xf numFmtId="0" fontId="67" fillId="0" borderId="61" xfId="0" applyFont="1" applyFill="1" applyBorder="1" applyAlignment="1">
      <alignment horizontal="center" vertical="center"/>
    </xf>
    <xf numFmtId="5" fontId="67" fillId="0" borderId="61" xfId="215" applyNumberFormat="1" applyFont="1" applyFill="1" applyBorder="1" applyAlignment="1">
      <alignment horizontal="center" vertical="center"/>
    </xf>
    <xf numFmtId="0" fontId="66" fillId="2" borderId="61" xfId="0" applyFont="1" applyFill="1" applyBorder="1" applyAlignment="1">
      <alignment horizontal="center" vertical="center"/>
    </xf>
    <xf numFmtId="5" fontId="66" fillId="2" borderId="61" xfId="215" applyNumberFormat="1" applyFont="1" applyFill="1" applyBorder="1" applyAlignment="1">
      <alignment horizontal="center" vertical="center"/>
    </xf>
    <xf numFmtId="0" fontId="72" fillId="0" borderId="0" xfId="0" applyFont="1" applyAlignment="1">
      <alignment vertical="center"/>
    </xf>
    <xf numFmtId="0" fontId="67" fillId="0" borderId="0" xfId="0" applyFont="1" applyFill="1" applyAlignment="1">
      <alignment vertical="center"/>
    </xf>
    <xf numFmtId="44" fontId="67" fillId="0" borderId="0" xfId="0" applyNumberFormat="1" applyFont="1" applyFill="1" applyAlignment="1">
      <alignment vertical="center"/>
    </xf>
    <xf numFmtId="5" fontId="67" fillId="0" borderId="0" xfId="0" applyNumberFormat="1" applyFont="1" applyAlignment="1">
      <alignment vertical="center"/>
    </xf>
    <xf numFmtId="0" fontId="84" fillId="0" borderId="0" xfId="157" applyFont="1" applyAlignment="1">
      <alignment vertical="center"/>
    </xf>
    <xf numFmtId="0" fontId="84" fillId="0" borderId="0" xfId="14871" applyFont="1"/>
    <xf numFmtId="0" fontId="66" fillId="0" borderId="0" xfId="1657" applyFont="1"/>
    <xf numFmtId="0" fontId="84" fillId="0" borderId="0" xfId="14871" applyFont="1" applyBorder="1"/>
    <xf numFmtId="0" fontId="85" fillId="0" borderId="13" xfId="14871" applyFont="1" applyBorder="1" applyAlignment="1">
      <alignment vertical="center"/>
    </xf>
    <xf numFmtId="0" fontId="85" fillId="2" borderId="61" xfId="14871" applyFont="1" applyFill="1" applyBorder="1" applyAlignment="1">
      <alignment horizontal="center" vertical="center" wrapText="1"/>
    </xf>
    <xf numFmtId="0" fontId="96" fillId="0" borderId="61" xfId="14872" applyFont="1" applyBorder="1" applyAlignment="1">
      <alignment vertical="center" wrapText="1"/>
    </xf>
    <xf numFmtId="0" fontId="84" fillId="0" borderId="61" xfId="14871" applyFont="1" applyFill="1" applyBorder="1" applyAlignment="1">
      <alignment horizontal="center" vertical="center" wrapText="1"/>
    </xf>
    <xf numFmtId="0" fontId="84" fillId="0" borderId="61" xfId="14871" applyFont="1" applyBorder="1" applyAlignment="1">
      <alignment horizontal="center" vertical="center" wrapText="1"/>
    </xf>
    <xf numFmtId="0" fontId="103" fillId="21" borderId="61" xfId="14872" applyFont="1" applyFill="1" applyBorder="1" applyAlignment="1">
      <alignment horizontal="right" vertical="center" wrapText="1"/>
    </xf>
    <xf numFmtId="0" fontId="85" fillId="21" borderId="61" xfId="14871" applyFont="1" applyFill="1" applyBorder="1" applyAlignment="1">
      <alignment horizontal="center" vertical="center" wrapText="1"/>
    </xf>
    <xf numFmtId="0" fontId="84" fillId="0" borderId="61" xfId="14872" applyFont="1" applyBorder="1" applyAlignment="1">
      <alignment vertical="center" wrapText="1"/>
    </xf>
    <xf numFmtId="0" fontId="85" fillId="2" borderId="61" xfId="14871" applyFont="1" applyFill="1" applyBorder="1" applyAlignment="1">
      <alignment horizontal="right" vertical="center" wrapText="1"/>
    </xf>
    <xf numFmtId="0" fontId="86" fillId="0" borderId="0" xfId="14871" applyFont="1"/>
    <xf numFmtId="0" fontId="66" fillId="0" borderId="13" xfId="1657" applyFont="1" applyBorder="1" applyAlignment="1"/>
    <xf numFmtId="0" fontId="85" fillId="0" borderId="0" xfId="14871" applyFont="1" applyBorder="1" applyAlignment="1">
      <alignment vertical="center"/>
    </xf>
    <xf numFmtId="0" fontId="103" fillId="2" borderId="61" xfId="14871" applyFont="1" applyFill="1" applyBorder="1" applyAlignment="1">
      <alignment horizontal="center" vertical="center" wrapText="1"/>
    </xf>
    <xf numFmtId="49" fontId="103" fillId="2" borderId="61" xfId="14871" applyNumberFormat="1" applyFont="1" applyFill="1" applyBorder="1" applyAlignment="1">
      <alignment horizontal="center" vertical="center" wrapText="1"/>
    </xf>
    <xf numFmtId="0" fontId="96" fillId="0" borderId="61" xfId="14871" applyFont="1" applyFill="1" applyBorder="1" applyAlignment="1">
      <alignment horizontal="left" vertical="center" wrapText="1"/>
    </xf>
    <xf numFmtId="0" fontId="67" fillId="0" borderId="61" xfId="1657" applyFont="1" applyBorder="1" applyAlignment="1">
      <alignment horizontal="center" vertical="center" wrapText="1"/>
    </xf>
    <xf numFmtId="0" fontId="103" fillId="2" borderId="61" xfId="14871" applyFont="1" applyFill="1" applyBorder="1" applyAlignment="1">
      <alignment horizontal="right" vertical="center" wrapText="1"/>
    </xf>
    <xf numFmtId="0" fontId="85" fillId="0" borderId="0" xfId="14871" applyFont="1" applyFill="1" applyBorder="1" applyAlignment="1">
      <alignment vertical="center" wrapText="1"/>
    </xf>
    <xf numFmtId="0" fontId="71" fillId="0" borderId="0" xfId="14871" applyFont="1"/>
    <xf numFmtId="0" fontId="84" fillId="0" borderId="0" xfId="157" applyFont="1" applyAlignment="1">
      <alignment horizontal="center" vertical="center"/>
    </xf>
    <xf numFmtId="0" fontId="110" fillId="0" borderId="0" xfId="157" applyFont="1" applyAlignment="1">
      <alignment vertical="center"/>
    </xf>
    <xf numFmtId="0" fontId="66" fillId="0" borderId="0" xfId="14870" applyFont="1"/>
    <xf numFmtId="0" fontId="66" fillId="0" borderId="0" xfId="14870" applyFont="1" applyAlignment="1"/>
    <xf numFmtId="0" fontId="66" fillId="2" borderId="64" xfId="157" applyFont="1" applyFill="1" applyBorder="1" applyAlignment="1">
      <alignment horizontal="center" vertical="center" wrapText="1"/>
    </xf>
    <xf numFmtId="0" fontId="96" fillId="0" borderId="61" xfId="14870" applyFont="1" applyFill="1" applyBorder="1" applyAlignment="1">
      <alignment vertical="center" wrapText="1"/>
    </xf>
    <xf numFmtId="0" fontId="84" fillId="0" borderId="61" xfId="157" applyFont="1" applyFill="1" applyBorder="1" applyAlignment="1">
      <alignment vertical="top" wrapText="1"/>
    </xf>
    <xf numFmtId="0" fontId="84" fillId="0" borderId="61" xfId="14870" applyFont="1" applyFill="1" applyBorder="1" applyAlignment="1">
      <alignment horizontal="center" vertical="center" wrapText="1"/>
    </xf>
    <xf numFmtId="0" fontId="86" fillId="0" borderId="0" xfId="157" applyFont="1" applyAlignment="1">
      <alignment vertical="center"/>
    </xf>
    <xf numFmtId="0" fontId="67" fillId="0" borderId="0" xfId="157" applyFont="1" applyAlignment="1">
      <alignment vertical="center"/>
    </xf>
    <xf numFmtId="0" fontId="68" fillId="0" borderId="0" xfId="157" applyFont="1" applyAlignment="1">
      <alignment vertical="center"/>
    </xf>
    <xf numFmtId="0" fontId="66" fillId="2" borderId="55" xfId="157" applyFont="1" applyFill="1" applyBorder="1" applyAlignment="1">
      <alignment horizontal="center" vertical="center" wrapText="1"/>
    </xf>
    <xf numFmtId="0" fontId="66" fillId="2" borderId="61" xfId="157" applyFont="1" applyFill="1" applyBorder="1" applyAlignment="1">
      <alignment horizontal="center" vertical="center"/>
    </xf>
    <xf numFmtId="0" fontId="66" fillId="2" borderId="61" xfId="157" applyFont="1" applyFill="1" applyBorder="1" applyAlignment="1">
      <alignment horizontal="center" vertical="center" wrapText="1"/>
    </xf>
    <xf numFmtId="0" fontId="67" fillId="0" borderId="61" xfId="157" applyFont="1" applyFill="1" applyBorder="1" applyAlignment="1">
      <alignment horizontal="left" vertical="center" wrapText="1"/>
    </xf>
    <xf numFmtId="44" fontId="67" fillId="0" borderId="61" xfId="150" applyFont="1" applyFill="1" applyBorder="1" applyAlignment="1">
      <alignment horizontal="right" vertical="center"/>
    </xf>
    <xf numFmtId="14" fontId="67" fillId="36" borderId="61" xfId="0" applyNumberFormat="1" applyFont="1" applyFill="1" applyBorder="1" applyAlignment="1">
      <alignment horizontal="center" vertical="center"/>
    </xf>
    <xf numFmtId="14" fontId="67" fillId="36" borderId="1" xfId="0" applyNumberFormat="1" applyFont="1" applyFill="1" applyBorder="1" applyAlignment="1">
      <alignment horizontal="center" vertical="center"/>
    </xf>
    <xf numFmtId="44" fontId="66" fillId="2" borderId="61" xfId="150" applyFont="1" applyFill="1" applyBorder="1" applyAlignment="1">
      <alignment horizontal="right" vertical="center"/>
    </xf>
    <xf numFmtId="0" fontId="67" fillId="2" borderId="61" xfId="157" applyFont="1" applyFill="1" applyBorder="1" applyAlignment="1">
      <alignment vertical="center"/>
    </xf>
    <xf numFmtId="44" fontId="137" fillId="0" borderId="0" xfId="157" applyNumberFormat="1" applyFont="1" applyAlignment="1">
      <alignment vertical="center"/>
    </xf>
    <xf numFmtId="44" fontId="67" fillId="0" borderId="0" xfId="157" applyNumberFormat="1" applyFont="1" applyAlignment="1">
      <alignment vertical="center"/>
    </xf>
    <xf numFmtId="0" fontId="67" fillId="0" borderId="0" xfId="157" applyFont="1" applyFill="1" applyAlignment="1">
      <alignment vertical="center"/>
    </xf>
    <xf numFmtId="44" fontId="67" fillId="0" borderId="61" xfId="150" applyFont="1" applyFill="1" applyBorder="1" applyAlignment="1">
      <alignment vertical="center"/>
    </xf>
    <xf numFmtId="14" fontId="67" fillId="0" borderId="61" xfId="157" applyNumberFormat="1" applyFont="1" applyFill="1" applyBorder="1" applyAlignment="1">
      <alignment horizontal="center" vertical="center" wrapText="1"/>
    </xf>
    <xf numFmtId="44" fontId="66" fillId="2" borderId="61" xfId="150" applyFont="1" applyFill="1" applyBorder="1" applyAlignment="1">
      <alignment vertical="center"/>
    </xf>
    <xf numFmtId="0" fontId="85" fillId="0" borderId="0" xfId="14873" applyFont="1"/>
    <xf numFmtId="0" fontId="69" fillId="0" borderId="0" xfId="14874" applyFont="1"/>
    <xf numFmtId="0" fontId="84" fillId="0" borderId="0" xfId="14875" applyFont="1"/>
    <xf numFmtId="0" fontId="66" fillId="0" borderId="0" xfId="14875" applyFont="1" applyAlignment="1"/>
    <xf numFmtId="0" fontId="66" fillId="0" borderId="0" xfId="1" applyFont="1" applyFill="1" applyBorder="1" applyAlignment="1">
      <alignment horizontal="center" vertical="center"/>
    </xf>
    <xf numFmtId="0" fontId="67" fillId="0" borderId="61" xfId="14874" applyFont="1" applyBorder="1" applyAlignment="1">
      <alignment horizontal="center" vertical="center"/>
    </xf>
    <xf numFmtId="49" fontId="66" fillId="2" borderId="61" xfId="1" applyNumberFormat="1" applyFont="1" applyFill="1" applyBorder="1" applyAlignment="1">
      <alignment horizontal="right" vertical="center"/>
    </xf>
    <xf numFmtId="44" fontId="84" fillId="0" borderId="0" xfId="14875" applyNumberFormat="1" applyFont="1"/>
    <xf numFmtId="0" fontId="85" fillId="0" borderId="0" xfId="14876" applyFont="1"/>
    <xf numFmtId="0" fontId="69" fillId="0" borderId="0" xfId="14877" applyFont="1"/>
    <xf numFmtId="0" fontId="84" fillId="0" borderId="0" xfId="14878" applyFont="1"/>
    <xf numFmtId="0" fontId="66" fillId="0" borderId="13" xfId="14878" applyFont="1" applyBorder="1" applyAlignment="1"/>
    <xf numFmtId="0" fontId="96" fillId="0" borderId="61" xfId="1" applyFont="1" applyFill="1" applyBorder="1" applyAlignment="1">
      <alignment vertical="center" wrapText="1"/>
    </xf>
    <xf numFmtId="14" fontId="96" fillId="0" borderId="61" xfId="1" applyNumberFormat="1" applyFont="1" applyFill="1" applyBorder="1" applyAlignment="1">
      <alignment horizontal="center" vertical="center" wrapText="1"/>
    </xf>
    <xf numFmtId="0" fontId="66" fillId="0" borderId="0" xfId="14878" applyFont="1" applyAlignment="1"/>
    <xf numFmtId="0" fontId="67" fillId="0" borderId="0" xfId="157" applyFont="1" applyAlignment="1">
      <alignment vertical="center" wrapText="1"/>
    </xf>
    <xf numFmtId="0" fontId="67" fillId="0" borderId="61" xfId="157" applyFont="1" applyBorder="1" applyAlignment="1">
      <alignment horizontal="center" wrapText="1"/>
    </xf>
    <xf numFmtId="0" fontId="67" fillId="0" borderId="61" xfId="157" applyFont="1" applyBorder="1" applyAlignment="1">
      <alignment horizontal="center"/>
    </xf>
    <xf numFmtId="0" fontId="67" fillId="0" borderId="61" xfId="157" applyFont="1" applyFill="1" applyBorder="1" applyAlignment="1">
      <alignment horizontal="center" wrapText="1"/>
    </xf>
    <xf numFmtId="0" fontId="67" fillId="0" borderId="61" xfId="157" applyFont="1" applyFill="1" applyBorder="1" applyAlignment="1">
      <alignment horizontal="center"/>
    </xf>
    <xf numFmtId="0" fontId="66" fillId="0" borderId="61" xfId="157" applyFont="1" applyFill="1" applyBorder="1" applyAlignment="1">
      <alignment horizontal="center"/>
    </xf>
    <xf numFmtId="0" fontId="66" fillId="21" borderId="61" xfId="157" applyFont="1" applyFill="1" applyBorder="1" applyAlignment="1">
      <alignment horizontal="center"/>
    </xf>
    <xf numFmtId="7" fontId="67" fillId="0" borderId="0" xfId="157" applyNumberFormat="1" applyFont="1"/>
    <xf numFmtId="0" fontId="66" fillId="2" borderId="61" xfId="157" applyFont="1" applyFill="1" applyBorder="1" applyAlignment="1">
      <alignment horizontal="right" wrapText="1"/>
    </xf>
    <xf numFmtId="0" fontId="66" fillId="2" borderId="61" xfId="157" applyFont="1" applyFill="1" applyBorder="1" applyAlignment="1">
      <alignment horizontal="center"/>
    </xf>
    <xf numFmtId="0" fontId="66" fillId="2" borderId="61" xfId="7190" applyNumberFormat="1" applyFont="1" applyFill="1" applyBorder="1" applyAlignment="1">
      <alignment horizontal="center"/>
    </xf>
    <xf numFmtId="0" fontId="67" fillId="0" borderId="61" xfId="157" applyFont="1" applyBorder="1"/>
    <xf numFmtId="7" fontId="91" fillId="0" borderId="0" xfId="157" applyNumberFormat="1" applyFont="1"/>
    <xf numFmtId="0" fontId="67" fillId="2" borderId="61" xfId="157" applyFont="1" applyFill="1" applyBorder="1" applyAlignment="1">
      <alignment horizontal="right"/>
    </xf>
    <xf numFmtId="0" fontId="67" fillId="0" borderId="0" xfId="1" applyFont="1" applyFill="1" applyAlignment="1">
      <alignment wrapText="1"/>
    </xf>
    <xf numFmtId="0" fontId="67" fillId="0" borderId="0" xfId="1" applyFont="1" applyAlignment="1">
      <alignment wrapText="1"/>
    </xf>
    <xf numFmtId="0" fontId="66" fillId="2" borderId="55" xfId="1" applyFont="1" applyFill="1" applyBorder="1" applyAlignment="1">
      <alignment horizontal="center" vertical="center" wrapText="1"/>
    </xf>
    <xf numFmtId="0" fontId="66" fillId="2" borderId="61" xfId="1" applyFont="1" applyFill="1" applyBorder="1" applyAlignment="1">
      <alignment horizontal="center" vertical="center" wrapText="1"/>
    </xf>
    <xf numFmtId="14" fontId="67" fillId="0" borderId="62" xfId="1" applyNumberFormat="1" applyFont="1" applyFill="1" applyBorder="1" applyAlignment="1">
      <alignment horizontal="center" vertical="center" wrapText="1"/>
    </xf>
    <xf numFmtId="14" fontId="67" fillId="0" borderId="61" xfId="1" applyNumberFormat="1" applyFont="1" applyFill="1" applyBorder="1" applyAlignment="1">
      <alignment horizontal="center" vertical="center" wrapText="1"/>
    </xf>
    <xf numFmtId="8" fontId="67" fillId="0" borderId="0" xfId="1" applyNumberFormat="1" applyFont="1" applyAlignment="1">
      <alignment wrapText="1"/>
    </xf>
    <xf numFmtId="0" fontId="66" fillId="2" borderId="1" xfId="804" applyFont="1" applyFill="1" applyBorder="1" applyAlignment="1">
      <alignment horizontal="center" vertical="center" wrapText="1"/>
    </xf>
    <xf numFmtId="0" fontId="66" fillId="2" borderId="61" xfId="0" applyFont="1" applyFill="1" applyBorder="1" applyAlignment="1">
      <alignment horizontal="center" vertical="center" wrapText="1"/>
    </xf>
    <xf numFmtId="0" fontId="85" fillId="0" borderId="0" xfId="0" applyFont="1"/>
    <xf numFmtId="0" fontId="84" fillId="0" borderId="0" xfId="0" applyFont="1"/>
    <xf numFmtId="0" fontId="74" fillId="33" borderId="61" xfId="0" applyFont="1" applyFill="1" applyBorder="1" applyAlignment="1">
      <alignment horizontal="center" vertical="center" wrapText="1"/>
    </xf>
    <xf numFmtId="0" fontId="84" fillId="0" borderId="1" xfId="0" applyFont="1" applyBorder="1"/>
    <xf numFmtId="0" fontId="67" fillId="0" borderId="61" xfId="0" applyFont="1" applyBorder="1" applyAlignment="1">
      <alignment horizontal="center"/>
    </xf>
    <xf numFmtId="0" fontId="67" fillId="0" borderId="61" xfId="0" applyFont="1" applyBorder="1" applyAlignment="1">
      <alignment horizontal="right"/>
    </xf>
    <xf numFmtId="176" fontId="67" fillId="0" borderId="61" xfId="0" applyNumberFormat="1" applyFont="1" applyFill="1" applyBorder="1" applyAlignment="1">
      <alignment horizontal="right"/>
    </xf>
    <xf numFmtId="176" fontId="67" fillId="38" borderId="61" xfId="0" applyNumberFormat="1" applyFont="1" applyFill="1" applyBorder="1" applyAlignment="1">
      <alignment horizontal="right"/>
    </xf>
    <xf numFmtId="0" fontId="67" fillId="0" borderId="61" xfId="0" applyFont="1" applyFill="1" applyBorder="1" applyAlignment="1">
      <alignment horizontal="right"/>
    </xf>
    <xf numFmtId="0" fontId="84" fillId="0" borderId="61" xfId="0" applyFont="1" applyBorder="1"/>
    <xf numFmtId="0" fontId="67" fillId="0" borderId="61" xfId="0" applyFont="1" applyFill="1" applyBorder="1"/>
    <xf numFmtId="0" fontId="66" fillId="2" borderId="61" xfId="0" applyFont="1" applyFill="1" applyBorder="1" applyAlignment="1">
      <alignment horizontal="right"/>
    </xf>
    <xf numFmtId="0" fontId="66" fillId="2" borderId="61" xfId="0" applyFont="1" applyFill="1" applyBorder="1" applyAlignment="1">
      <alignment horizontal="center"/>
    </xf>
    <xf numFmtId="176" fontId="66" fillId="2" borderId="61" xfId="0" applyNumberFormat="1" applyFont="1" applyFill="1" applyBorder="1" applyAlignment="1">
      <alignment horizontal="right"/>
    </xf>
    <xf numFmtId="0" fontId="67" fillId="0" borderId="61" xfId="0" applyFont="1" applyBorder="1"/>
    <xf numFmtId="0" fontId="67" fillId="0" borderId="61" xfId="0" applyFont="1" applyFill="1" applyBorder="1" applyAlignment="1">
      <alignment horizontal="center"/>
    </xf>
    <xf numFmtId="176" fontId="66" fillId="38" borderId="61" xfId="0" applyNumberFormat="1" applyFont="1" applyFill="1" applyBorder="1" applyAlignment="1">
      <alignment horizontal="right"/>
    </xf>
    <xf numFmtId="9" fontId="66" fillId="2" borderId="61" xfId="0" applyNumberFormat="1" applyFont="1" applyFill="1" applyBorder="1" applyAlignment="1">
      <alignment horizontal="right"/>
    </xf>
    <xf numFmtId="0" fontId="86" fillId="0" borderId="0" xfId="0" applyFont="1"/>
    <xf numFmtId="0" fontId="69" fillId="0" borderId="0" xfId="14881" applyFont="1" applyBorder="1"/>
    <xf numFmtId="0" fontId="69" fillId="0" borderId="0" xfId="14881" applyFont="1"/>
    <xf numFmtId="0" fontId="70" fillId="0" borderId="13" xfId="14881" applyFont="1" applyBorder="1"/>
    <xf numFmtId="0" fontId="70" fillId="0" borderId="0" xfId="14881" applyFont="1" applyBorder="1"/>
    <xf numFmtId="0" fontId="66" fillId="2" borderId="61" xfId="804" applyFont="1" applyFill="1" applyBorder="1" applyAlignment="1">
      <alignment horizontal="center" vertical="center" wrapText="1"/>
    </xf>
    <xf numFmtId="0" fontId="70" fillId="2" borderId="61" xfId="14881" applyFont="1" applyFill="1" applyBorder="1" applyAlignment="1">
      <alignment horizontal="center" vertical="center" wrapText="1"/>
    </xf>
    <xf numFmtId="0" fontId="69" fillId="0" borderId="61" xfId="804" applyFont="1" applyBorder="1" applyAlignment="1">
      <alignment horizontal="left"/>
    </xf>
    <xf numFmtId="0" fontId="69" fillId="0" borderId="61" xfId="804" applyFont="1" applyBorder="1" applyAlignment="1">
      <alignment horizontal="center"/>
    </xf>
    <xf numFmtId="173" fontId="69" fillId="0" borderId="61" xfId="804" applyNumberFormat="1" applyFont="1" applyFill="1" applyBorder="1" applyAlignment="1">
      <alignment horizontal="center" vertical="center"/>
    </xf>
    <xf numFmtId="173" fontId="69" fillId="0" borderId="61" xfId="14881" applyNumberFormat="1" applyFont="1" applyFill="1" applyBorder="1" applyAlignment="1">
      <alignment horizontal="center"/>
    </xf>
    <xf numFmtId="173" fontId="69" fillId="0" borderId="61" xfId="14882" applyNumberFormat="1" applyFont="1" applyFill="1" applyBorder="1" applyAlignment="1">
      <alignment horizontal="center"/>
    </xf>
    <xf numFmtId="0" fontId="102" fillId="0" borderId="0" xfId="14881" applyFont="1" applyFill="1"/>
    <xf numFmtId="0" fontId="69" fillId="0" borderId="0" xfId="14881" applyFont="1" applyFill="1"/>
    <xf numFmtId="2" fontId="69" fillId="0" borderId="61" xfId="804" applyNumberFormat="1" applyFont="1" applyFill="1" applyBorder="1" applyAlignment="1">
      <alignment horizontal="center" vertical="center"/>
    </xf>
    <xf numFmtId="2" fontId="69" fillId="0" borderId="61" xfId="804" applyNumberFormat="1" applyFont="1" applyBorder="1" applyAlignment="1">
      <alignment horizontal="center" vertical="center"/>
    </xf>
    <xf numFmtId="173" fontId="69" fillId="0" borderId="61" xfId="804" applyNumberFormat="1" applyFont="1" applyBorder="1" applyAlignment="1">
      <alignment horizontal="center" vertical="center"/>
    </xf>
    <xf numFmtId="0" fontId="70" fillId="2" borderId="61" xfId="804" applyFont="1" applyFill="1" applyBorder="1" applyAlignment="1">
      <alignment horizontal="right"/>
    </xf>
    <xf numFmtId="0" fontId="70" fillId="2" borderId="61" xfId="804" applyFont="1" applyFill="1" applyBorder="1" applyAlignment="1">
      <alignment horizontal="center"/>
    </xf>
    <xf numFmtId="173" fontId="70" fillId="2" borderId="61" xfId="804" applyNumberFormat="1" applyFont="1" applyFill="1" applyBorder="1" applyAlignment="1">
      <alignment horizontal="center" vertical="center"/>
    </xf>
    <xf numFmtId="173" fontId="70" fillId="2" borderId="61" xfId="14881" applyNumberFormat="1" applyFont="1" applyFill="1" applyBorder="1" applyAlignment="1">
      <alignment horizontal="center"/>
    </xf>
    <xf numFmtId="173" fontId="70" fillId="2" borderId="61" xfId="14882" applyNumberFormat="1" applyFont="1" applyFill="1" applyBorder="1" applyAlignment="1">
      <alignment horizontal="center"/>
    </xf>
    <xf numFmtId="0" fontId="73" fillId="0" borderId="0" xfId="14881" applyFont="1"/>
    <xf numFmtId="0" fontId="69" fillId="0" borderId="0" xfId="14882" applyFont="1" applyBorder="1"/>
    <xf numFmtId="0" fontId="69" fillId="0" borderId="0" xfId="14882" applyFont="1"/>
    <xf numFmtId="0" fontId="70" fillId="0" borderId="13" xfId="14882" applyFont="1" applyBorder="1"/>
    <xf numFmtId="0" fontId="70" fillId="0" borderId="0" xfId="14882" applyFont="1" applyBorder="1"/>
    <xf numFmtId="0" fontId="70" fillId="2" borderId="1" xfId="14882" applyFont="1" applyFill="1" applyBorder="1" applyAlignment="1">
      <alignment horizontal="center" vertical="center" wrapText="1"/>
    </xf>
    <xf numFmtId="1" fontId="69" fillId="0" borderId="61" xfId="14882" applyNumberFormat="1" applyFont="1" applyFill="1" applyBorder="1" applyAlignment="1">
      <alignment horizontal="center"/>
    </xf>
    <xf numFmtId="1" fontId="69" fillId="0" borderId="61" xfId="14882" applyNumberFormat="1" applyFont="1" applyFill="1" applyBorder="1" applyAlignment="1">
      <alignment horizontal="center" vertical="center"/>
    </xf>
    <xf numFmtId="0" fontId="102" fillId="0" borderId="0" xfId="14882" applyFont="1" applyFill="1"/>
    <xf numFmtId="0" fontId="73" fillId="0" borderId="0" xfId="14882" applyFont="1"/>
    <xf numFmtId="0" fontId="70" fillId="0" borderId="0" xfId="14883" applyFont="1" applyBorder="1"/>
    <xf numFmtId="0" fontId="103" fillId="33" borderId="61" xfId="0" applyFont="1" applyFill="1" applyBorder="1" applyAlignment="1">
      <alignment horizontal="center" vertical="center" wrapText="1" readingOrder="1"/>
    </xf>
    <xf numFmtId="0" fontId="96" fillId="0" borderId="61" xfId="0" applyFont="1" applyFill="1" applyBorder="1" applyAlignment="1">
      <alignment horizontal="left" vertical="center" wrapText="1" readingOrder="1"/>
    </xf>
    <xf numFmtId="2" fontId="96" fillId="0" borderId="61" xfId="0" applyNumberFormat="1" applyFont="1" applyFill="1" applyBorder="1" applyAlignment="1">
      <alignment horizontal="center" vertical="center" wrapText="1" readingOrder="1"/>
    </xf>
    <xf numFmtId="2" fontId="67" fillId="0" borderId="61" xfId="0" applyNumberFormat="1" applyFont="1" applyFill="1" applyBorder="1" applyAlignment="1">
      <alignment horizontal="center" vertical="center" wrapText="1" readingOrder="1"/>
    </xf>
    <xf numFmtId="0" fontId="96" fillId="0" borderId="61" xfId="0" applyFont="1" applyFill="1" applyBorder="1" applyAlignment="1">
      <alignment horizontal="center" vertical="center" wrapText="1" readingOrder="1"/>
    </xf>
    <xf numFmtId="1" fontId="103" fillId="33" borderId="61" xfId="0" applyNumberFormat="1" applyFont="1" applyFill="1" applyBorder="1" applyAlignment="1">
      <alignment horizontal="center" vertical="center" wrapText="1" readingOrder="1"/>
    </xf>
    <xf numFmtId="2" fontId="96" fillId="0" borderId="0" xfId="0" applyNumberFormat="1" applyFont="1" applyFill="1" applyBorder="1" applyAlignment="1">
      <alignment horizontal="center" vertical="center" wrapText="1" readingOrder="1"/>
    </xf>
    <xf numFmtId="0" fontId="96" fillId="0" borderId="0" xfId="0" applyFont="1" applyFill="1" applyBorder="1" applyAlignment="1">
      <alignment horizontal="center" vertical="center" wrapText="1" readingOrder="1"/>
    </xf>
    <xf numFmtId="0" fontId="70" fillId="2" borderId="62" xfId="14884" applyFont="1" applyFill="1" applyBorder="1" applyAlignment="1">
      <alignment horizontal="center" vertical="center" wrapText="1"/>
    </xf>
    <xf numFmtId="0" fontId="70" fillId="2" borderId="61" xfId="14884" applyFont="1" applyFill="1" applyBorder="1" applyAlignment="1">
      <alignment horizontal="center" vertical="center" wrapText="1"/>
    </xf>
    <xf numFmtId="0" fontId="69" fillId="0" borderId="61" xfId="14884" applyFont="1" applyBorder="1" applyAlignment="1">
      <alignment horizontal="left" vertical="center" wrapText="1"/>
    </xf>
    <xf numFmtId="183" fontId="69" fillId="0" borderId="61" xfId="14884" applyNumberFormat="1" applyFont="1" applyBorder="1" applyAlignment="1">
      <alignment horizontal="center" vertical="top"/>
    </xf>
    <xf numFmtId="0" fontId="84" fillId="0" borderId="61" xfId="14885" applyFont="1" applyBorder="1" applyAlignment="1">
      <alignment horizontal="left" vertical="center" wrapText="1"/>
    </xf>
    <xf numFmtId="0" fontId="70" fillId="2" borderId="62" xfId="14886" applyFont="1" applyFill="1" applyBorder="1" applyAlignment="1">
      <alignment horizontal="center" vertical="center" wrapText="1"/>
    </xf>
    <xf numFmtId="0" fontId="70" fillId="2" borderId="61" xfId="14886" applyFont="1" applyFill="1" applyBorder="1" applyAlignment="1">
      <alignment horizontal="center" vertical="center" wrapText="1"/>
    </xf>
    <xf numFmtId="0" fontId="69" fillId="0" borderId="61" xfId="14886" applyFont="1" applyBorder="1" applyAlignment="1">
      <alignment horizontal="left" vertical="center" wrapText="1"/>
    </xf>
    <xf numFmtId="183" fontId="69" fillId="0" borderId="61" xfId="14886" applyNumberFormat="1" applyFont="1" applyBorder="1" applyAlignment="1">
      <alignment horizontal="center" vertical="top"/>
    </xf>
    <xf numFmtId="0" fontId="70" fillId="2" borderId="62" xfId="14887" applyFont="1" applyFill="1" applyBorder="1" applyAlignment="1">
      <alignment horizontal="center" vertical="center" wrapText="1"/>
    </xf>
    <xf numFmtId="0" fontId="70" fillId="2" borderId="61" xfId="14887" applyFont="1" applyFill="1" applyBorder="1" applyAlignment="1">
      <alignment horizontal="center" vertical="center" wrapText="1"/>
    </xf>
    <xf numFmtId="0" fontId="69" fillId="0" borderId="61" xfId="14887" applyFont="1" applyBorder="1" applyAlignment="1">
      <alignment horizontal="left" vertical="top" wrapText="1"/>
    </xf>
    <xf numFmtId="183" fontId="69" fillId="0" borderId="61" xfId="14887" applyNumberFormat="1" applyFont="1" applyBorder="1" applyAlignment="1">
      <alignment horizontal="center" vertical="top"/>
    </xf>
    <xf numFmtId="184" fontId="69" fillId="0" borderId="61" xfId="14888" applyNumberFormat="1" applyFont="1" applyBorder="1" applyAlignment="1">
      <alignment horizontal="center" vertical="top"/>
    </xf>
    <xf numFmtId="184" fontId="69" fillId="0" borderId="61" xfId="14889" applyNumberFormat="1" applyFont="1" applyFill="1" applyBorder="1" applyAlignment="1">
      <alignment horizontal="center" vertical="top"/>
    </xf>
    <xf numFmtId="0" fontId="103" fillId="21" borderId="61" xfId="0" applyFont="1" applyFill="1" applyBorder="1" applyAlignment="1">
      <alignment horizontal="center" vertical="center" wrapText="1" readingOrder="1"/>
    </xf>
    <xf numFmtId="0" fontId="70" fillId="21" borderId="61" xfId="14884" applyFont="1" applyFill="1" applyBorder="1" applyAlignment="1">
      <alignment horizontal="center" vertical="center" wrapText="1"/>
    </xf>
    <xf numFmtId="0" fontId="70" fillId="21" borderId="61" xfId="14886" applyFont="1" applyFill="1" applyBorder="1" applyAlignment="1">
      <alignment horizontal="center" vertical="center" wrapText="1"/>
    </xf>
    <xf numFmtId="0" fontId="70" fillId="21" borderId="61" xfId="14887" applyFont="1" applyFill="1" applyBorder="1" applyAlignment="1">
      <alignment horizontal="center" vertical="center" wrapText="1"/>
    </xf>
    <xf numFmtId="2" fontId="84" fillId="0" borderId="61" xfId="0" applyNumberFormat="1" applyFont="1" applyBorder="1" applyAlignment="1">
      <alignment horizontal="center"/>
    </xf>
    <xf numFmtId="2" fontId="67" fillId="0" borderId="61" xfId="0" applyNumberFormat="1" applyFont="1" applyBorder="1" applyAlignment="1">
      <alignment horizontal="center"/>
    </xf>
    <xf numFmtId="2" fontId="67" fillId="0" borderId="61" xfId="0" applyNumberFormat="1" applyFont="1" applyFill="1" applyBorder="1" applyAlignment="1">
      <alignment horizontal="center"/>
    </xf>
    <xf numFmtId="184" fontId="67" fillId="0" borderId="61" xfId="0" applyNumberFormat="1" applyFont="1" applyBorder="1" applyAlignment="1">
      <alignment horizontal="center"/>
    </xf>
    <xf numFmtId="43" fontId="67" fillId="0" borderId="0" xfId="858" applyNumberFormat="1" applyFont="1"/>
    <xf numFmtId="0" fontId="66" fillId="2" borderId="2" xfId="0" applyFont="1" applyFill="1" applyBorder="1" applyAlignment="1">
      <alignment horizontal="center"/>
    </xf>
    <xf numFmtId="0" fontId="66" fillId="2" borderId="61" xfId="157" applyFont="1" applyFill="1" applyBorder="1" applyAlignment="1">
      <alignment horizontal="center" vertical="center" wrapText="1"/>
    </xf>
    <xf numFmtId="0" fontId="69" fillId="0" borderId="61" xfId="804" applyFont="1" applyBorder="1" applyAlignment="1">
      <alignment horizontal="center" vertical="center"/>
    </xf>
    <xf numFmtId="1" fontId="69" fillId="0" borderId="61" xfId="804" applyNumberFormat="1" applyFont="1" applyFill="1" applyBorder="1" applyAlignment="1">
      <alignment horizontal="center" vertical="center"/>
    </xf>
    <xf numFmtId="0" fontId="84" fillId="0" borderId="14" xfId="14890" applyFont="1" applyBorder="1" applyAlignment="1">
      <alignment vertical="center" wrapText="1"/>
    </xf>
    <xf numFmtId="0" fontId="72" fillId="0" borderId="14" xfId="157" applyFont="1" applyFill="1" applyBorder="1" applyAlignment="1">
      <alignment vertical="center"/>
    </xf>
    <xf numFmtId="1" fontId="69" fillId="29" borderId="61" xfId="804" applyNumberFormat="1" applyFont="1" applyFill="1" applyBorder="1" applyAlignment="1">
      <alignment horizontal="center" vertical="center"/>
    </xf>
    <xf numFmtId="173" fontId="67" fillId="29" borderId="2" xfId="0" applyNumberFormat="1" applyFont="1" applyFill="1" applyBorder="1" applyAlignment="1">
      <alignment horizontal="center"/>
    </xf>
    <xf numFmtId="9" fontId="84" fillId="29" borderId="2" xfId="7190" applyFont="1" applyFill="1" applyBorder="1" applyAlignment="1">
      <alignment horizontal="center"/>
    </xf>
    <xf numFmtId="9" fontId="84" fillId="29" borderId="35" xfId="7190" applyFont="1" applyFill="1" applyBorder="1" applyAlignment="1">
      <alignment horizontal="center"/>
    </xf>
    <xf numFmtId="0" fontId="72" fillId="0" borderId="0" xfId="0" applyFont="1" applyFill="1" applyBorder="1"/>
    <xf numFmtId="0" fontId="66" fillId="2" borderId="61" xfId="0" applyFont="1" applyFill="1" applyBorder="1" applyAlignment="1">
      <alignment horizontal="center" vertical="center" wrapText="1"/>
    </xf>
    <xf numFmtId="0" fontId="67" fillId="0" borderId="61" xfId="0" applyFont="1" applyBorder="1" applyAlignment="1">
      <alignment horizontal="justify" vertical="center" wrapText="1"/>
    </xf>
    <xf numFmtId="0" fontId="66" fillId="2" borderId="61" xfId="0" applyFont="1" applyFill="1" applyBorder="1" applyAlignment="1">
      <alignment horizontal="center" vertical="center" wrapText="1"/>
    </xf>
    <xf numFmtId="0" fontId="84" fillId="0" borderId="0" xfId="14868" applyFont="1"/>
    <xf numFmtId="0" fontId="84" fillId="0" borderId="61" xfId="14868" applyFont="1" applyBorder="1" applyAlignment="1">
      <alignment horizontal="center"/>
    </xf>
    <xf numFmtId="0" fontId="84" fillId="0" borderId="0" xfId="14868" applyFont="1" applyFill="1" applyBorder="1" applyAlignment="1">
      <alignment horizontal="center"/>
    </xf>
    <xf numFmtId="0" fontId="85" fillId="0" borderId="0" xfId="14868" applyFont="1" applyAlignment="1"/>
    <xf numFmtId="0" fontId="85" fillId="2" borderId="61" xfId="14868" applyFont="1" applyFill="1" applyBorder="1" applyAlignment="1">
      <alignment horizontal="center"/>
    </xf>
    <xf numFmtId="0" fontId="140" fillId="0" borderId="61" xfId="14886" applyFont="1" applyBorder="1" applyAlignment="1">
      <alignment vertical="center" wrapText="1"/>
    </xf>
    <xf numFmtId="178" fontId="141" fillId="0" borderId="61" xfId="14886" applyNumberFormat="1" applyFont="1" applyBorder="1" applyAlignment="1">
      <alignment horizontal="center" vertical="center"/>
    </xf>
    <xf numFmtId="178" fontId="134" fillId="0" borderId="61" xfId="14886" applyNumberFormat="1" applyFont="1" applyBorder="1" applyAlignment="1">
      <alignment horizontal="center" vertical="center"/>
    </xf>
    <xf numFmtId="0" fontId="67" fillId="0" borderId="61" xfId="0" applyFont="1" applyBorder="1" applyAlignment="1">
      <alignment horizontal="center" wrapText="1"/>
    </xf>
    <xf numFmtId="2" fontId="67" fillId="0" borderId="61" xfId="0" applyNumberFormat="1" applyFont="1" applyBorder="1" applyAlignment="1">
      <alignment horizontal="center" vertical="center" wrapText="1"/>
    </xf>
    <xf numFmtId="2" fontId="67" fillId="0" borderId="61" xfId="0" applyNumberFormat="1" applyFont="1" applyBorder="1" applyAlignment="1">
      <alignment horizontal="center" wrapText="1"/>
    </xf>
    <xf numFmtId="0" fontId="140" fillId="0" borderId="61" xfId="14886" applyFont="1" applyFill="1" applyBorder="1" applyAlignment="1">
      <alignment vertical="center" wrapText="1"/>
    </xf>
    <xf numFmtId="178" fontId="67" fillId="0" borderId="0" xfId="0" applyNumberFormat="1" applyFont="1"/>
    <xf numFmtId="0" fontId="140" fillId="0" borderId="0" xfId="14886" applyFont="1" applyBorder="1" applyAlignment="1">
      <alignment vertical="center" wrapText="1"/>
    </xf>
    <xf numFmtId="0" fontId="140" fillId="0" borderId="0" xfId="14886" applyFont="1" applyFill="1" applyBorder="1" applyAlignment="1">
      <alignment vertical="center" wrapText="1"/>
    </xf>
    <xf numFmtId="178" fontId="134" fillId="0" borderId="61" xfId="14891" applyNumberFormat="1" applyFont="1" applyFill="1" applyBorder="1" applyAlignment="1">
      <alignment horizontal="center" vertical="center"/>
    </xf>
    <xf numFmtId="0" fontId="93" fillId="0" borderId="2" xfId="0" applyFont="1" applyFill="1" applyBorder="1" applyAlignment="1">
      <alignment horizontal="left" vertical="center" wrapText="1"/>
    </xf>
    <xf numFmtId="0" fontId="66" fillId="21" borderId="2" xfId="0" applyFont="1" applyFill="1" applyBorder="1" applyAlignment="1">
      <alignment horizontal="center" vertical="center" wrapText="1"/>
    </xf>
    <xf numFmtId="0" fontId="66" fillId="21" borderId="2" xfId="0" applyFont="1" applyFill="1" applyBorder="1" applyAlignment="1">
      <alignment horizontal="center"/>
    </xf>
    <xf numFmtId="0" fontId="66" fillId="2" borderId="2" xfId="0" applyFont="1" applyFill="1" applyBorder="1" applyAlignment="1">
      <alignment horizontal="center" wrapText="1"/>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wrapText="1"/>
    </xf>
    <xf numFmtId="0" fontId="66" fillId="2" borderId="2" xfId="0" applyFont="1" applyFill="1" applyBorder="1" applyAlignment="1">
      <alignment horizontal="center" vertical="center"/>
    </xf>
    <xf numFmtId="0" fontId="66" fillId="2" borderId="2" xfId="0" applyFont="1" applyFill="1" applyBorder="1" applyAlignment="1">
      <alignment horizontal="right"/>
    </xf>
    <xf numFmtId="0" fontId="67" fillId="0" borderId="2" xfId="0" applyFont="1" applyBorder="1" applyAlignment="1">
      <alignment horizontal="center" vertical="center"/>
    </xf>
    <xf numFmtId="0" fontId="66" fillId="2" borderId="1" xfId="0" applyFont="1" applyFill="1" applyBorder="1" applyAlignment="1">
      <alignment horizontal="right" vertical="center"/>
    </xf>
    <xf numFmtId="0" fontId="66" fillId="0" borderId="0" xfId="1" applyFont="1" applyAlignment="1">
      <alignment horizontal="center" vertical="center"/>
    </xf>
    <xf numFmtId="0" fontId="66" fillId="0" borderId="39" xfId="0" applyFont="1" applyFill="1" applyBorder="1" applyAlignment="1">
      <alignment horizontal="left"/>
    </xf>
    <xf numFmtId="0" fontId="66" fillId="0" borderId="43" xfId="0" applyFont="1" applyFill="1" applyBorder="1" applyAlignment="1">
      <alignment horizontal="left"/>
    </xf>
    <xf numFmtId="0" fontId="67" fillId="0" borderId="39" xfId="0" applyFont="1" applyFill="1" applyBorder="1" applyAlignment="1">
      <alignment horizontal="center" vertical="center"/>
    </xf>
    <xf numFmtId="1" fontId="67" fillId="0" borderId="61" xfId="7189" applyNumberFormat="1" applyFont="1" applyBorder="1" applyAlignment="1">
      <alignment horizontal="center" vertical="center"/>
    </xf>
    <xf numFmtId="1" fontId="66" fillId="0" borderId="61" xfId="7189" applyNumberFormat="1" applyFont="1" applyBorder="1" applyAlignment="1">
      <alignment horizontal="center" vertical="center"/>
    </xf>
    <xf numFmtId="0" fontId="85" fillId="2" borderId="2" xfId="759" applyFont="1" applyFill="1" applyBorder="1" applyAlignment="1">
      <alignment horizontal="center" vertical="center" wrapText="1"/>
    </xf>
    <xf numFmtId="0" fontId="84" fillId="0" borderId="0" xfId="759" applyFont="1" applyAlignment="1">
      <alignment vertical="center" wrapText="1"/>
    </xf>
    <xf numFmtId="0" fontId="85" fillId="28" borderId="2" xfId="759" applyFont="1" applyFill="1" applyBorder="1" applyAlignment="1">
      <alignment horizontal="center" vertical="center" wrapText="1"/>
    </xf>
    <xf numFmtId="0" fontId="84" fillId="0" borderId="61" xfId="0" applyFont="1" applyFill="1" applyBorder="1" applyAlignment="1">
      <alignment wrapText="1"/>
    </xf>
    <xf numFmtId="0" fontId="84" fillId="0" borderId="61" xfId="0" applyFont="1" applyFill="1" applyBorder="1" applyAlignment="1">
      <alignment vertical="center" wrapText="1"/>
    </xf>
    <xf numFmtId="0" fontId="85" fillId="2" borderId="61" xfId="0" applyFont="1" applyFill="1" applyBorder="1" applyAlignment="1">
      <alignment horizontal="center" vertical="center" wrapText="1"/>
    </xf>
    <xf numFmtId="0" fontId="66" fillId="2" borderId="61" xfId="14857" applyFont="1" applyFill="1" applyBorder="1" applyAlignment="1">
      <alignment horizontal="center" vertical="center" wrapText="1"/>
    </xf>
    <xf numFmtId="0" fontId="66" fillId="2" borderId="61" xfId="14857" applyFont="1" applyFill="1" applyBorder="1" applyAlignment="1">
      <alignment horizontal="center" wrapText="1"/>
    </xf>
    <xf numFmtId="0" fontId="75" fillId="0" borderId="0" xfId="0" applyFont="1"/>
    <xf numFmtId="0" fontId="85" fillId="2" borderId="61" xfId="14857" applyFont="1" applyFill="1" applyBorder="1" applyAlignment="1">
      <alignment horizontal="right"/>
    </xf>
    <xf numFmtId="0" fontId="85" fillId="2" borderId="61" xfId="14857" applyFont="1" applyFill="1" applyBorder="1" applyAlignment="1">
      <alignment horizontal="center" vertical="center"/>
    </xf>
    <xf numFmtId="0" fontId="67" fillId="0" borderId="2" xfId="157" applyFont="1" applyFill="1" applyBorder="1" applyAlignment="1">
      <alignment vertical="center" wrapText="1"/>
    </xf>
    <xf numFmtId="3" fontId="66" fillId="0" borderId="2" xfId="1" applyNumberFormat="1" applyFont="1" applyFill="1" applyBorder="1" applyAlignment="1">
      <alignment horizontal="center" vertical="center" wrapText="1"/>
    </xf>
    <xf numFmtId="0" fontId="67" fillId="0" borderId="2" xfId="157" applyFont="1" applyFill="1" applyBorder="1" applyAlignment="1">
      <alignment vertical="center"/>
    </xf>
    <xf numFmtId="3" fontId="66" fillId="0" borderId="2" xfId="1" applyNumberFormat="1" applyFont="1" applyFill="1" applyBorder="1" applyAlignment="1">
      <alignment horizontal="left" vertical="center" wrapText="1"/>
    </xf>
    <xf numFmtId="0" fontId="67" fillId="0" borderId="29" xfId="157" applyFont="1" applyFill="1" applyBorder="1" applyAlignment="1">
      <alignment vertical="center" wrapText="1"/>
    </xf>
    <xf numFmtId="0" fontId="66" fillId="0" borderId="2" xfId="0" applyFont="1" applyFill="1" applyBorder="1" applyAlignment="1">
      <alignment horizontal="left" vertical="center" wrapText="1"/>
    </xf>
    <xf numFmtId="3" fontId="66" fillId="2" borderId="1" xfId="0" applyNumberFormat="1" applyFont="1" applyFill="1" applyBorder="1" applyAlignment="1">
      <alignment horizontal="center" vertical="center"/>
    </xf>
    <xf numFmtId="0" fontId="66" fillId="2" borderId="2" xfId="0" applyFont="1" applyFill="1" applyBorder="1" applyAlignment="1">
      <alignment horizontal="right" vertical="center" wrapText="1"/>
    </xf>
    <xf numFmtId="0" fontId="66" fillId="0" borderId="2" xfId="468" applyNumberFormat="1" applyFont="1" applyFill="1" applyBorder="1" applyAlignment="1">
      <alignment horizontal="center" vertical="top"/>
    </xf>
    <xf numFmtId="3" fontId="66" fillId="0" borderId="2" xfId="468" applyNumberFormat="1" applyFont="1" applyFill="1" applyBorder="1" applyAlignment="1">
      <alignment horizontal="center" vertical="top"/>
    </xf>
    <xf numFmtId="1" fontId="66" fillId="0" borderId="2" xfId="0" applyNumberFormat="1" applyFont="1" applyFill="1" applyBorder="1" applyAlignment="1">
      <alignment horizontal="center" vertical="center"/>
    </xf>
    <xf numFmtId="0" fontId="69" fillId="0" borderId="0" xfId="10083" applyFont="1" applyFill="1" applyBorder="1" applyAlignment="1">
      <alignment horizontal="left" wrapText="1"/>
    </xf>
    <xf numFmtId="0" fontId="96" fillId="0" borderId="61" xfId="0" applyFont="1" applyBorder="1" applyAlignment="1">
      <alignment vertical="center"/>
    </xf>
    <xf numFmtId="0" fontId="103" fillId="2" borderId="61" xfId="0" applyFont="1" applyFill="1" applyBorder="1" applyAlignment="1">
      <alignment horizontal="center" vertical="center"/>
    </xf>
    <xf numFmtId="0" fontId="96" fillId="0" borderId="61" xfId="0" applyFont="1" applyBorder="1" applyAlignment="1">
      <alignment vertical="center" wrapText="1"/>
    </xf>
    <xf numFmtId="0" fontId="84" fillId="0" borderId="0" xfId="7217" applyFont="1" applyAlignment="1">
      <alignment horizontal="center"/>
    </xf>
    <xf numFmtId="0" fontId="142" fillId="0" borderId="0" xfId="7217" applyFont="1"/>
    <xf numFmtId="0" fontId="91" fillId="0" borderId="0" xfId="7217" applyFont="1" applyAlignment="1">
      <alignment horizontal="center"/>
    </xf>
    <xf numFmtId="0" fontId="85" fillId="0" borderId="61" xfId="7217" applyFont="1" applyFill="1" applyBorder="1" applyAlignment="1">
      <alignment horizontal="center" wrapText="1"/>
    </xf>
    <xf numFmtId="0" fontId="143" fillId="0" borderId="0" xfId="7217" applyFont="1" applyAlignment="1">
      <alignment horizontal="center"/>
    </xf>
    <xf numFmtId="0" fontId="84" fillId="0" borderId="61" xfId="7217" applyFont="1" applyFill="1" applyBorder="1" applyAlignment="1">
      <alignment horizontal="center" vertical="top" wrapText="1"/>
    </xf>
    <xf numFmtId="0" fontId="84" fillId="0" borderId="0" xfId="7217" applyFont="1" applyFill="1" applyBorder="1" applyAlignment="1">
      <alignment horizontal="center" vertical="top" wrapText="1"/>
    </xf>
    <xf numFmtId="0" fontId="71" fillId="0" borderId="0" xfId="7217" applyFont="1" applyAlignment="1">
      <alignment horizontal="center"/>
    </xf>
    <xf numFmtId="0" fontId="67" fillId="0" borderId="61" xfId="7217" applyFont="1" applyFill="1" applyBorder="1" applyAlignment="1">
      <alignment horizontal="center" vertical="top" wrapText="1"/>
    </xf>
    <xf numFmtId="0" fontId="142" fillId="0" borderId="0" xfId="7217" applyFont="1" applyAlignment="1">
      <alignment horizontal="center"/>
    </xf>
    <xf numFmtId="0" fontId="96" fillId="0" borderId="61" xfId="7217" applyFont="1" applyFill="1" applyBorder="1" applyAlignment="1">
      <alignment horizontal="center" vertical="top" wrapText="1"/>
    </xf>
    <xf numFmtId="0" fontId="96" fillId="0" borderId="0" xfId="7217" applyFont="1" applyFill="1" applyBorder="1" applyAlignment="1">
      <alignment horizontal="center" vertical="top" wrapText="1"/>
    </xf>
    <xf numFmtId="0" fontId="144" fillId="0" borderId="0" xfId="7217" applyFont="1"/>
    <xf numFmtId="0" fontId="85" fillId="0" borderId="61" xfId="7217" applyFont="1" applyFill="1" applyBorder="1" applyAlignment="1">
      <alignment vertical="center" wrapText="1"/>
    </xf>
    <xf numFmtId="0" fontId="85" fillId="2" borderId="61" xfId="7217" applyFont="1" applyFill="1" applyBorder="1" applyAlignment="1">
      <alignment horizontal="center" vertical="center" wrapText="1"/>
    </xf>
    <xf numFmtId="0" fontId="85" fillId="2" borderId="61" xfId="7217" applyFont="1" applyFill="1" applyBorder="1" applyAlignment="1">
      <alignment horizontal="center" vertical="top" wrapText="1"/>
    </xf>
    <xf numFmtId="0" fontId="85" fillId="2" borderId="61" xfId="7217" applyFont="1" applyFill="1" applyBorder="1" applyAlignment="1">
      <alignment horizontal="right" wrapText="1"/>
    </xf>
    <xf numFmtId="0" fontId="85" fillId="0" borderId="61" xfId="7217" applyFont="1" applyFill="1" applyBorder="1" applyAlignment="1">
      <alignment wrapText="1"/>
    </xf>
    <xf numFmtId="0" fontId="103" fillId="2" borderId="61" xfId="7217" applyFont="1" applyFill="1" applyBorder="1" applyAlignment="1">
      <alignment horizontal="center" vertical="top" wrapText="1"/>
    </xf>
    <xf numFmtId="0" fontId="70" fillId="21" borderId="2" xfId="804" applyFont="1" applyFill="1" applyBorder="1" applyAlignment="1">
      <alignment horizontal="right"/>
    </xf>
    <xf numFmtId="1" fontId="66" fillId="21" borderId="51" xfId="0" applyNumberFormat="1" applyFont="1" applyFill="1" applyBorder="1" applyAlignment="1">
      <alignment horizontal="center"/>
    </xf>
    <xf numFmtId="0" fontId="93" fillId="0" borderId="2" xfId="0" applyFont="1" applyBorder="1" applyAlignment="1">
      <alignment horizontal="left" vertical="center"/>
    </xf>
    <xf numFmtId="0" fontId="84" fillId="0" borderId="0" xfId="14853" applyFont="1"/>
    <xf numFmtId="0" fontId="85" fillId="0" borderId="0" xfId="14853" applyFont="1" applyAlignment="1"/>
    <xf numFmtId="0" fontId="85" fillId="2" borderId="61" xfId="14854" applyFont="1" applyFill="1" applyBorder="1" applyAlignment="1">
      <alignment horizontal="center" vertical="center"/>
    </xf>
    <xf numFmtId="0" fontId="84" fillId="0" borderId="51" xfId="14853" applyFont="1" applyBorder="1" applyAlignment="1">
      <alignment vertical="center"/>
    </xf>
    <xf numFmtId="0" fontId="84" fillId="0" borderId="51" xfId="14853" applyFont="1" applyFill="1" applyBorder="1" applyAlignment="1">
      <alignment horizontal="center" vertical="center"/>
    </xf>
    <xf numFmtId="0" fontId="84" fillId="2" borderId="61" xfId="14853" applyFont="1" applyFill="1" applyBorder="1" applyAlignment="1">
      <alignment horizontal="right"/>
    </xf>
    <xf numFmtId="0" fontId="85" fillId="2" borderId="61" xfId="14853" applyFont="1" applyFill="1" applyBorder="1" applyAlignment="1">
      <alignment horizontal="center"/>
    </xf>
    <xf numFmtId="0" fontId="67" fillId="0" borderId="51" xfId="14853" applyFont="1" applyFill="1" applyBorder="1"/>
    <xf numFmtId="0" fontId="85" fillId="0" borderId="0" xfId="14853" applyFont="1" applyFill="1" applyBorder="1" applyAlignment="1">
      <alignment horizontal="left" vertical="center"/>
    </xf>
    <xf numFmtId="0" fontId="85" fillId="2" borderId="51" xfId="14854" applyFont="1" applyFill="1" applyBorder="1" applyAlignment="1">
      <alignment horizontal="center" vertical="center"/>
    </xf>
    <xf numFmtId="0" fontId="85" fillId="2" borderId="29" xfId="14854" applyFont="1" applyFill="1" applyBorder="1" applyAlignment="1">
      <alignment horizontal="center" vertical="center"/>
    </xf>
    <xf numFmtId="0" fontId="85" fillId="2" borderId="51" xfId="14853" applyFont="1" applyFill="1" applyBorder="1" applyAlignment="1">
      <alignment vertical="center"/>
    </xf>
    <xf numFmtId="0" fontId="85" fillId="2" borderId="1" xfId="14854" applyFont="1" applyFill="1" applyBorder="1" applyAlignment="1">
      <alignment horizontal="center" vertical="center"/>
    </xf>
    <xf numFmtId="0" fontId="66" fillId="0" borderId="13" xfId="0" applyFont="1" applyBorder="1" applyAlignment="1">
      <alignment vertical="center"/>
    </xf>
    <xf numFmtId="0" fontId="67" fillId="0" borderId="0" xfId="0" applyFont="1" applyBorder="1" applyAlignment="1">
      <alignment horizontal="left" vertical="center"/>
    </xf>
    <xf numFmtId="0" fontId="67" fillId="0" borderId="13" xfId="0" applyFont="1" applyBorder="1" applyAlignment="1">
      <alignment horizontal="left" vertical="center"/>
    </xf>
    <xf numFmtId="0" fontId="66" fillId="2" borderId="61" xfId="157" applyFont="1" applyFill="1" applyBorder="1" applyAlignment="1">
      <alignment horizontal="center" vertical="center" wrapText="1"/>
    </xf>
    <xf numFmtId="0" fontId="85" fillId="0" borderId="0" xfId="14892" applyFont="1" applyBorder="1" applyAlignment="1">
      <alignment vertical="center"/>
    </xf>
    <xf numFmtId="1" fontId="85" fillId="0" borderId="0" xfId="14892" applyNumberFormat="1" applyFont="1" applyBorder="1" applyAlignment="1">
      <alignment horizontal="center" vertical="center"/>
    </xf>
    <xf numFmtId="0" fontId="85" fillId="0" borderId="0" xfId="14892" applyFont="1" applyBorder="1" applyAlignment="1">
      <alignment horizontal="center" vertical="center"/>
    </xf>
    <xf numFmtId="0" fontId="71" fillId="0" borderId="0" xfId="14892" applyFont="1" applyAlignment="1">
      <alignment horizontal="center"/>
    </xf>
    <xf numFmtId="0" fontId="85" fillId="0" borderId="0" xfId="14892" applyFont="1" applyAlignment="1">
      <alignment horizontal="center" vertical="center"/>
    </xf>
    <xf numFmtId="0" fontId="85" fillId="0" borderId="0" xfId="14892" applyFont="1" applyAlignment="1"/>
    <xf numFmtId="0" fontId="71" fillId="0" borderId="0" xfId="14892" applyFont="1" applyBorder="1" applyAlignment="1">
      <alignment horizontal="center" vertical="center"/>
    </xf>
    <xf numFmtId="0" fontId="66" fillId="0" borderId="0" xfId="162" applyFont="1" applyFill="1" applyAlignment="1">
      <alignment vertical="center"/>
    </xf>
    <xf numFmtId="0" fontId="85" fillId="28" borderId="61" xfId="162" applyFont="1" applyFill="1" applyBorder="1" applyAlignment="1">
      <alignment horizontal="center" vertical="center" wrapText="1"/>
    </xf>
    <xf numFmtId="0" fontId="84" fillId="0" borderId="0" xfId="14892" applyFont="1"/>
    <xf numFmtId="0" fontId="96" fillId="0" borderId="61" xfId="6040" applyFont="1" applyFill="1" applyBorder="1" applyAlignment="1">
      <alignment vertical="center"/>
    </xf>
    <xf numFmtId="0" fontId="96" fillId="0" borderId="68" xfId="6040" applyFont="1" applyFill="1" applyBorder="1" applyAlignment="1">
      <alignment horizontal="center" vertical="center"/>
    </xf>
    <xf numFmtId="0" fontId="84" fillId="0" borderId="68" xfId="6040" applyFont="1" applyFill="1" applyBorder="1" applyAlignment="1">
      <alignment horizontal="center"/>
    </xf>
    <xf numFmtId="185" fontId="84" fillId="0" borderId="61" xfId="6040" applyNumberFormat="1" applyFont="1" applyFill="1" applyBorder="1" applyAlignment="1">
      <alignment horizontal="center"/>
    </xf>
    <xf numFmtId="0" fontId="84" fillId="0" borderId="61" xfId="6040" applyFont="1" applyFill="1" applyBorder="1" applyAlignment="1">
      <alignment horizontal="center"/>
    </xf>
    <xf numFmtId="0" fontId="84" fillId="0" borderId="61" xfId="14893" applyFont="1" applyFill="1" applyBorder="1" applyAlignment="1">
      <alignment horizontal="center"/>
    </xf>
    <xf numFmtId="186" fontId="84" fillId="0" borderId="61" xfId="14893" applyNumberFormat="1" applyFont="1" applyFill="1" applyBorder="1" applyAlignment="1">
      <alignment horizontal="center"/>
    </xf>
    <xf numFmtId="1" fontId="84" fillId="0" borderId="61" xfId="14893" applyNumberFormat="1" applyFont="1" applyFill="1" applyBorder="1" applyAlignment="1">
      <alignment horizontal="center"/>
    </xf>
    <xf numFmtId="0" fontId="84" fillId="0" borderId="61" xfId="14893" applyFont="1" applyBorder="1" applyAlignment="1">
      <alignment horizontal="center"/>
    </xf>
    <xf numFmtId="1" fontId="84" fillId="0" borderId="61" xfId="6040" applyNumberFormat="1" applyFont="1" applyFill="1" applyBorder="1" applyAlignment="1">
      <alignment horizontal="center" vertical="center"/>
    </xf>
    <xf numFmtId="14" fontId="84" fillId="0" borderId="61" xfId="6040" applyNumberFormat="1" applyFont="1" applyFill="1" applyBorder="1" applyAlignment="1">
      <alignment horizontal="center"/>
    </xf>
    <xf numFmtId="14" fontId="84" fillId="0" borderId="61" xfId="6040" applyNumberFormat="1" applyFont="1" applyFill="1" applyBorder="1" applyAlignment="1">
      <alignment horizontal="left"/>
    </xf>
    <xf numFmtId="0" fontId="84" fillId="0" borderId="61" xfId="6040" applyFont="1" applyFill="1" applyBorder="1" applyAlignment="1">
      <alignment horizontal="center" vertical="center"/>
    </xf>
    <xf numFmtId="0" fontId="84" fillId="0" borderId="61" xfId="14893" applyFont="1" applyBorder="1" applyAlignment="1">
      <alignment horizontal="center" vertical="center"/>
    </xf>
    <xf numFmtId="0" fontId="96" fillId="0" borderId="61" xfId="14892" applyFont="1" applyBorder="1" applyAlignment="1">
      <alignment vertical="center"/>
    </xf>
    <xf numFmtId="14" fontId="84" fillId="0" borderId="61" xfId="14894" applyNumberFormat="1" applyFont="1" applyFill="1" applyBorder="1" applyAlignment="1">
      <alignment horizontal="center"/>
    </xf>
    <xf numFmtId="0" fontId="67" fillId="0" borderId="61" xfId="6040" applyFont="1" applyFill="1" applyBorder="1" applyAlignment="1">
      <alignment vertical="center"/>
    </xf>
    <xf numFmtId="0" fontId="67" fillId="0" borderId="68" xfId="6040" applyFont="1" applyFill="1" applyBorder="1" applyAlignment="1">
      <alignment horizontal="center" vertical="center"/>
    </xf>
    <xf numFmtId="0" fontId="67" fillId="0" borderId="61" xfId="6040" applyFont="1" applyFill="1" applyBorder="1" applyAlignment="1">
      <alignment horizontal="center"/>
    </xf>
    <xf numFmtId="0" fontId="96" fillId="0" borderId="68" xfId="6040" applyFont="1" applyBorder="1" applyAlignment="1">
      <alignment horizontal="center" vertical="center"/>
    </xf>
    <xf numFmtId="0" fontId="84" fillId="0" borderId="61" xfId="14892" applyFont="1" applyFill="1" applyBorder="1"/>
    <xf numFmtId="0" fontId="84" fillId="0" borderId="68" xfId="14892" applyFont="1" applyBorder="1" applyAlignment="1">
      <alignment horizontal="center" vertical="center"/>
    </xf>
    <xf numFmtId="1" fontId="84" fillId="0" borderId="68" xfId="14892" applyNumberFormat="1" applyFont="1" applyBorder="1" applyAlignment="1">
      <alignment horizontal="center" vertical="center"/>
    </xf>
    <xf numFmtId="0" fontId="84" fillId="0" borderId="61" xfId="14892" applyFont="1" applyBorder="1" applyAlignment="1">
      <alignment horizontal="center" vertical="center"/>
    </xf>
    <xf numFmtId="0" fontId="84" fillId="0" borderId="61" xfId="14892" applyFont="1" applyFill="1" applyBorder="1" applyAlignment="1">
      <alignment horizontal="center" vertical="center"/>
    </xf>
    <xf numFmtId="14" fontId="84" fillId="0" borderId="61" xfId="14892" applyNumberFormat="1" applyFont="1" applyFill="1" applyBorder="1" applyAlignment="1">
      <alignment horizontal="center" vertical="center"/>
    </xf>
    <xf numFmtId="14" fontId="84" fillId="0" borderId="61" xfId="14892" applyNumberFormat="1" applyFont="1" applyBorder="1" applyAlignment="1">
      <alignment horizontal="center" vertical="center"/>
    </xf>
    <xf numFmtId="0" fontId="84" fillId="0" borderId="61" xfId="14892" applyFont="1" applyBorder="1" applyAlignment="1">
      <alignment horizontal="center"/>
    </xf>
    <xf numFmtId="0" fontId="84" fillId="0" borderId="61" xfId="6040" applyFont="1" applyFill="1" applyBorder="1"/>
    <xf numFmtId="0" fontId="84" fillId="0" borderId="68" xfId="6040" applyFont="1" applyBorder="1" applyAlignment="1">
      <alignment horizontal="center" vertical="center"/>
    </xf>
    <xf numFmtId="0" fontId="84" fillId="0" borderId="68" xfId="6040" applyFont="1" applyBorder="1" applyAlignment="1">
      <alignment horizontal="center"/>
    </xf>
    <xf numFmtId="14" fontId="84" fillId="0" borderId="61" xfId="6040" applyNumberFormat="1" applyFont="1" applyBorder="1" applyAlignment="1">
      <alignment horizontal="center"/>
    </xf>
    <xf numFmtId="0" fontId="84" fillId="0" borderId="61" xfId="6040" applyFont="1" applyBorder="1" applyAlignment="1">
      <alignment horizontal="center" vertical="center"/>
    </xf>
    <xf numFmtId="0" fontId="84" fillId="0" borderId="61" xfId="6040" applyFont="1" applyBorder="1" applyAlignment="1">
      <alignment horizontal="center"/>
    </xf>
    <xf numFmtId="0" fontId="71" fillId="0" borderId="61" xfId="6040" applyFont="1" applyBorder="1" applyAlignment="1">
      <alignment horizontal="center"/>
    </xf>
    <xf numFmtId="0" fontId="96" fillId="0" borderId="61" xfId="6040" applyFont="1" applyFill="1" applyBorder="1" applyAlignment="1">
      <alignment horizontal="center" vertical="center"/>
    </xf>
    <xf numFmtId="0" fontId="84" fillId="0" borderId="0" xfId="14892" applyFont="1" applyFill="1"/>
    <xf numFmtId="0" fontId="84" fillId="0" borderId="61" xfId="14893" applyFont="1" applyFill="1" applyBorder="1" applyAlignment="1">
      <alignment horizontal="left"/>
    </xf>
    <xf numFmtId="0" fontId="84" fillId="0" borderId="68" xfId="14893" applyFont="1" applyFill="1" applyBorder="1" applyAlignment="1">
      <alignment horizontal="center"/>
    </xf>
    <xf numFmtId="14" fontId="84" fillId="0" borderId="61" xfId="14893" applyNumberFormat="1" applyFont="1" applyFill="1" applyBorder="1" applyAlignment="1">
      <alignment horizontal="center"/>
    </xf>
    <xf numFmtId="0" fontId="96" fillId="0" borderId="55" xfId="6040" applyFont="1" applyFill="1" applyBorder="1" applyAlignment="1">
      <alignment vertical="center"/>
    </xf>
    <xf numFmtId="0" fontId="96" fillId="0" borderId="1" xfId="6040" applyFont="1" applyFill="1" applyBorder="1" applyAlignment="1">
      <alignment vertical="center"/>
    </xf>
    <xf numFmtId="0" fontId="86" fillId="0" borderId="0" xfId="14895" applyFont="1" applyAlignment="1">
      <alignment horizontal="left" vertical="center"/>
    </xf>
    <xf numFmtId="1" fontId="84" fillId="0" borderId="0" xfId="14892" applyNumberFormat="1" applyFont="1" applyAlignment="1">
      <alignment horizontal="center"/>
    </xf>
    <xf numFmtId="0" fontId="84" fillId="0" borderId="0" xfId="14892" applyFont="1" applyAlignment="1">
      <alignment horizontal="center"/>
    </xf>
    <xf numFmtId="0" fontId="84" fillId="0" borderId="0" xfId="14892" applyFont="1" applyAlignment="1">
      <alignment horizontal="center" vertical="center"/>
    </xf>
    <xf numFmtId="0" fontId="72" fillId="0" borderId="0" xfId="14892" applyFont="1" applyFill="1" applyBorder="1" applyAlignment="1">
      <alignment vertical="center"/>
    </xf>
    <xf numFmtId="0" fontId="86" fillId="0" borderId="0" xfId="14892" applyFont="1"/>
    <xf numFmtId="0" fontId="84" fillId="0" borderId="0" xfId="14896" applyFont="1" applyBorder="1"/>
    <xf numFmtId="0" fontId="84" fillId="0" borderId="0" xfId="14896" applyFont="1"/>
    <xf numFmtId="0" fontId="66" fillId="0" borderId="0" xfId="1" applyFont="1" applyFill="1"/>
    <xf numFmtId="0" fontId="85" fillId="0" borderId="13" xfId="14896" applyFont="1" applyBorder="1" applyAlignment="1">
      <alignment vertical="center"/>
    </xf>
    <xf numFmtId="0" fontId="103" fillId="2" borderId="61" xfId="14896" applyFont="1" applyFill="1" applyBorder="1" applyAlignment="1">
      <alignment horizontal="center" vertical="center" wrapText="1"/>
    </xf>
    <xf numFmtId="49" fontId="103" fillId="2" borderId="61" xfId="14896" applyNumberFormat="1" applyFont="1" applyFill="1" applyBorder="1" applyAlignment="1">
      <alignment horizontal="center" vertical="center" wrapText="1"/>
    </xf>
    <xf numFmtId="0" fontId="103" fillId="0" borderId="61" xfId="14896" applyFont="1" applyFill="1" applyBorder="1" applyAlignment="1">
      <alignment horizontal="center" vertical="center" wrapText="1"/>
    </xf>
    <xf numFmtId="0" fontId="96" fillId="0" borderId="61" xfId="14896" applyFont="1" applyBorder="1" applyAlignment="1">
      <alignment horizontal="center" vertical="center" wrapText="1"/>
    </xf>
    <xf numFmtId="0" fontId="84" fillId="0" borderId="61" xfId="14896" applyFont="1" applyFill="1" applyBorder="1" applyAlignment="1">
      <alignment horizontal="center" vertical="center"/>
    </xf>
    <xf numFmtId="0" fontId="84" fillId="0" borderId="61" xfId="14896" applyFont="1" applyBorder="1" applyAlignment="1">
      <alignment horizontal="center" vertical="center"/>
    </xf>
    <xf numFmtId="0" fontId="103" fillId="2" borderId="61" xfId="14896" applyFont="1" applyFill="1" applyBorder="1" applyAlignment="1">
      <alignment horizontal="right" vertical="center" wrapText="1"/>
    </xf>
    <xf numFmtId="0" fontId="86" fillId="0" borderId="0" xfId="14896" applyFont="1"/>
    <xf numFmtId="0" fontId="103" fillId="0" borderId="0" xfId="14896" applyFont="1" applyFill="1" applyBorder="1" applyAlignment="1">
      <alignment horizontal="center" vertical="center" wrapText="1"/>
    </xf>
    <xf numFmtId="0" fontId="84" fillId="0" borderId="0" xfId="14896" applyFont="1" applyFill="1"/>
    <xf numFmtId="0" fontId="86" fillId="0" borderId="0" xfId="14896" applyFont="1" applyFill="1" applyBorder="1" applyAlignment="1">
      <alignment vertical="center"/>
    </xf>
    <xf numFmtId="0" fontId="96" fillId="0" borderId="0" xfId="14896" applyFont="1" applyFill="1" applyBorder="1" applyAlignment="1">
      <alignment horizontal="center" vertical="center" wrapText="1"/>
    </xf>
    <xf numFmtId="0" fontId="85" fillId="0" borderId="0" xfId="14896" applyFont="1" applyFill="1" applyBorder="1" applyAlignment="1">
      <alignment horizontal="center" vertical="center" wrapText="1"/>
    </xf>
    <xf numFmtId="0" fontId="85" fillId="0" borderId="0" xfId="14896" applyFont="1" applyFill="1" applyBorder="1" applyAlignment="1">
      <alignment vertical="center" wrapText="1"/>
    </xf>
    <xf numFmtId="0" fontId="96" fillId="0" borderId="0" xfId="14896" applyFont="1" applyFill="1" applyBorder="1" applyAlignment="1">
      <alignment vertical="center" wrapText="1"/>
    </xf>
    <xf numFmtId="0" fontId="96" fillId="0" borderId="0" xfId="14896" applyFont="1" applyFill="1" applyBorder="1" applyAlignment="1">
      <alignment horizontal="right" vertical="center" wrapText="1"/>
    </xf>
    <xf numFmtId="9" fontId="96" fillId="0" borderId="0" xfId="14896" applyNumberFormat="1" applyFont="1" applyFill="1" applyBorder="1" applyAlignment="1">
      <alignment horizontal="right" vertical="center" wrapText="1"/>
    </xf>
    <xf numFmtId="1" fontId="84" fillId="0" borderId="0" xfId="14896" applyNumberFormat="1" applyFont="1"/>
    <xf numFmtId="0" fontId="103" fillId="0" borderId="0" xfId="14896" applyFont="1" applyFill="1" applyBorder="1" applyAlignment="1">
      <alignment horizontal="right" vertical="center" wrapText="1"/>
    </xf>
    <xf numFmtId="0" fontId="84" fillId="0" borderId="0" xfId="14896" applyFont="1" applyFill="1" applyBorder="1" applyAlignment="1">
      <alignment vertical="center" wrapText="1"/>
    </xf>
    <xf numFmtId="1" fontId="103" fillId="2" borderId="61" xfId="14896" applyNumberFormat="1" applyFont="1" applyFill="1" applyBorder="1" applyAlignment="1">
      <alignment horizontal="center" vertical="center" wrapText="1"/>
    </xf>
    <xf numFmtId="0" fontId="85" fillId="2" borderId="61" xfId="14896" applyFont="1" applyFill="1" applyBorder="1" applyAlignment="1">
      <alignment horizontal="center" vertical="center" wrapText="1"/>
    </xf>
    <xf numFmtId="0" fontId="85" fillId="2" borderId="61" xfId="14896" applyFont="1" applyFill="1" applyBorder="1" applyAlignment="1">
      <alignment horizontal="center" wrapText="1"/>
    </xf>
    <xf numFmtId="0" fontId="85" fillId="0" borderId="67" xfId="14896" applyFont="1" applyFill="1" applyBorder="1" applyAlignment="1">
      <alignment horizontal="center" wrapText="1"/>
    </xf>
    <xf numFmtId="0" fontId="96" fillId="0" borderId="61" xfId="14896" applyFont="1" applyBorder="1" applyAlignment="1">
      <alignment vertical="center" wrapText="1"/>
    </xf>
    <xf numFmtId="0" fontId="84" fillId="0" borderId="61" xfId="14896" applyFont="1" applyBorder="1" applyAlignment="1">
      <alignment horizontal="center"/>
    </xf>
    <xf numFmtId="0" fontId="84" fillId="0" borderId="67" xfId="14896" applyFont="1" applyFill="1" applyBorder="1" applyAlignment="1">
      <alignment horizontal="center"/>
    </xf>
    <xf numFmtId="173" fontId="96" fillId="0" borderId="61" xfId="14896" applyNumberFormat="1" applyFont="1" applyBorder="1" applyAlignment="1">
      <alignment horizontal="center" vertical="center" wrapText="1"/>
    </xf>
    <xf numFmtId="0" fontId="103" fillId="21" borderId="61" xfId="14896" applyFont="1" applyFill="1" applyBorder="1" applyAlignment="1">
      <alignment horizontal="right" vertical="center" wrapText="1"/>
    </xf>
    <xf numFmtId="0" fontId="85" fillId="21" borderId="61" xfId="14896" applyFont="1" applyFill="1" applyBorder="1" applyAlignment="1">
      <alignment horizontal="center" vertical="center"/>
    </xf>
    <xf numFmtId="0" fontId="85" fillId="0" borderId="67" xfId="14896" applyFont="1" applyFill="1" applyBorder="1" applyAlignment="1">
      <alignment horizontal="center" vertical="center"/>
    </xf>
    <xf numFmtId="0" fontId="103" fillId="21" borderId="61" xfId="14896" applyFont="1" applyFill="1" applyBorder="1" applyAlignment="1">
      <alignment horizontal="center" vertical="center" wrapText="1"/>
    </xf>
    <xf numFmtId="173" fontId="96" fillId="21" borderId="61" xfId="14896" applyNumberFormat="1" applyFont="1" applyFill="1" applyBorder="1" applyAlignment="1">
      <alignment horizontal="center" vertical="center" wrapText="1"/>
    </xf>
    <xf numFmtId="0" fontId="84" fillId="0" borderId="67" xfId="14896" applyFont="1" applyFill="1" applyBorder="1" applyAlignment="1">
      <alignment horizontal="center" vertical="center"/>
    </xf>
    <xf numFmtId="0" fontId="96" fillId="0" borderId="61" xfId="14896" applyFont="1" applyBorder="1" applyAlignment="1">
      <alignment horizontal="left" vertical="center" wrapText="1"/>
    </xf>
    <xf numFmtId="0" fontId="84" fillId="0" borderId="61" xfId="14896" applyFont="1" applyBorder="1" applyAlignment="1">
      <alignment vertical="center" wrapText="1"/>
    </xf>
    <xf numFmtId="16" fontId="84" fillId="0" borderId="0" xfId="14896" applyNumberFormat="1" applyFont="1"/>
    <xf numFmtId="0" fontId="85" fillId="2" borderId="61" xfId="14896" applyFont="1" applyFill="1" applyBorder="1" applyAlignment="1">
      <alignment horizontal="center" vertical="center"/>
    </xf>
    <xf numFmtId="0" fontId="84" fillId="0" borderId="0" xfId="14897" applyFont="1"/>
    <xf numFmtId="0" fontId="84" fillId="0" borderId="0" xfId="14897" applyFont="1" applyBorder="1"/>
    <xf numFmtId="0" fontId="85" fillId="0" borderId="13" xfId="14897" applyFont="1" applyBorder="1" applyAlignment="1">
      <alignment vertical="center"/>
    </xf>
    <xf numFmtId="0" fontId="85" fillId="2" borderId="61" xfId="14897" applyFont="1" applyFill="1" applyBorder="1" applyAlignment="1">
      <alignment horizontal="center" vertical="center" wrapText="1"/>
    </xf>
    <xf numFmtId="0" fontId="103" fillId="2" borderId="61" xfId="14897" applyFont="1" applyFill="1" applyBorder="1" applyAlignment="1">
      <alignment horizontal="center" vertical="center" wrapText="1"/>
    </xf>
    <xf numFmtId="0" fontId="96" fillId="0" borderId="61" xfId="14897" applyFont="1" applyBorder="1" applyAlignment="1">
      <alignment vertical="center" wrapText="1"/>
    </xf>
    <xf numFmtId="0" fontId="96" fillId="0" borderId="61" xfId="14897" applyFont="1" applyBorder="1" applyAlignment="1">
      <alignment horizontal="center" vertical="center" wrapText="1"/>
    </xf>
    <xf numFmtId="173" fontId="96" fillId="0" borderId="61" xfId="14897" applyNumberFormat="1" applyFont="1" applyBorder="1" applyAlignment="1">
      <alignment horizontal="center" vertical="center" wrapText="1"/>
    </xf>
    <xf numFmtId="0" fontId="103" fillId="21" borderId="61" xfId="14897" applyFont="1" applyFill="1" applyBorder="1" applyAlignment="1">
      <alignment horizontal="right" vertical="center" wrapText="1"/>
    </xf>
    <xf numFmtId="0" fontId="103" fillId="21" borderId="61" xfId="14897" applyFont="1" applyFill="1" applyBorder="1" applyAlignment="1">
      <alignment horizontal="center" vertical="center" wrapText="1"/>
    </xf>
    <xf numFmtId="0" fontId="84" fillId="0" borderId="61" xfId="14897" applyFont="1" applyBorder="1" applyAlignment="1">
      <alignment vertical="center" wrapText="1"/>
    </xf>
    <xf numFmtId="0" fontId="103" fillId="2" borderId="61" xfId="14897" applyFont="1" applyFill="1" applyBorder="1" applyAlignment="1">
      <alignment horizontal="right" vertical="center" wrapText="1"/>
    </xf>
    <xf numFmtId="0" fontId="86" fillId="0" borderId="0" xfId="14897" applyFont="1"/>
    <xf numFmtId="0" fontId="85" fillId="21" borderId="61" xfId="14897" applyFont="1" applyFill="1" applyBorder="1" applyAlignment="1">
      <alignment horizontal="center"/>
    </xf>
    <xf numFmtId="0" fontId="84" fillId="0" borderId="0" xfId="14897" applyFont="1" applyAlignment="1">
      <alignment horizontal="center"/>
    </xf>
    <xf numFmtId="0" fontId="84" fillId="0" borderId="61" xfId="14897" applyFont="1" applyBorder="1" applyAlignment="1">
      <alignment horizontal="center"/>
    </xf>
    <xf numFmtId="0" fontId="84" fillId="0" borderId="13" xfId="14897" applyFont="1" applyBorder="1"/>
    <xf numFmtId="49" fontId="103" fillId="2" borderId="61" xfId="14897" applyNumberFormat="1" applyFont="1" applyFill="1" applyBorder="1" applyAlignment="1">
      <alignment horizontal="center" vertical="center" wrapText="1"/>
    </xf>
    <xf numFmtId="0" fontId="103" fillId="0" borderId="61" xfId="14897" applyFont="1" applyFill="1" applyBorder="1" applyAlignment="1">
      <alignment horizontal="center" vertical="center" wrapText="1"/>
    </xf>
    <xf numFmtId="0" fontId="84" fillId="0" borderId="61" xfId="14897" applyFont="1" applyFill="1" applyBorder="1" applyAlignment="1">
      <alignment horizontal="center" vertical="center"/>
    </xf>
    <xf numFmtId="0" fontId="84" fillId="0" borderId="61" xfId="14897" applyFont="1" applyBorder="1" applyAlignment="1">
      <alignment horizontal="center" vertical="center"/>
    </xf>
    <xf numFmtId="0" fontId="85" fillId="0" borderId="0" xfId="14897" applyFont="1" applyFill="1" applyBorder="1" applyAlignment="1">
      <alignment vertical="center" wrapText="1"/>
    </xf>
    <xf numFmtId="0" fontId="96" fillId="0" borderId="0" xfId="14897" applyFont="1" applyFill="1" applyBorder="1" applyAlignment="1">
      <alignment vertical="center" wrapText="1"/>
    </xf>
    <xf numFmtId="0" fontId="96" fillId="0" borderId="0" xfId="14897" applyFont="1" applyFill="1" applyBorder="1" applyAlignment="1">
      <alignment horizontal="center" vertical="center" wrapText="1"/>
    </xf>
    <xf numFmtId="0" fontId="85" fillId="0" borderId="0" xfId="14897" applyFont="1" applyFill="1" applyBorder="1" applyAlignment="1">
      <alignment horizontal="center" vertical="center" wrapText="1"/>
    </xf>
    <xf numFmtId="0" fontId="96" fillId="0" borderId="0" xfId="14897" applyFont="1" applyFill="1" applyBorder="1" applyAlignment="1">
      <alignment horizontal="right" vertical="center" wrapText="1"/>
    </xf>
    <xf numFmtId="9" fontId="96" fillId="0" borderId="0" xfId="14897" applyNumberFormat="1" applyFont="1" applyFill="1" applyBorder="1" applyAlignment="1">
      <alignment horizontal="right" vertical="center" wrapText="1"/>
    </xf>
    <xf numFmtId="0" fontId="103" fillId="0" borderId="0" xfId="14897" applyFont="1" applyFill="1" applyBorder="1" applyAlignment="1">
      <alignment horizontal="right" vertical="center" wrapText="1"/>
    </xf>
    <xf numFmtId="0" fontId="84" fillId="0" borderId="0" xfId="14897" applyFont="1" applyFill="1" applyBorder="1" applyAlignment="1">
      <alignment vertical="center" wrapText="1"/>
    </xf>
    <xf numFmtId="0" fontId="103" fillId="0" borderId="0" xfId="14897" applyFont="1" applyFill="1" applyBorder="1" applyAlignment="1">
      <alignment horizontal="center" vertical="center" wrapText="1"/>
    </xf>
    <xf numFmtId="0" fontId="84" fillId="0" borderId="0" xfId="14897" applyFont="1" applyFill="1"/>
    <xf numFmtId="0" fontId="136" fillId="0" borderId="0" xfId="1" applyFont="1"/>
    <xf numFmtId="0" fontId="84" fillId="0" borderId="61" xfId="14897" applyFont="1" applyBorder="1"/>
    <xf numFmtId="0" fontId="84" fillId="36" borderId="61" xfId="0" applyFont="1" applyFill="1" applyBorder="1" applyAlignment="1">
      <alignment horizontal="center" vertical="center" wrapText="1"/>
    </xf>
    <xf numFmtId="0" fontId="67" fillId="36" borderId="61" xfId="0" applyFont="1" applyFill="1" applyBorder="1" applyAlignment="1">
      <alignment horizontal="center" vertical="center" wrapText="1"/>
    </xf>
    <xf numFmtId="49" fontId="67" fillId="36" borderId="61" xfId="0" applyNumberFormat="1" applyFont="1" applyFill="1" applyBorder="1" applyAlignment="1">
      <alignment horizontal="center" vertical="center" wrapText="1"/>
    </xf>
    <xf numFmtId="0" fontId="96" fillId="30" borderId="61" xfId="0" applyFont="1" applyFill="1" applyBorder="1" applyAlignment="1">
      <alignment vertical="center" wrapText="1"/>
    </xf>
    <xf numFmtId="0" fontId="96" fillId="30" borderId="61" xfId="0" applyFont="1" applyFill="1" applyBorder="1" applyAlignment="1">
      <alignment horizontal="center" vertical="center" wrapText="1"/>
    </xf>
    <xf numFmtId="0" fontId="96" fillId="36" borderId="61" xfId="0" applyFont="1" applyFill="1" applyBorder="1" applyAlignment="1">
      <alignment horizontal="center" vertical="center" wrapText="1"/>
    </xf>
    <xf numFmtId="0" fontId="66" fillId="2" borderId="33" xfId="162" applyFont="1" applyFill="1" applyBorder="1" applyAlignment="1">
      <alignment horizontal="center" vertical="center" wrapText="1"/>
    </xf>
    <xf numFmtId="0" fontId="66" fillId="2" borderId="58" xfId="162" applyFont="1" applyFill="1" applyBorder="1" applyAlignment="1">
      <alignment horizontal="center"/>
    </xf>
    <xf numFmtId="0" fontId="66" fillId="2" borderId="51" xfId="162" applyFont="1" applyFill="1" applyBorder="1" applyAlignment="1">
      <alignment horizontal="center"/>
    </xf>
    <xf numFmtId="0" fontId="67" fillId="0" borderId="0" xfId="14899" applyFont="1" applyAlignment="1">
      <alignment vertical="center"/>
    </xf>
    <xf numFmtId="0" fontId="69" fillId="0" borderId="0" xfId="14899" applyFont="1"/>
    <xf numFmtId="0" fontId="66" fillId="0" borderId="13" xfId="162" applyFont="1" applyBorder="1" applyAlignment="1"/>
    <xf numFmtId="0" fontId="69" fillId="2" borderId="51" xfId="14899" applyFont="1" applyFill="1" applyBorder="1" applyAlignment="1">
      <alignment horizontal="center" vertical="center"/>
    </xf>
    <xf numFmtId="0" fontId="67" fillId="0" borderId="51" xfId="162" applyFont="1" applyFill="1" applyBorder="1" applyAlignment="1">
      <alignment horizontal="center" vertical="center" wrapText="1"/>
    </xf>
    <xf numFmtId="0" fontId="66" fillId="0" borderId="51" xfId="162" applyFont="1" applyFill="1" applyBorder="1" applyAlignment="1">
      <alignment horizontal="center" vertical="center" wrapText="1"/>
    </xf>
    <xf numFmtId="0" fontId="67" fillId="0" borderId="51" xfId="162" applyFont="1" applyFill="1" applyBorder="1" applyAlignment="1">
      <alignment horizontal="center"/>
    </xf>
    <xf numFmtId="177" fontId="66" fillId="0" borderId="51" xfId="4114" applyNumberFormat="1" applyFont="1" applyFill="1" applyBorder="1" applyAlignment="1">
      <alignment horizontal="center" vertical="center" wrapText="1"/>
    </xf>
    <xf numFmtId="0" fontId="113" fillId="0" borderId="14" xfId="162" applyFont="1" applyFill="1" applyBorder="1" applyAlignment="1">
      <alignment vertical="center"/>
    </xf>
    <xf numFmtId="0" fontId="66" fillId="0" borderId="0" xfId="14899" quotePrefix="1" applyFont="1" applyFill="1" applyBorder="1" applyAlignment="1">
      <alignment horizontal="left" vertical="center"/>
    </xf>
    <xf numFmtId="0" fontId="84" fillId="0" borderId="0" xfId="14899" applyFont="1"/>
    <xf numFmtId="0" fontId="69" fillId="0" borderId="51" xfId="14899" applyFont="1" applyBorder="1" applyAlignment="1">
      <alignment horizontal="center"/>
    </xf>
    <xf numFmtId="0" fontId="69" fillId="0" borderId="51" xfId="14899" applyFont="1" applyFill="1" applyBorder="1" applyAlignment="1">
      <alignment horizontal="center"/>
    </xf>
    <xf numFmtId="0" fontId="67" fillId="0" borderId="0" xfId="14899" applyFont="1"/>
    <xf numFmtId="0" fontId="84" fillId="0" borderId="0" xfId="14899" applyFont="1" applyAlignment="1">
      <alignment horizontal="center"/>
    </xf>
    <xf numFmtId="0" fontId="69" fillId="0" borderId="51" xfId="14899" applyFont="1" applyBorder="1" applyAlignment="1">
      <alignment horizontal="left"/>
    </xf>
    <xf numFmtId="0" fontId="69" fillId="0" borderId="51" xfId="14899" applyFont="1" applyFill="1" applyBorder="1" applyAlignment="1">
      <alignment horizontal="left"/>
    </xf>
    <xf numFmtId="0" fontId="70" fillId="2" borderId="51" xfId="14899" applyFont="1" applyFill="1" applyBorder="1" applyAlignment="1">
      <alignment horizontal="center" vertical="center" wrapText="1"/>
    </xf>
    <xf numFmtId="0" fontId="70" fillId="2" borderId="51" xfId="14899" applyFont="1" applyFill="1" applyBorder="1" applyAlignment="1">
      <alignment horizontal="center"/>
    </xf>
    <xf numFmtId="0" fontId="66" fillId="0" borderId="13" xfId="14899" applyFont="1" applyFill="1" applyBorder="1" applyAlignment="1">
      <alignment vertical="center" wrapText="1"/>
    </xf>
    <xf numFmtId="0" fontId="66" fillId="0" borderId="13" xfId="14899" applyFont="1" applyFill="1" applyBorder="1" applyAlignment="1">
      <alignment horizontal="left" vertical="center"/>
    </xf>
    <xf numFmtId="44" fontId="84" fillId="0" borderId="51" xfId="150" applyFont="1" applyBorder="1" applyAlignment="1">
      <alignment vertical="center" wrapText="1"/>
    </xf>
    <xf numFmtId="0" fontId="67" fillId="0" borderId="51" xfId="14902" applyNumberFormat="1" applyFont="1" applyBorder="1" applyAlignment="1">
      <alignment horizontal="center" vertical="center" wrapText="1"/>
    </xf>
    <xf numFmtId="44" fontId="67" fillId="0" borderId="51" xfId="14902" applyFont="1" applyBorder="1" applyAlignment="1">
      <alignment vertical="center"/>
    </xf>
    <xf numFmtId="0" fontId="84" fillId="0" borderId="0" xfId="759" applyFont="1" applyAlignment="1">
      <alignment horizontal="center"/>
    </xf>
    <xf numFmtId="0" fontId="85" fillId="0" borderId="0" xfId="759" applyFont="1" applyAlignment="1">
      <alignment horizontal="center"/>
    </xf>
    <xf numFmtId="0" fontId="96" fillId="0" borderId="51" xfId="0" applyFont="1" applyBorder="1" applyAlignment="1">
      <alignment vertical="center" wrapText="1"/>
    </xf>
    <xf numFmtId="0" fontId="84" fillId="0" borderId="0" xfId="759" applyFont="1" applyAlignment="1">
      <alignment vertical="top"/>
    </xf>
    <xf numFmtId="0" fontId="85" fillId="2" borderId="51" xfId="759" applyFont="1" applyFill="1" applyBorder="1" applyAlignment="1">
      <alignment horizontal="center" vertical="center"/>
    </xf>
    <xf numFmtId="44" fontId="85" fillId="2" borderId="51" xfId="14902" applyFont="1" applyFill="1" applyBorder="1" applyAlignment="1">
      <alignment horizontal="center" wrapText="1"/>
    </xf>
    <xf numFmtId="0" fontId="84" fillId="2" borderId="51" xfId="759" applyFont="1" applyFill="1" applyBorder="1" applyAlignment="1">
      <alignment wrapText="1"/>
    </xf>
    <xf numFmtId="0" fontId="84" fillId="0" borderId="51" xfId="759" applyFont="1" applyFill="1" applyBorder="1" applyAlignment="1">
      <alignment vertical="center" wrapText="1"/>
    </xf>
    <xf numFmtId="0" fontId="84" fillId="0" borderId="51" xfId="759" applyFont="1" applyFill="1" applyBorder="1" applyAlignment="1">
      <alignment horizontal="left" vertical="center" wrapText="1"/>
    </xf>
    <xf numFmtId="44" fontId="67" fillId="0" borderId="51" xfId="150" applyFont="1" applyFill="1" applyBorder="1" applyAlignment="1">
      <alignment horizontal="right" vertical="center"/>
    </xf>
    <xf numFmtId="14" fontId="67" fillId="36" borderId="51" xfId="0" applyNumberFormat="1" applyFont="1" applyFill="1" applyBorder="1" applyAlignment="1">
      <alignment horizontal="center" vertical="center"/>
    </xf>
    <xf numFmtId="44" fontId="67" fillId="0" borderId="51" xfId="14903" applyFont="1" applyBorder="1" applyAlignment="1">
      <alignment vertical="center" wrapText="1"/>
    </xf>
    <xf numFmtId="44" fontId="67" fillId="0" borderId="51" xfId="14903" applyFont="1" applyBorder="1" applyAlignment="1">
      <alignment vertical="center"/>
    </xf>
    <xf numFmtId="0" fontId="67" fillId="0" borderId="61" xfId="0" applyFont="1" applyBorder="1" applyAlignment="1">
      <alignment vertical="center" wrapText="1"/>
    </xf>
    <xf numFmtId="0" fontId="84" fillId="0" borderId="51" xfId="14899" applyFont="1" applyBorder="1" applyAlignment="1">
      <alignment vertical="center" wrapText="1"/>
    </xf>
    <xf numFmtId="0" fontId="84" fillId="0" borderId="51" xfId="14899" applyFont="1" applyFill="1" applyBorder="1" applyAlignment="1">
      <alignment vertical="center" wrapText="1"/>
    </xf>
    <xf numFmtId="0" fontId="84" fillId="0" borderId="0" xfId="14869" applyFont="1"/>
    <xf numFmtId="0" fontId="67" fillId="0" borderId="51" xfId="157" applyFont="1" applyBorder="1" applyAlignment="1">
      <alignment horizontal="center" vertical="center"/>
    </xf>
    <xf numFmtId="0" fontId="84" fillId="0" borderId="0" xfId="14899" applyFont="1" applyAlignment="1">
      <alignment vertical="center" wrapText="1"/>
    </xf>
    <xf numFmtId="0" fontId="84" fillId="0" borderId="0" xfId="14899" applyFont="1" applyAlignment="1">
      <alignment horizontal="center" vertical="center" wrapText="1"/>
    </xf>
    <xf numFmtId="0" fontId="84" fillId="0" borderId="51" xfId="14899" applyFont="1" applyBorder="1" applyAlignment="1">
      <alignment wrapText="1"/>
    </xf>
    <xf numFmtId="0" fontId="84" fillId="0" borderId="51" xfId="14899" applyFont="1" applyBorder="1"/>
    <xf numFmtId="0" fontId="84" fillId="0" borderId="51" xfId="14899" applyFont="1" applyBorder="1" applyAlignment="1">
      <alignment horizontal="center" vertical="center" wrapText="1"/>
    </xf>
    <xf numFmtId="0" fontId="84" fillId="0" borderId="51" xfId="14899" applyFont="1" applyFill="1" applyBorder="1" applyAlignment="1">
      <alignment wrapText="1"/>
    </xf>
    <xf numFmtId="0" fontId="84" fillId="0" borderId="51" xfId="14899" applyFont="1" applyFill="1" applyBorder="1"/>
    <xf numFmtId="0" fontId="84" fillId="0" borderId="67" xfId="14899" applyFont="1" applyFill="1" applyBorder="1" applyAlignment="1">
      <alignment wrapText="1"/>
    </xf>
    <xf numFmtId="0" fontId="84" fillId="0" borderId="51" xfId="14899" applyFont="1" applyBorder="1" applyAlignment="1">
      <alignment horizontal="center"/>
    </xf>
    <xf numFmtId="0" fontId="84" fillId="0" borderId="51" xfId="14899" applyFont="1" applyFill="1" applyBorder="1" applyAlignment="1">
      <alignment horizontal="center"/>
    </xf>
    <xf numFmtId="0" fontId="84" fillId="0" borderId="51" xfId="14899" applyFont="1" applyFill="1" applyBorder="1" applyAlignment="1">
      <alignment horizontal="center" vertical="center"/>
    </xf>
    <xf numFmtId="0" fontId="84" fillId="0" borderId="67" xfId="14899" applyFont="1" applyFill="1" applyBorder="1" applyAlignment="1">
      <alignment horizontal="center"/>
    </xf>
    <xf numFmtId="0" fontId="85" fillId="0" borderId="0" xfId="14899" applyFont="1" applyAlignment="1">
      <alignment vertical="center" wrapText="1"/>
    </xf>
    <xf numFmtId="0" fontId="69" fillId="0" borderId="51" xfId="14905" applyFont="1" applyBorder="1" applyAlignment="1">
      <alignment vertical="center" wrapText="1"/>
    </xf>
    <xf numFmtId="0" fontId="69" fillId="0" borderId="51" xfId="14905" applyFont="1" applyBorder="1" applyAlignment="1">
      <alignment horizontal="center" vertical="center" wrapText="1"/>
    </xf>
    <xf numFmtId="0" fontId="84" fillId="0" borderId="51" xfId="14904" applyFont="1" applyFill="1" applyBorder="1" applyAlignment="1">
      <alignment horizontal="center" vertical="center" wrapText="1"/>
    </xf>
    <xf numFmtId="0" fontId="67" fillId="0" borderId="51" xfId="162" applyFont="1" applyFill="1" applyBorder="1" applyAlignment="1">
      <alignment horizontal="left" vertical="center" wrapText="1"/>
    </xf>
    <xf numFmtId="0" fontId="67" fillId="0" borderId="51" xfId="162" applyFont="1" applyFill="1" applyBorder="1" applyAlignment="1">
      <alignment vertical="center" wrapText="1"/>
    </xf>
    <xf numFmtId="0" fontId="69" fillId="0" borderId="51" xfId="14905" applyFont="1" applyBorder="1" applyAlignment="1">
      <alignment vertical="top" wrapText="1"/>
    </xf>
    <xf numFmtId="0" fontId="84" fillId="0" borderId="55" xfId="14905" applyFont="1" applyFill="1" applyBorder="1" applyAlignment="1">
      <alignment horizontal="center" vertical="center" wrapText="1"/>
    </xf>
    <xf numFmtId="0" fontId="69" fillId="0" borderId="51" xfId="14905" applyFont="1" applyBorder="1" applyAlignment="1">
      <alignment horizontal="center" vertical="top" wrapText="1"/>
    </xf>
    <xf numFmtId="0" fontId="69" fillId="0" borderId="51" xfId="14905" applyFont="1" applyBorder="1" applyAlignment="1">
      <alignment vertical="center"/>
    </xf>
    <xf numFmtId="0" fontId="69" fillId="0" borderId="51" xfId="14905" applyFont="1" applyBorder="1" applyAlignment="1">
      <alignment horizontal="center" vertical="center"/>
    </xf>
    <xf numFmtId="0" fontId="145" fillId="0" borderId="51" xfId="14905" applyFont="1" applyBorder="1" applyAlignment="1">
      <alignment vertical="center"/>
    </xf>
    <xf numFmtId="0" fontId="67" fillId="0" borderId="51" xfId="14899" applyFont="1" applyBorder="1" applyAlignment="1">
      <alignment horizontal="left" vertical="center" wrapText="1"/>
    </xf>
    <xf numFmtId="0" fontId="67" fillId="0" borderId="51" xfId="14899" applyFont="1" applyBorder="1" applyAlignment="1">
      <alignment vertical="center" wrapText="1"/>
    </xf>
    <xf numFmtId="0" fontId="67" fillId="0" borderId="51" xfId="14899" applyFont="1" applyBorder="1" applyAlignment="1"/>
    <xf numFmtId="0" fontId="67" fillId="0" borderId="51" xfId="14899" applyFont="1" applyBorder="1" applyAlignment="1">
      <alignment horizontal="center"/>
    </xf>
    <xf numFmtId="0" fontId="69" fillId="0" borderId="51" xfId="14905" applyFont="1" applyBorder="1" applyAlignment="1">
      <alignment horizontal="center"/>
    </xf>
    <xf numFmtId="0" fontId="69" fillId="0" borderId="0" xfId="14899" applyFont="1" applyAlignment="1">
      <alignment horizontal="center"/>
    </xf>
    <xf numFmtId="0" fontId="69" fillId="0" borderId="2" xfId="7206" applyFont="1" applyFill="1" applyBorder="1" applyAlignment="1">
      <alignment wrapText="1"/>
    </xf>
    <xf numFmtId="0" fontId="69" fillId="0" borderId="2" xfId="7205" applyFont="1" applyFill="1" applyBorder="1" applyAlignment="1">
      <alignment horizontal="left" vertical="center" wrapText="1"/>
    </xf>
    <xf numFmtId="0" fontId="69" fillId="0" borderId="2" xfId="7206" applyFont="1" applyFill="1" applyBorder="1" applyAlignment="1">
      <alignment horizontal="center" wrapText="1"/>
    </xf>
    <xf numFmtId="0" fontId="69" fillId="0" borderId="2" xfId="7206" applyFont="1" applyFill="1" applyBorder="1" applyAlignment="1">
      <alignment horizontal="center" vertical="center" wrapText="1"/>
    </xf>
    <xf numFmtId="0" fontId="69" fillId="0" borderId="2" xfId="7206" applyFont="1" applyFill="1" applyBorder="1" applyAlignment="1">
      <alignment vertical="center" wrapText="1"/>
    </xf>
    <xf numFmtId="0" fontId="66" fillId="0" borderId="0" xfId="0" applyFont="1" applyFill="1" applyAlignment="1">
      <alignment vertical="center"/>
    </xf>
    <xf numFmtId="0" fontId="67" fillId="0" borderId="51" xfId="0" applyFont="1" applyFill="1" applyBorder="1" applyAlignment="1">
      <alignment horizontal="left" vertical="center" wrapText="1"/>
    </xf>
    <xf numFmtId="0" fontId="67" fillId="0" borderId="51" xfId="0" applyFont="1" applyFill="1" applyBorder="1" applyAlignment="1">
      <alignment horizontal="center" vertical="center"/>
    </xf>
    <xf numFmtId="0" fontId="67" fillId="36" borderId="51" xfId="0" applyFont="1" applyFill="1" applyBorder="1" applyAlignment="1">
      <alignment horizontal="left" vertical="center" wrapText="1"/>
    </xf>
    <xf numFmtId="0" fontId="66" fillId="2" borderId="51" xfId="0" applyFont="1" applyFill="1" applyBorder="1" applyAlignment="1">
      <alignment horizontal="center" wrapText="1"/>
    </xf>
    <xf numFmtId="0" fontId="66" fillId="0" borderId="0" xfId="0" applyFont="1" applyFill="1" applyAlignment="1">
      <alignment horizontal="left" vertical="center"/>
    </xf>
    <xf numFmtId="14" fontId="67" fillId="0" borderId="51" xfId="0" applyNumberFormat="1" applyFont="1" applyBorder="1" applyAlignment="1">
      <alignment horizontal="center" vertical="center" wrapText="1"/>
    </xf>
    <xf numFmtId="0" fontId="66" fillId="2" borderId="20" xfId="0" applyFont="1" applyFill="1" applyBorder="1" applyAlignment="1">
      <alignment horizontal="center" vertical="center" wrapText="1"/>
    </xf>
    <xf numFmtId="0" fontId="66" fillId="0" borderId="0" xfId="0" applyFont="1" applyBorder="1" applyAlignment="1">
      <alignment horizontal="center"/>
    </xf>
    <xf numFmtId="0" fontId="66" fillId="0" borderId="0" xfId="1" applyFont="1" applyAlignment="1">
      <alignment horizontal="left" vertical="center"/>
    </xf>
    <xf numFmtId="0" fontId="69" fillId="0" borderId="0" xfId="14907" applyFont="1" applyAlignment="1">
      <alignment horizontal="left"/>
    </xf>
    <xf numFmtId="0" fontId="69" fillId="0" borderId="0" xfId="14907" applyFont="1"/>
    <xf numFmtId="0" fontId="69" fillId="0" borderId="0" xfId="14907" applyFont="1" applyAlignment="1">
      <alignment horizontal="center"/>
    </xf>
    <xf numFmtId="0" fontId="85" fillId="0" borderId="0" xfId="14907" applyFont="1" applyAlignment="1"/>
    <xf numFmtId="0" fontId="70" fillId="0" borderId="0" xfId="14907" applyFont="1"/>
    <xf numFmtId="0" fontId="67" fillId="0" borderId="51" xfId="14907" applyFont="1" applyBorder="1" applyAlignment="1">
      <alignment horizontal="left" vertical="center" wrapText="1"/>
    </xf>
    <xf numFmtId="0" fontId="69" fillId="0" borderId="51" xfId="14907" applyFont="1" applyBorder="1" applyAlignment="1">
      <alignment horizontal="center"/>
    </xf>
    <xf numFmtId="0" fontId="67" fillId="0" borderId="58" xfId="14907" applyFont="1" applyBorder="1" applyAlignment="1">
      <alignment horizontal="left" vertical="center" wrapText="1"/>
    </xf>
    <xf numFmtId="0" fontId="113" fillId="0" borderId="58" xfId="14907" applyFont="1" applyBorder="1" applyAlignment="1">
      <alignment horizontal="left" vertical="center" wrapText="1"/>
    </xf>
    <xf numFmtId="0" fontId="67" fillId="0" borderId="51" xfId="14907" applyFont="1" applyBorder="1" applyAlignment="1">
      <alignment horizontal="left" vertical="top" wrapText="1"/>
    </xf>
    <xf numFmtId="0" fontId="69" fillId="0" borderId="51" xfId="14907" applyFont="1" applyBorder="1" applyAlignment="1">
      <alignment vertical="top" wrapText="1"/>
    </xf>
    <xf numFmtId="0" fontId="71" fillId="0" borderId="0" xfId="14907" applyFont="1"/>
    <xf numFmtId="0" fontId="147" fillId="0" borderId="0" xfId="14907" applyFont="1"/>
    <xf numFmtId="0" fontId="145" fillId="0" borderId="0" xfId="14907" applyFont="1"/>
    <xf numFmtId="0" fontId="85" fillId="2" borderId="55" xfId="14907" applyFont="1" applyFill="1" applyBorder="1" applyAlignment="1">
      <alignment horizontal="center" vertical="center"/>
    </xf>
    <xf numFmtId="0" fontId="85" fillId="2" borderId="55" xfId="14907" applyFont="1" applyFill="1" applyBorder="1" applyAlignment="1">
      <alignment horizontal="center" vertical="center" wrapText="1"/>
    </xf>
    <xf numFmtId="1" fontId="69" fillId="0" borderId="51" xfId="14907" applyNumberFormat="1" applyFont="1" applyBorder="1" applyAlignment="1">
      <alignment horizontal="center"/>
    </xf>
    <xf numFmtId="1" fontId="69" fillId="0" borderId="51" xfId="14907" applyNumberFormat="1" applyFont="1" applyBorder="1" applyAlignment="1">
      <alignment horizontal="center" vertical="center"/>
    </xf>
    <xf numFmtId="1" fontId="67" fillId="0" borderId="51" xfId="14907" applyNumberFormat="1" applyFont="1" applyFill="1" applyBorder="1" applyAlignment="1">
      <alignment horizontal="center" vertical="center" wrapText="1"/>
    </xf>
    <xf numFmtId="1" fontId="67" fillId="0" borderId="51" xfId="14907" applyNumberFormat="1" applyFont="1" applyFill="1" applyBorder="1" applyAlignment="1">
      <alignment horizontal="center" wrapText="1"/>
    </xf>
    <xf numFmtId="1" fontId="69" fillId="0" borderId="0" xfId="14907" applyNumberFormat="1" applyFont="1" applyAlignment="1">
      <alignment horizontal="center"/>
    </xf>
    <xf numFmtId="0" fontId="85" fillId="2" borderId="51" xfId="14907" applyFont="1" applyFill="1" applyBorder="1" applyAlignment="1">
      <alignment horizontal="center" vertical="center"/>
    </xf>
    <xf numFmtId="0" fontId="85" fillId="2" borderId="51" xfId="14907" applyFont="1" applyFill="1" applyBorder="1" applyAlignment="1">
      <alignment horizontal="center" vertical="center" wrapText="1"/>
    </xf>
    <xf numFmtId="0" fontId="85" fillId="0" borderId="0" xfId="14907" applyFont="1" applyAlignment="1">
      <alignment horizontal="left"/>
    </xf>
    <xf numFmtId="0" fontId="85" fillId="0" borderId="0" xfId="14907" applyFont="1" applyAlignment="1">
      <alignment horizontal="center"/>
    </xf>
    <xf numFmtId="0" fontId="84" fillId="0" borderId="0" xfId="14907" applyFont="1"/>
    <xf numFmtId="0" fontId="69" fillId="0" borderId="0" xfId="14907" applyFont="1" applyBorder="1" applyAlignment="1">
      <alignment horizontal="left"/>
    </xf>
    <xf numFmtId="0" fontId="69" fillId="0" borderId="0" xfId="14907" applyFont="1" applyBorder="1"/>
    <xf numFmtId="0" fontId="70" fillId="2" borderId="51" xfId="14907" applyFont="1" applyFill="1" applyBorder="1" applyAlignment="1">
      <alignment horizontal="center" vertical="center"/>
    </xf>
    <xf numFmtId="174" fontId="66" fillId="2" borderId="29" xfId="4764" applyFont="1" applyFill="1" applyBorder="1" applyAlignment="1">
      <alignment horizontal="center" wrapText="1"/>
    </xf>
    <xf numFmtId="174" fontId="66" fillId="2" borderId="29" xfId="4764" applyFont="1" applyFill="1" applyBorder="1" applyAlignment="1">
      <alignment horizontal="center"/>
    </xf>
    <xf numFmtId="0" fontId="85" fillId="0" borderId="0" xfId="7217" applyFont="1" applyAlignment="1"/>
    <xf numFmtId="0" fontId="84" fillId="2" borderId="51" xfId="7217" applyFont="1" applyFill="1" applyBorder="1" applyAlignment="1">
      <alignment horizontal="center"/>
    </xf>
    <xf numFmtId="0" fontId="84" fillId="0" borderId="2" xfId="7217" applyFont="1" applyBorder="1"/>
    <xf numFmtId="0" fontId="84" fillId="0" borderId="2" xfId="7217" applyFont="1" applyBorder="1" applyAlignment="1">
      <alignment horizontal="center"/>
    </xf>
    <xf numFmtId="44" fontId="67" fillId="0" borderId="13" xfId="0" applyNumberFormat="1" applyFont="1" applyBorder="1"/>
    <xf numFmtId="44" fontId="67" fillId="0" borderId="13" xfId="0" applyNumberFormat="1" applyFont="1" applyBorder="1" applyAlignment="1">
      <alignment horizontal="right"/>
    </xf>
    <xf numFmtId="43" fontId="67" fillId="0" borderId="13" xfId="0" applyNumberFormat="1" applyFont="1" applyFill="1" applyBorder="1" applyAlignment="1">
      <alignment horizontal="right"/>
    </xf>
    <xf numFmtId="1" fontId="67" fillId="0" borderId="13" xfId="0" applyNumberFormat="1" applyFont="1" applyFill="1" applyBorder="1" applyAlignment="1">
      <alignment horizontal="right"/>
    </xf>
    <xf numFmtId="1" fontId="67" fillId="0" borderId="13" xfId="0" applyNumberFormat="1" applyFont="1" applyBorder="1" applyAlignment="1">
      <alignment horizontal="right"/>
    </xf>
    <xf numFmtId="44" fontId="66" fillId="2" borderId="28" xfId="0" applyNumberFormat="1" applyFont="1" applyFill="1" applyBorder="1" applyAlignment="1">
      <alignment horizontal="center" vertical="center" wrapText="1"/>
    </xf>
    <xf numFmtId="43" fontId="66" fillId="2" borderId="28" xfId="0" applyNumberFormat="1" applyFont="1" applyFill="1" applyBorder="1" applyAlignment="1">
      <alignment horizontal="center" vertical="center" wrapText="1"/>
    </xf>
    <xf numFmtId="2" fontId="66" fillId="0" borderId="28" xfId="0" applyNumberFormat="1" applyFont="1" applyFill="1" applyBorder="1"/>
    <xf numFmtId="44" fontId="67" fillId="0" borderId="28" xfId="0" applyNumberFormat="1" applyFont="1" applyBorder="1"/>
    <xf numFmtId="44" fontId="67" fillId="0" borderId="28" xfId="0" applyNumberFormat="1" applyFont="1" applyBorder="1" applyAlignment="1">
      <alignment horizontal="right"/>
    </xf>
    <xf numFmtId="43" fontId="67" fillId="0" borderId="28" xfId="0" applyNumberFormat="1" applyFont="1" applyFill="1" applyBorder="1" applyAlignment="1">
      <alignment horizontal="right"/>
    </xf>
    <xf numFmtId="2" fontId="67" fillId="0" borderId="28" xfId="0" applyNumberFormat="1" applyFont="1" applyFill="1" applyBorder="1" applyAlignment="1">
      <alignment horizontal="right"/>
    </xf>
    <xf numFmtId="1" fontId="67" fillId="0" borderId="28" xfId="0" applyNumberFormat="1" applyFont="1" applyBorder="1" applyAlignment="1">
      <alignment horizontal="right"/>
    </xf>
    <xf numFmtId="44" fontId="67" fillId="0" borderId="28" xfId="0" applyNumberFormat="1" applyFont="1" applyFill="1" applyBorder="1"/>
    <xf numFmtId="44" fontId="67" fillId="0" borderId="28" xfId="469" applyNumberFormat="1" applyFont="1" applyFill="1" applyBorder="1" applyAlignment="1">
      <alignment horizontal="right"/>
    </xf>
    <xf numFmtId="44" fontId="67" fillId="0" borderId="28" xfId="469" applyFont="1" applyFill="1" applyBorder="1" applyAlignment="1">
      <alignment horizontal="right"/>
    </xf>
    <xf numFmtId="43" fontId="67" fillId="0" borderId="28" xfId="469" applyNumberFormat="1" applyFont="1" applyFill="1" applyBorder="1" applyAlignment="1">
      <alignment horizontal="left"/>
    </xf>
    <xf numFmtId="44" fontId="67" fillId="0" borderId="28" xfId="469" applyFont="1" applyFill="1" applyBorder="1" applyAlignment="1">
      <alignment horizontal="left"/>
    </xf>
    <xf numFmtId="44" fontId="148" fillId="0" borderId="28" xfId="0" applyNumberFormat="1" applyFont="1" applyFill="1" applyBorder="1" applyAlignment="1">
      <alignment horizontal="right" vertical="top"/>
    </xf>
    <xf numFmtId="2" fontId="67" fillId="0" borderId="28" xfId="0" applyNumberFormat="1" applyFont="1" applyFill="1" applyBorder="1"/>
    <xf numFmtId="0" fontId="67" fillId="0" borderId="28" xfId="0" applyFont="1" applyFill="1" applyBorder="1" applyAlignment="1"/>
    <xf numFmtId="0" fontId="67" fillId="0" borderId="29" xfId="0" applyFont="1" applyFill="1" applyBorder="1"/>
    <xf numFmtId="0" fontId="66" fillId="0" borderId="0" xfId="0" applyFont="1" applyBorder="1" applyAlignment="1">
      <alignment horizontal="left"/>
    </xf>
    <xf numFmtId="0" fontId="66" fillId="0" borderId="0" xfId="0" applyFont="1" applyBorder="1" applyAlignment="1">
      <alignment horizontal="right"/>
    </xf>
    <xf numFmtId="8" fontId="66" fillId="0" borderId="0" xfId="0" applyNumberFormat="1" applyFont="1" applyBorder="1" applyAlignment="1">
      <alignment horizontal="right"/>
    </xf>
    <xf numFmtId="180" fontId="66" fillId="0" borderId="0" xfId="0" applyNumberFormat="1" applyFont="1" applyBorder="1" applyAlignment="1">
      <alignment horizontal="right"/>
    </xf>
    <xf numFmtId="44" fontId="66" fillId="0" borderId="0" xfId="469" applyFont="1" applyBorder="1" applyAlignment="1">
      <alignment horizontal="left"/>
    </xf>
    <xf numFmtId="2" fontId="68" fillId="0" borderId="13" xfId="0" applyNumberFormat="1" applyFont="1" applyBorder="1" applyAlignment="1">
      <alignment horizontal="right"/>
    </xf>
    <xf numFmtId="8" fontId="67" fillId="0" borderId="51" xfId="0" applyNumberFormat="1" applyFont="1" applyFill="1" applyBorder="1" applyAlignment="1">
      <alignment horizontal="right" vertical="center"/>
    </xf>
    <xf numFmtId="8" fontId="67" fillId="0" borderId="51" xfId="0" applyNumberFormat="1" applyFont="1" applyFill="1" applyBorder="1" applyAlignment="1">
      <alignment horizontal="right" vertical="center" wrapText="1"/>
    </xf>
    <xf numFmtId="3" fontId="67" fillId="0" borderId="51" xfId="1048" applyNumberFormat="1" applyFont="1" applyFill="1" applyBorder="1" applyAlignment="1">
      <alignment horizontal="center" vertical="center"/>
    </xf>
    <xf numFmtId="0" fontId="84" fillId="0" borderId="51" xfId="14907" applyFont="1" applyFill="1" applyBorder="1" applyAlignment="1">
      <alignment horizontal="center" vertical="center" wrapText="1"/>
    </xf>
    <xf numFmtId="0" fontId="69" fillId="0" borderId="51" xfId="14908" applyFont="1" applyFill="1" applyBorder="1" applyAlignment="1">
      <alignment horizontal="center"/>
    </xf>
    <xf numFmtId="3" fontId="67" fillId="0" borderId="51" xfId="1048" applyNumberFormat="1" applyFont="1" applyBorder="1" applyAlignment="1">
      <alignment horizontal="left" vertical="center"/>
    </xf>
    <xf numFmtId="3" fontId="67" fillId="0" borderId="51" xfId="1048" applyNumberFormat="1" applyFont="1" applyBorder="1" applyAlignment="1">
      <alignment horizontal="center" vertical="center"/>
    </xf>
    <xf numFmtId="3" fontId="67" fillId="0" borderId="51" xfId="1048" applyNumberFormat="1" applyFont="1" applyBorder="1" applyAlignment="1">
      <alignment horizontal="left" vertical="center" wrapText="1"/>
    </xf>
    <xf numFmtId="0" fontId="70" fillId="2" borderId="51" xfId="7219" applyFont="1" applyFill="1" applyBorder="1" applyAlignment="1">
      <alignment horizontal="center" vertical="center" wrapText="1"/>
    </xf>
    <xf numFmtId="0" fontId="67" fillId="0" borderId="51" xfId="0" applyFont="1" applyBorder="1" applyAlignment="1">
      <alignment vertical="center"/>
    </xf>
    <xf numFmtId="3" fontId="67" fillId="0" borderId="51" xfId="2" applyNumberFormat="1" applyFont="1" applyBorder="1" applyAlignment="1">
      <alignment horizontal="center" vertical="center"/>
    </xf>
    <xf numFmtId="3" fontId="67" fillId="0" borderId="51" xfId="2" applyNumberFormat="1" applyFont="1" applyBorder="1" applyAlignment="1">
      <alignment horizontal="left" vertical="center"/>
    </xf>
    <xf numFmtId="3" fontId="67" fillId="0" borderId="51" xfId="2" applyNumberFormat="1" applyFont="1" applyBorder="1" applyAlignment="1">
      <alignment horizontal="left" vertical="center" wrapText="1"/>
    </xf>
    <xf numFmtId="3" fontId="67" fillId="0" borderId="51" xfId="2" applyNumberFormat="1" applyFont="1" applyFill="1" applyBorder="1" applyAlignment="1">
      <alignment horizontal="left" vertical="center" wrapText="1"/>
    </xf>
    <xf numFmtId="3" fontId="67" fillId="0" borderId="51" xfId="2" applyNumberFormat="1" applyFont="1" applyFill="1" applyBorder="1" applyAlignment="1">
      <alignment horizontal="left" vertical="center"/>
    </xf>
    <xf numFmtId="3" fontId="66" fillId="2" borderId="51" xfId="2" applyNumberFormat="1" applyFont="1" applyFill="1" applyBorder="1" applyAlignment="1">
      <alignment horizontal="right" vertical="center" indent="2"/>
    </xf>
    <xf numFmtId="49" fontId="66" fillId="0" borderId="13" xfId="2" applyNumberFormat="1" applyFont="1" applyFill="1" applyBorder="1" applyAlignment="1">
      <alignment vertical="center"/>
    </xf>
    <xf numFmtId="3" fontId="67" fillId="0" borderId="51" xfId="2" applyNumberFormat="1" applyFont="1" applyFill="1" applyBorder="1" applyAlignment="1">
      <alignment horizontal="center" vertical="center"/>
    </xf>
    <xf numFmtId="0" fontId="67" fillId="0" borderId="51" xfId="2" applyFont="1" applyFill="1" applyBorder="1" applyAlignment="1">
      <alignment horizontal="center" vertical="center"/>
    </xf>
    <xf numFmtId="0" fontId="67" fillId="0" borderId="58" xfId="2" applyFont="1" applyFill="1" applyBorder="1" applyAlignment="1">
      <alignment horizontal="center" vertical="center"/>
    </xf>
    <xf numFmtId="0" fontId="96" fillId="30" borderId="51" xfId="14907" applyFont="1" applyFill="1" applyBorder="1" applyAlignment="1">
      <alignment horizontal="left" vertical="center" wrapText="1"/>
    </xf>
    <xf numFmtId="0" fontId="84" fillId="36" borderId="68" xfId="14907" applyFont="1" applyFill="1" applyBorder="1" applyAlignment="1">
      <alignment horizontal="center" vertical="center" wrapText="1"/>
    </xf>
    <xf numFmtId="0" fontId="84" fillId="36" borderId="51" xfId="14907" applyFont="1" applyFill="1" applyBorder="1" applyAlignment="1">
      <alignment horizontal="center" vertical="center" wrapText="1"/>
    </xf>
    <xf numFmtId="0" fontId="84" fillId="0" borderId="51" xfId="14907" applyFont="1" applyBorder="1" applyAlignment="1">
      <alignment horizontal="center" vertical="center" wrapText="1"/>
    </xf>
    <xf numFmtId="0" fontId="84" fillId="39" borderId="51" xfId="14907" applyFont="1" applyFill="1" applyBorder="1" applyAlignment="1">
      <alignment horizontal="center" vertical="center" wrapText="1"/>
    </xf>
    <xf numFmtId="0" fontId="69" fillId="0" borderId="51" xfId="14908" applyFont="1" applyBorder="1" applyAlignment="1">
      <alignment horizontal="left" wrapText="1"/>
    </xf>
    <xf numFmtId="0" fontId="69" fillId="0" borderId="51" xfId="14908" applyFont="1" applyBorder="1" applyAlignment="1">
      <alignment horizontal="center"/>
    </xf>
    <xf numFmtId="0" fontId="69" fillId="0" borderId="51" xfId="14908" applyFont="1" applyBorder="1" applyAlignment="1">
      <alignment horizontal="center" vertical="center"/>
    </xf>
    <xf numFmtId="49" fontId="67" fillId="0" borderId="0" xfId="2" applyNumberFormat="1" applyFont="1" applyFill="1" applyBorder="1" applyAlignment="1">
      <alignment horizontal="center" vertical="center"/>
    </xf>
    <xf numFmtId="0" fontId="84" fillId="0" borderId="0" xfId="14907" applyFont="1" applyBorder="1" applyAlignment="1">
      <alignment horizontal="justify" wrapText="1"/>
    </xf>
    <xf numFmtId="0" fontId="70" fillId="2" borderId="51" xfId="14907" applyFont="1" applyFill="1" applyBorder="1" applyAlignment="1">
      <alignment horizontal="center" vertical="center" wrapText="1"/>
    </xf>
    <xf numFmtId="0" fontId="96" fillId="0" borderId="61" xfId="1" applyFont="1" applyFill="1" applyBorder="1" applyAlignment="1">
      <alignment horizontal="justify" vertical="center" wrapText="1"/>
    </xf>
    <xf numFmtId="4" fontId="69" fillId="0" borderId="51" xfId="14851" applyNumberFormat="1" applyFont="1" applyFill="1" applyBorder="1" applyAlignment="1">
      <alignment horizontal="center" vertical="center"/>
    </xf>
    <xf numFmtId="0" fontId="67" fillId="0" borderId="51" xfId="14851" applyFont="1" applyFill="1" applyBorder="1" applyAlignment="1">
      <alignment horizontal="left" vertical="center"/>
    </xf>
    <xf numFmtId="0" fontId="67" fillId="0" borderId="52" xfId="14851" applyFont="1" applyFill="1" applyBorder="1" applyAlignment="1">
      <alignment horizontal="left" vertical="center"/>
    </xf>
    <xf numFmtId="0" fontId="69" fillId="0" borderId="51" xfId="0" applyFont="1" applyFill="1" applyBorder="1" applyAlignment="1">
      <alignment horizontal="center" vertical="center"/>
    </xf>
    <xf numFmtId="0" fontId="66" fillId="2" borderId="51" xfId="702" applyFont="1" applyFill="1" applyBorder="1" applyAlignment="1">
      <alignment horizontal="center" vertical="center" wrapText="1"/>
    </xf>
    <xf numFmtId="0" fontId="67" fillId="0" borderId="51" xfId="702" applyFont="1" applyBorder="1" applyAlignment="1">
      <alignment horizontal="center" vertical="center" wrapText="1"/>
    </xf>
    <xf numFmtId="0" fontId="75" fillId="0" borderId="51" xfId="0" applyFont="1" applyBorder="1" applyAlignment="1">
      <alignment horizontal="center" vertical="center" wrapText="1"/>
    </xf>
    <xf numFmtId="0" fontId="85" fillId="2" borderId="51" xfId="14909" applyFont="1" applyFill="1" applyBorder="1" applyAlignment="1">
      <alignment horizontal="center" vertical="center" wrapText="1"/>
    </xf>
    <xf numFmtId="0" fontId="84" fillId="0" borderId="0" xfId="14909" applyFont="1" applyAlignment="1">
      <alignment horizontal="center" wrapText="1"/>
    </xf>
    <xf numFmtId="0" fontId="84" fillId="0" borderId="51" xfId="14909" applyFont="1" applyFill="1" applyBorder="1" applyAlignment="1">
      <alignment horizontal="center" vertical="center"/>
    </xf>
    <xf numFmtId="0" fontId="84" fillId="0" borderId="51" xfId="14909" applyFont="1" applyBorder="1" applyAlignment="1">
      <alignment vertical="center" wrapText="1"/>
    </xf>
    <xf numFmtId="3" fontId="84" fillId="0" borderId="51" xfId="14909" applyNumberFormat="1" applyFont="1" applyFill="1" applyBorder="1" applyAlignment="1">
      <alignment horizontal="center" vertical="center"/>
    </xf>
    <xf numFmtId="177" fontId="84" fillId="0" borderId="51" xfId="14910" applyNumberFormat="1" applyFont="1" applyBorder="1" applyAlignment="1">
      <alignment horizontal="center" vertical="center"/>
    </xf>
    <xf numFmtId="0" fontId="84" fillId="0" borderId="0" xfId="14909" applyFont="1"/>
    <xf numFmtId="0" fontId="84" fillId="0" borderId="51" xfId="14909" applyFont="1" applyBorder="1" applyAlignment="1">
      <alignment horizontal="center" vertical="center"/>
    </xf>
    <xf numFmtId="1" fontId="84" fillId="0" borderId="51" xfId="14909" applyNumberFormat="1" applyFont="1" applyFill="1" applyBorder="1" applyAlignment="1">
      <alignment horizontal="center" vertical="center"/>
    </xf>
    <xf numFmtId="0" fontId="84" fillId="0" borderId="51" xfId="14909" applyFont="1" applyFill="1" applyBorder="1" applyAlignment="1">
      <alignment horizontal="center" vertical="center" wrapText="1"/>
    </xf>
    <xf numFmtId="3" fontId="84" fillId="0" borderId="51" xfId="14909" applyNumberFormat="1" applyFont="1" applyFill="1" applyBorder="1" applyAlignment="1">
      <alignment horizontal="center" vertical="center" wrapText="1"/>
    </xf>
    <xf numFmtId="0" fontId="84" fillId="0" borderId="0" xfId="14909" applyFont="1" applyAlignment="1">
      <alignment horizontal="center" vertical="center"/>
    </xf>
    <xf numFmtId="0" fontId="84" fillId="0" borderId="0" xfId="14909" applyFont="1" applyAlignment="1">
      <alignment vertical="center" wrapText="1"/>
    </xf>
    <xf numFmtId="0" fontId="8" fillId="0" borderId="0" xfId="14911" applyAlignment="1">
      <alignment vertical="center"/>
    </xf>
    <xf numFmtId="0" fontId="84" fillId="0" borderId="0" xfId="14911" applyFont="1" applyAlignment="1">
      <alignment vertical="center"/>
    </xf>
    <xf numFmtId="0" fontId="8" fillId="0" borderId="0" xfId="14911" applyFont="1" applyAlignment="1">
      <alignment vertical="center"/>
    </xf>
    <xf numFmtId="0" fontId="69" fillId="0" borderId="51" xfId="14886" applyFont="1" applyBorder="1" applyAlignment="1">
      <alignment horizontal="left" vertical="center" wrapText="1"/>
    </xf>
    <xf numFmtId="0" fontId="67" fillId="0" borderId="0" xfId="14886" applyFont="1" applyAlignment="1">
      <alignment vertical="center"/>
    </xf>
    <xf numFmtId="178" fontId="69" fillId="0" borderId="51" xfId="14886" applyNumberFormat="1" applyFont="1" applyFill="1" applyBorder="1" applyAlignment="1">
      <alignment horizontal="center" vertical="center"/>
    </xf>
    <xf numFmtId="178" fontId="84" fillId="0" borderId="0" xfId="14911" applyNumberFormat="1" applyFont="1" applyFill="1" applyAlignment="1">
      <alignment vertical="center"/>
    </xf>
    <xf numFmtId="178" fontId="69" fillId="0" borderId="0" xfId="14886" applyNumberFormat="1" applyFont="1" applyFill="1" applyBorder="1" applyAlignment="1">
      <alignment horizontal="right" vertical="center"/>
    </xf>
    <xf numFmtId="178" fontId="69" fillId="0" borderId="51" xfId="14891" applyNumberFormat="1" applyFont="1" applyFill="1" applyBorder="1" applyAlignment="1">
      <alignment horizontal="center" vertical="center"/>
    </xf>
    <xf numFmtId="183" fontId="69" fillId="0" borderId="51" xfId="14891" applyNumberFormat="1" applyFont="1" applyFill="1" applyBorder="1" applyAlignment="1">
      <alignment horizontal="center" vertical="center"/>
    </xf>
    <xf numFmtId="178" fontId="69" fillId="0" borderId="0" xfId="14891" applyNumberFormat="1" applyFont="1" applyFill="1" applyBorder="1" applyAlignment="1">
      <alignment horizontal="right" vertical="center"/>
    </xf>
    <xf numFmtId="183" fontId="149" fillId="0" borderId="0" xfId="14891" applyNumberFormat="1" applyFont="1" applyFill="1" applyBorder="1" applyAlignment="1">
      <alignment horizontal="right" vertical="center"/>
    </xf>
    <xf numFmtId="178" fontId="149" fillId="0" borderId="0" xfId="14891" applyNumberFormat="1" applyFont="1" applyFill="1" applyBorder="1" applyAlignment="1">
      <alignment horizontal="right" vertical="center"/>
    </xf>
    <xf numFmtId="183" fontId="134" fillId="0" borderId="0" xfId="14891" applyNumberFormat="1" applyFont="1" applyFill="1" applyBorder="1" applyAlignment="1">
      <alignment horizontal="right" vertical="center"/>
    </xf>
    <xf numFmtId="0" fontId="84" fillId="0" borderId="0" xfId="14911" applyFont="1" applyFill="1" applyBorder="1" applyAlignment="1">
      <alignment vertical="center"/>
    </xf>
    <xf numFmtId="0" fontId="8" fillId="0" borderId="0" xfId="14911" applyFont="1" applyFill="1" applyBorder="1" applyAlignment="1">
      <alignment vertical="center"/>
    </xf>
    <xf numFmtId="0" fontId="8" fillId="0" borderId="0" xfId="14911" applyFill="1" applyBorder="1" applyAlignment="1">
      <alignment vertical="center"/>
    </xf>
    <xf numFmtId="0" fontId="8" fillId="0" borderId="0" xfId="14911" applyFont="1" applyBorder="1" applyAlignment="1">
      <alignment vertical="center"/>
    </xf>
    <xf numFmtId="0" fontId="84" fillId="0" borderId="0" xfId="14911" applyFont="1" applyFill="1" applyAlignment="1">
      <alignment vertical="center"/>
    </xf>
    <xf numFmtId="0" fontId="8" fillId="0" borderId="0" xfId="14911" applyFont="1" applyFill="1" applyAlignment="1">
      <alignment vertical="center"/>
    </xf>
    <xf numFmtId="0" fontId="84" fillId="0" borderId="51" xfId="14911" applyFont="1" applyFill="1" applyBorder="1" applyAlignment="1">
      <alignment horizontal="center" vertical="center"/>
    </xf>
    <xf numFmtId="2" fontId="84" fillId="0" borderId="51" xfId="14911" applyNumberFormat="1" applyFont="1" applyFill="1" applyBorder="1" applyAlignment="1">
      <alignment horizontal="center" vertical="center"/>
    </xf>
    <xf numFmtId="2" fontId="8" fillId="0" borderId="0" xfId="14911" applyNumberFormat="1" applyFont="1" applyFill="1" applyAlignment="1">
      <alignment vertical="center"/>
    </xf>
    <xf numFmtId="0" fontId="69" fillId="0" borderId="0" xfId="14912" applyFont="1" applyFill="1" applyBorder="1" applyAlignment="1">
      <alignment horizontal="center" vertical="center" wrapText="1"/>
    </xf>
    <xf numFmtId="173" fontId="84" fillId="0" borderId="0" xfId="14911" applyNumberFormat="1" applyFont="1" applyFill="1" applyAlignment="1">
      <alignment horizontal="center" vertical="center"/>
    </xf>
    <xf numFmtId="184" fontId="69" fillId="0" borderId="51" xfId="14891" applyNumberFormat="1" applyFont="1" applyFill="1" applyBorder="1" applyAlignment="1">
      <alignment horizontal="center" vertical="center"/>
    </xf>
    <xf numFmtId="184" fontId="84" fillId="0" borderId="51" xfId="14911" applyNumberFormat="1" applyFont="1" applyFill="1" applyBorder="1" applyAlignment="1">
      <alignment horizontal="center" vertical="center"/>
    </xf>
    <xf numFmtId="0" fontId="70" fillId="0" borderId="0" xfId="14886" applyFont="1" applyFill="1" applyBorder="1" applyAlignment="1">
      <alignment horizontal="left" vertical="center" wrapText="1"/>
    </xf>
    <xf numFmtId="0" fontId="84" fillId="0" borderId="0" xfId="14911" applyFont="1" applyBorder="1" applyAlignment="1">
      <alignment vertical="center"/>
    </xf>
    <xf numFmtId="0" fontId="70" fillId="0" borderId="0" xfId="14912" applyFont="1" applyBorder="1" applyAlignment="1">
      <alignment horizontal="left" vertical="center" wrapText="1"/>
    </xf>
    <xf numFmtId="0" fontId="69" fillId="0" borderId="0" xfId="14912" applyFont="1" applyBorder="1" applyAlignment="1">
      <alignment horizontal="center" vertical="center" wrapText="1"/>
    </xf>
    <xf numFmtId="183" fontId="69" fillId="0" borderId="0" xfId="14912" applyNumberFormat="1" applyFont="1" applyBorder="1" applyAlignment="1">
      <alignment horizontal="center" vertical="center"/>
    </xf>
    <xf numFmtId="0" fontId="84" fillId="0" borderId="51" xfId="14911" applyFont="1" applyBorder="1" applyAlignment="1">
      <alignment vertical="center"/>
    </xf>
    <xf numFmtId="0" fontId="84" fillId="0" borderId="51" xfId="14911" applyFont="1" applyBorder="1" applyAlignment="1">
      <alignment horizontal="center" vertical="center"/>
    </xf>
    <xf numFmtId="173" fontId="84" fillId="0" borderId="51" xfId="14911" applyNumberFormat="1" applyFont="1" applyBorder="1" applyAlignment="1">
      <alignment horizontal="center" vertical="center"/>
    </xf>
    <xf numFmtId="0" fontId="150" fillId="0" borderId="0" xfId="14913"/>
    <xf numFmtId="0" fontId="67" fillId="0" borderId="0" xfId="14913" applyFont="1"/>
    <xf numFmtId="1" fontId="67" fillId="0" borderId="51" xfId="14914" applyFont="1" applyBorder="1" applyAlignment="1">
      <alignment horizontal="center" vertical="center"/>
    </xf>
    <xf numFmtId="2" fontId="150" fillId="0" borderId="51" xfId="14913" applyNumberFormat="1" applyBorder="1" applyAlignment="1">
      <alignment horizontal="center" vertical="center"/>
    </xf>
    <xf numFmtId="1" fontId="150" fillId="0" borderId="51" xfId="14914" applyBorder="1" applyAlignment="1">
      <alignment horizontal="center" vertical="center"/>
    </xf>
    <xf numFmtId="0" fontId="66" fillId="0" borderId="0" xfId="14913" applyFont="1"/>
    <xf numFmtId="0" fontId="75" fillId="0" borderId="0" xfId="14915" applyFont="1"/>
    <xf numFmtId="0" fontId="75" fillId="0" borderId="0" xfId="14915" applyFont="1" applyAlignment="1">
      <alignment horizontal="center"/>
    </xf>
    <xf numFmtId="0" fontId="151" fillId="0" borderId="0" xfId="14915"/>
    <xf numFmtId="0" fontId="152" fillId="2" borderId="51" xfId="14915" applyFont="1" applyFill="1" applyBorder="1" applyAlignment="1">
      <alignment horizontal="left" vertical="center" wrapText="1"/>
    </xf>
    <xf numFmtId="0" fontId="152" fillId="2" borderId="51" xfId="14915" applyFont="1" applyFill="1" applyBorder="1" applyAlignment="1">
      <alignment horizontal="center" vertical="center" wrapText="1"/>
    </xf>
    <xf numFmtId="178" fontId="152" fillId="2" borderId="51" xfId="14915" applyNumberFormat="1" applyFont="1" applyFill="1" applyBorder="1" applyAlignment="1">
      <alignment horizontal="center" vertical="center"/>
    </xf>
    <xf numFmtId="0" fontId="152" fillId="2" borderId="51" xfId="14915" applyFont="1" applyFill="1" applyBorder="1" applyAlignment="1">
      <alignment vertical="center" wrapText="1"/>
    </xf>
    <xf numFmtId="0" fontId="75" fillId="0" borderId="61" xfId="0" applyFont="1" applyFill="1" applyBorder="1" applyAlignment="1">
      <alignment vertical="center" wrapText="1"/>
    </xf>
    <xf numFmtId="0" fontId="66" fillId="0" borderId="0" xfId="157" applyFont="1"/>
    <xf numFmtId="0" fontId="93" fillId="0" borderId="51" xfId="0" applyFont="1" applyBorder="1" applyAlignment="1">
      <alignment vertical="center"/>
    </xf>
    <xf numFmtId="44" fontId="84" fillId="0" borderId="68" xfId="215" applyFont="1" applyBorder="1"/>
    <xf numFmtId="0" fontId="67" fillId="0" borderId="51" xfId="0" applyFont="1" applyBorder="1" applyAlignment="1">
      <alignment horizontal="center" vertical="center" wrapText="1"/>
    </xf>
    <xf numFmtId="0" fontId="67" fillId="0" borderId="51" xfId="0" applyFont="1" applyBorder="1" applyAlignment="1">
      <alignment horizontal="left" vertical="center" wrapText="1"/>
    </xf>
    <xf numFmtId="0" fontId="66" fillId="2" borderId="29" xfId="0" applyFont="1" applyFill="1" applyBorder="1" applyAlignment="1">
      <alignment horizontal="center" vertical="center" wrapText="1"/>
    </xf>
    <xf numFmtId="0" fontId="66" fillId="2" borderId="37" xfId="0" applyFont="1" applyFill="1" applyBorder="1" applyAlignment="1">
      <alignment horizontal="center" vertical="center"/>
    </xf>
    <xf numFmtId="0" fontId="66" fillId="2" borderId="51" xfId="0" applyFont="1" applyFill="1" applyBorder="1" applyAlignment="1">
      <alignment horizontal="center" vertical="center" wrapText="1"/>
    </xf>
    <xf numFmtId="0" fontId="66" fillId="2" borderId="51" xfId="0" applyFont="1" applyFill="1" applyBorder="1" applyAlignment="1">
      <alignment horizontal="center" vertical="center"/>
    </xf>
    <xf numFmtId="174" fontId="67" fillId="0" borderId="28" xfId="4764" applyFont="1" applyBorder="1" applyAlignment="1">
      <alignment horizontal="center" vertical="center"/>
    </xf>
    <xf numFmtId="174" fontId="66" fillId="2" borderId="51" xfId="4764" applyFont="1" applyFill="1" applyBorder="1" applyAlignment="1">
      <alignment horizontal="center" vertical="center" wrapText="1"/>
    </xf>
    <xf numFmtId="174" fontId="66" fillId="28" borderId="51" xfId="4764" applyFont="1" applyFill="1" applyBorder="1" applyAlignment="1">
      <alignment horizontal="right"/>
    </xf>
    <xf numFmtId="3" fontId="67" fillId="0" borderId="28" xfId="1" applyNumberFormat="1" applyFont="1" applyBorder="1" applyAlignment="1">
      <alignment vertical="center"/>
    </xf>
    <xf numFmtId="180" fontId="67" fillId="0" borderId="28" xfId="1" applyNumberFormat="1" applyFont="1" applyBorder="1" applyAlignment="1">
      <alignment vertical="center"/>
    </xf>
    <xf numFmtId="180" fontId="67" fillId="0" borderId="0" xfId="7189" applyNumberFormat="1" applyFont="1"/>
    <xf numFmtId="0" fontId="70" fillId="28" borderId="39" xfId="1" applyFont="1" applyFill="1" applyBorder="1" applyAlignment="1">
      <alignment horizontal="center" vertical="center"/>
    </xf>
    <xf numFmtId="0" fontId="70" fillId="28" borderId="28" xfId="1" applyFont="1" applyFill="1" applyBorder="1" applyAlignment="1">
      <alignment horizontal="center" vertical="center" wrapText="1"/>
    </xf>
    <xf numFmtId="174" fontId="74" fillId="2" borderId="52" xfId="4925" applyFont="1" applyFill="1" applyBorder="1" applyAlignment="1">
      <alignment vertical="center" wrapText="1"/>
    </xf>
    <xf numFmtId="0" fontId="85" fillId="0" borderId="0" xfId="14916" applyFont="1"/>
    <xf numFmtId="0" fontId="67" fillId="0" borderId="51" xfId="0" applyFont="1" applyBorder="1" applyAlignment="1">
      <alignment horizontal="center"/>
    </xf>
    <xf numFmtId="3" fontId="67" fillId="0" borderId="0" xfId="0" applyNumberFormat="1" applyFont="1" applyBorder="1"/>
    <xf numFmtId="44" fontId="66" fillId="2" borderId="51" xfId="0" applyNumberFormat="1" applyFont="1" applyFill="1" applyBorder="1"/>
    <xf numFmtId="0" fontId="66" fillId="28" borderId="1" xfId="1" applyFont="1" applyFill="1" applyBorder="1" applyAlignment="1">
      <alignment horizontal="right"/>
    </xf>
    <xf numFmtId="177" fontId="66" fillId="28" borderId="2" xfId="10074" applyNumberFormat="1" applyFont="1" applyFill="1" applyBorder="1"/>
    <xf numFmtId="0" fontId="96" fillId="0" borderId="51" xfId="0" applyFont="1" applyBorder="1" applyAlignment="1">
      <alignment horizontal="left" wrapText="1" readingOrder="1"/>
    </xf>
    <xf numFmtId="0" fontId="96" fillId="0" borderId="51" xfId="0" applyFont="1" applyBorder="1" applyAlignment="1">
      <alignment horizontal="center" wrapText="1" readingOrder="1"/>
    </xf>
    <xf numFmtId="0" fontId="103" fillId="28" borderId="51" xfId="0" applyFont="1" applyFill="1" applyBorder="1" applyAlignment="1">
      <alignment horizontal="center" wrapText="1" readingOrder="1"/>
    </xf>
    <xf numFmtId="181" fontId="66" fillId="2" borderId="51" xfId="4764" applyNumberFormat="1" applyFont="1" applyFill="1" applyBorder="1" applyAlignment="1">
      <alignment horizontal="center" vertical="center" wrapText="1"/>
    </xf>
    <xf numFmtId="0" fontId="125" fillId="36" borderId="51" xfId="0" applyFont="1" applyFill="1" applyBorder="1" applyAlignment="1">
      <alignment vertical="center" wrapText="1"/>
    </xf>
    <xf numFmtId="0" fontId="125" fillId="36" borderId="51" xfId="0" applyFont="1" applyFill="1" applyBorder="1" applyAlignment="1">
      <alignment horizontal="center" vertical="center" wrapText="1"/>
    </xf>
    <xf numFmtId="174" fontId="67" fillId="36" borderId="51" xfId="4764" applyFont="1" applyFill="1" applyBorder="1" applyAlignment="1">
      <alignment horizontal="center" vertical="center" wrapText="1"/>
    </xf>
    <xf numFmtId="181" fontId="67" fillId="36" borderId="51" xfId="0" applyNumberFormat="1" applyFont="1" applyFill="1" applyBorder="1" applyAlignment="1">
      <alignment horizontal="center" vertical="center"/>
    </xf>
    <xf numFmtId="174" fontId="67" fillId="36" borderId="51" xfId="4764" applyFont="1" applyFill="1" applyBorder="1" applyAlignment="1">
      <alignment horizontal="center"/>
    </xf>
    <xf numFmtId="0" fontId="67" fillId="36" borderId="51" xfId="0" applyFont="1" applyFill="1" applyBorder="1" applyAlignment="1">
      <alignment vertical="center" wrapText="1"/>
    </xf>
    <xf numFmtId="181" fontId="67" fillId="36" borderId="51" xfId="0" applyNumberFormat="1" applyFont="1" applyFill="1" applyBorder="1" applyAlignment="1">
      <alignment horizontal="center" vertical="center" wrapText="1"/>
    </xf>
    <xf numFmtId="0" fontId="67" fillId="36" borderId="51" xfId="0" applyFont="1" applyFill="1" applyBorder="1" applyAlignment="1">
      <alignment vertical="center"/>
    </xf>
    <xf numFmtId="0" fontId="66" fillId="28" borderId="51" xfId="1" applyFont="1" applyFill="1" applyBorder="1" applyAlignment="1">
      <alignment horizontal="center" vertical="center" wrapText="1"/>
    </xf>
    <xf numFmtId="0" fontId="85" fillId="28" borderId="55" xfId="14899" applyFont="1" applyFill="1" applyBorder="1" applyAlignment="1">
      <alignment horizontal="center" vertical="center" wrapText="1"/>
    </xf>
    <xf numFmtId="0" fontId="66" fillId="2" borderId="2" xfId="0" applyFont="1" applyFill="1" applyBorder="1" applyAlignment="1">
      <alignment horizontal="center" vertical="center" wrapText="1"/>
    </xf>
    <xf numFmtId="0" fontId="67" fillId="28" borderId="2" xfId="0" applyFont="1" applyFill="1" applyBorder="1" applyAlignment="1">
      <alignment horizontal="center" wrapText="1"/>
    </xf>
    <xf numFmtId="0" fontId="67" fillId="0" borderId="2" xfId="0" applyFont="1" applyBorder="1" applyAlignment="1">
      <alignment horizontal="center" vertical="center"/>
    </xf>
    <xf numFmtId="0" fontId="67" fillId="0" borderId="0" xfId="0" applyFont="1" applyBorder="1" applyAlignment="1">
      <alignment horizontal="center" vertical="center"/>
    </xf>
    <xf numFmtId="0" fontId="66" fillId="0" borderId="0" xfId="14917" applyFont="1" applyAlignment="1">
      <alignment horizontal="left" vertical="center"/>
    </xf>
    <xf numFmtId="0" fontId="66" fillId="0" borderId="13" xfId="0" applyFont="1" applyBorder="1" applyAlignment="1">
      <alignment horizontal="left" vertical="center"/>
    </xf>
    <xf numFmtId="0" fontId="67" fillId="0" borderId="13" xfId="0" applyFont="1" applyBorder="1" applyAlignment="1">
      <alignment horizontal="center" vertical="center"/>
    </xf>
    <xf numFmtId="0" fontId="67" fillId="0" borderId="0" xfId="0" applyFont="1" applyBorder="1" applyAlignment="1">
      <alignment horizontal="center" vertical="center" wrapText="1"/>
    </xf>
    <xf numFmtId="0" fontId="67" fillId="0" borderId="0" xfId="0" applyFont="1" applyFill="1" applyBorder="1" applyAlignment="1">
      <alignment vertical="center" wrapText="1"/>
    </xf>
    <xf numFmtId="0" fontId="67" fillId="0" borderId="0" xfId="0" applyFont="1" applyBorder="1" applyAlignment="1">
      <alignment vertical="center" wrapText="1"/>
    </xf>
    <xf numFmtId="0" fontId="67" fillId="0" borderId="51" xfId="0" applyFont="1" applyBorder="1" applyAlignment="1">
      <alignment horizontal="justify" vertical="center" wrapText="1"/>
    </xf>
    <xf numFmtId="0" fontId="67" fillId="0" borderId="51" xfId="0" applyFont="1" applyFill="1" applyBorder="1" applyAlignment="1">
      <alignment vertical="center" wrapText="1"/>
    </xf>
    <xf numFmtId="0" fontId="66" fillId="0" borderId="0" xfId="0" applyFont="1" applyBorder="1" applyAlignment="1">
      <alignment horizontal="center" vertical="center" wrapText="1"/>
    </xf>
    <xf numFmtId="0" fontId="66" fillId="0" borderId="0" xfId="157" applyFont="1" applyAlignment="1"/>
    <xf numFmtId="0" fontId="84" fillId="0" borderId="0" xfId="14918" applyFont="1" applyAlignment="1">
      <alignment horizontal="center" vertical="center" wrapText="1"/>
    </xf>
    <xf numFmtId="0" fontId="71" fillId="0" borderId="0" xfId="14917" applyFont="1" applyAlignment="1">
      <alignment horizontal="center" vertical="center"/>
    </xf>
    <xf numFmtId="0" fontId="84" fillId="0" borderId="0" xfId="14918" applyFont="1" applyAlignment="1">
      <alignment horizontal="center" wrapText="1"/>
    </xf>
    <xf numFmtId="0" fontId="84" fillId="0" borderId="0" xfId="14918" applyFont="1" applyAlignment="1">
      <alignment vertical="center" wrapText="1"/>
    </xf>
    <xf numFmtId="0" fontId="84" fillId="0" borderId="0" xfId="14918" applyFont="1" applyAlignment="1">
      <alignment wrapText="1"/>
    </xf>
    <xf numFmtId="0" fontId="66" fillId="0" borderId="0" xfId="14919" applyFont="1" applyAlignment="1">
      <alignment horizontal="left"/>
    </xf>
    <xf numFmtId="0" fontId="84" fillId="0" borderId="51" xfId="14918" applyFont="1" applyBorder="1" applyAlignment="1">
      <alignment horizontal="center" vertical="center" wrapText="1"/>
    </xf>
    <xf numFmtId="0" fontId="84" fillId="36" borderId="70" xfId="0" applyFont="1" applyFill="1" applyBorder="1" applyAlignment="1">
      <alignment horizontal="center" vertical="center" wrapText="1"/>
    </xf>
    <xf numFmtId="0" fontId="84" fillId="0" borderId="51" xfId="0" applyFont="1" applyFill="1" applyBorder="1" applyAlignment="1">
      <alignment horizontal="center" vertical="center" wrapText="1"/>
    </xf>
    <xf numFmtId="44" fontId="84" fillId="0" borderId="51" xfId="150" applyFont="1" applyBorder="1" applyAlignment="1">
      <alignment horizontal="center" vertical="center" wrapText="1"/>
    </xf>
    <xf numFmtId="0" fontId="84" fillId="36" borderId="51" xfId="0" applyFont="1" applyFill="1" applyBorder="1" applyAlignment="1">
      <alignment horizontal="center" vertical="center" wrapText="1"/>
    </xf>
    <xf numFmtId="0" fontId="84" fillId="0" borderId="52" xfId="14918" applyFont="1" applyBorder="1" applyAlignment="1">
      <alignment horizontal="center" vertical="center" wrapText="1"/>
    </xf>
    <xf numFmtId="44" fontId="84" fillId="0" borderId="52" xfId="150" applyFont="1" applyBorder="1" applyAlignment="1">
      <alignment horizontal="center" vertical="center" wrapText="1"/>
    </xf>
    <xf numFmtId="8" fontId="84" fillId="0" borderId="51" xfId="150" applyNumberFormat="1" applyFont="1" applyBorder="1" applyAlignment="1">
      <alignment vertical="center" wrapText="1"/>
    </xf>
    <xf numFmtId="14" fontId="84" fillId="0" borderId="51" xfId="0" applyNumberFormat="1" applyFont="1" applyFill="1" applyBorder="1" applyAlignment="1">
      <alignment horizontal="center" vertical="center"/>
    </xf>
    <xf numFmtId="181" fontId="84" fillId="0" borderId="52" xfId="150" applyNumberFormat="1" applyFont="1" applyBorder="1" applyAlignment="1">
      <alignment horizontal="center" vertical="center" wrapText="1"/>
    </xf>
    <xf numFmtId="0" fontId="84" fillId="0" borderId="51" xfId="14918" applyFont="1" applyBorder="1" applyAlignment="1">
      <alignment wrapText="1"/>
    </xf>
    <xf numFmtId="0" fontId="84" fillId="0" borderId="0" xfId="14918" applyFont="1" applyAlignment="1">
      <alignment horizontal="left"/>
    </xf>
    <xf numFmtId="0" fontId="84" fillId="36" borderId="70" xfId="0" applyFont="1" applyFill="1" applyBorder="1" applyAlignment="1">
      <alignment horizontal="left" vertical="center" wrapText="1"/>
    </xf>
    <xf numFmtId="0" fontId="84" fillId="0" borderId="51" xfId="0" applyFont="1" applyFill="1" applyBorder="1" applyAlignment="1">
      <alignment horizontal="left" vertical="center" wrapText="1"/>
    </xf>
    <xf numFmtId="0" fontId="84" fillId="36" borderId="51" xfId="0" applyFont="1" applyFill="1" applyBorder="1" applyAlignment="1">
      <alignment horizontal="left" vertical="center" wrapText="1"/>
    </xf>
    <xf numFmtId="0" fontId="84" fillId="0" borderId="51" xfId="14918" applyFont="1" applyBorder="1" applyAlignment="1">
      <alignment horizontal="left" vertical="center" wrapText="1"/>
    </xf>
    <xf numFmtId="0" fontId="66" fillId="0" borderId="0" xfId="14917" applyFont="1" applyAlignment="1">
      <alignment vertical="center"/>
    </xf>
    <xf numFmtId="0" fontId="66" fillId="0" borderId="0" xfId="0" applyFont="1" applyAlignment="1">
      <alignment vertical="center" wrapText="1"/>
    </xf>
    <xf numFmtId="0" fontId="67" fillId="0" borderId="51" xfId="0" applyFont="1" applyFill="1" applyBorder="1" applyAlignment="1">
      <alignment vertical="center"/>
    </xf>
    <xf numFmtId="0" fontId="67" fillId="0" borderId="51" xfId="0" applyNumberFormat="1" applyFont="1" applyBorder="1" applyAlignment="1">
      <alignment horizontal="center" vertical="center" wrapText="1"/>
    </xf>
    <xf numFmtId="14" fontId="67" fillId="0" borderId="51" xfId="0" applyNumberFormat="1" applyFont="1" applyBorder="1" applyAlignment="1">
      <alignment horizontal="center" vertical="center"/>
    </xf>
    <xf numFmtId="181" fontId="67" fillId="0" borderId="51" xfId="0" applyNumberFormat="1" applyFont="1" applyBorder="1" applyAlignment="1">
      <alignment horizontal="center" vertical="center" wrapText="1"/>
    </xf>
    <xf numFmtId="0" fontId="156" fillId="0" borderId="51" xfId="0" applyFont="1" applyBorder="1" applyAlignment="1">
      <alignment vertical="center"/>
    </xf>
    <xf numFmtId="0" fontId="156" fillId="0" borderId="51" xfId="0" applyFont="1" applyBorder="1" applyAlignment="1">
      <alignment vertical="center" wrapText="1"/>
    </xf>
    <xf numFmtId="0" fontId="96" fillId="0" borderId="51" xfId="0" applyFont="1" applyBorder="1" applyAlignment="1">
      <alignment vertical="center"/>
    </xf>
    <xf numFmtId="0" fontId="71" fillId="0" borderId="0" xfId="14920" applyFont="1" applyAlignment="1">
      <alignment vertical="center"/>
    </xf>
    <xf numFmtId="0" fontId="66" fillId="0" borderId="0"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66" fillId="0" borderId="0" xfId="0" applyFont="1" applyAlignment="1">
      <alignment wrapText="1"/>
    </xf>
    <xf numFmtId="0" fontId="72" fillId="0" borderId="0" xfId="804" applyFont="1" applyBorder="1"/>
    <xf numFmtId="0" fontId="5" fillId="0" borderId="51" xfId="14857" applyFont="1" applyFill="1" applyBorder="1" applyAlignment="1">
      <alignment wrapText="1"/>
    </xf>
    <xf numFmtId="0" fontId="5" fillId="0" borderId="0" xfId="14857" applyFont="1"/>
    <xf numFmtId="0" fontId="4" fillId="0" borderId="51" xfId="14857" applyFont="1" applyFill="1" applyBorder="1" applyAlignment="1">
      <alignment wrapText="1"/>
    </xf>
    <xf numFmtId="0" fontId="66" fillId="2" borderId="2" xfId="0" applyFont="1" applyFill="1" applyBorder="1" applyAlignment="1">
      <alignment horizontal="center" vertical="center" wrapText="1"/>
    </xf>
    <xf numFmtId="0" fontId="66" fillId="21" borderId="2" xfId="0" applyFont="1" applyFill="1" applyBorder="1" applyAlignment="1">
      <alignment horizontal="center" vertical="center" wrapText="1"/>
    </xf>
    <xf numFmtId="0" fontId="67" fillId="0" borderId="51" xfId="0" applyFont="1" applyBorder="1" applyAlignment="1">
      <alignment horizontal="center" vertical="center" wrapText="1"/>
    </xf>
    <xf numFmtId="0" fontId="67" fillId="0" borderId="51" xfId="0" applyFont="1" applyBorder="1" applyAlignment="1">
      <alignment horizontal="left" vertical="center" wrapText="1"/>
    </xf>
    <xf numFmtId="0" fontId="66" fillId="2" borderId="29" xfId="0" applyFont="1" applyFill="1" applyBorder="1" applyAlignment="1">
      <alignment horizontal="center" vertical="center"/>
    </xf>
    <xf numFmtId="0" fontId="67" fillId="0" borderId="2" xfId="0" applyFont="1" applyBorder="1" applyAlignment="1">
      <alignment horizontal="center" vertical="center"/>
    </xf>
    <xf numFmtId="0" fontId="66" fillId="2" borderId="51" xfId="0" applyFont="1" applyFill="1" applyBorder="1" applyAlignment="1">
      <alignment horizontal="center" vertical="center" wrapText="1"/>
    </xf>
    <xf numFmtId="0" fontId="66" fillId="2" borderId="61" xfId="0" applyFont="1" applyFill="1" applyBorder="1" applyAlignment="1">
      <alignment horizontal="center" vertical="center"/>
    </xf>
    <xf numFmtId="0" fontId="66" fillId="2" borderId="61" xfId="0" applyFont="1" applyFill="1" applyBorder="1" applyAlignment="1">
      <alignment horizontal="center" vertical="center" wrapText="1"/>
    </xf>
    <xf numFmtId="0" fontId="66" fillId="2" borderId="51" xfId="14851" applyFont="1" applyFill="1" applyBorder="1" applyAlignment="1">
      <alignment horizontal="center" vertical="center"/>
    </xf>
    <xf numFmtId="0" fontId="66" fillId="2" borderId="55" xfId="0" applyFont="1" applyFill="1" applyBorder="1" applyAlignment="1">
      <alignment horizontal="center" vertical="center" wrapText="1"/>
    </xf>
    <xf numFmtId="3" fontId="71" fillId="0" borderId="0" xfId="10082" applyNumberFormat="1" applyFont="1" applyBorder="1" applyAlignment="1">
      <alignment horizontal="center" vertical="center" wrapText="1"/>
    </xf>
    <xf numFmtId="0" fontId="96" fillId="0" borderId="61" xfId="0" applyFont="1" applyBorder="1" applyAlignment="1">
      <alignment horizontal="center" vertical="center"/>
    </xf>
    <xf numFmtId="0" fontId="91" fillId="0" borderId="0" xfId="0" applyFont="1" applyFill="1" applyBorder="1"/>
    <xf numFmtId="0" fontId="66" fillId="0" borderId="0" xfId="0" applyFont="1" applyFill="1" applyBorder="1" applyAlignment="1"/>
    <xf numFmtId="0" fontId="66" fillId="2" borderId="2" xfId="0" applyFont="1" applyFill="1" applyBorder="1" applyAlignment="1">
      <alignment horizontal="center" vertical="center" wrapText="1"/>
    </xf>
    <xf numFmtId="0" fontId="66" fillId="2" borderId="2" xfId="0" applyFont="1" applyFill="1" applyBorder="1" applyAlignment="1">
      <alignment horizontal="center"/>
    </xf>
    <xf numFmtId="0" fontId="66" fillId="2" borderId="2" xfId="0" applyFont="1" applyFill="1" applyBorder="1" applyAlignment="1">
      <alignment horizontal="center" vertical="center"/>
    </xf>
    <xf numFmtId="0" fontId="66" fillId="21" borderId="2" xfId="0" applyFont="1" applyFill="1" applyBorder="1" applyAlignment="1">
      <alignment horizontal="center" vertical="center" wrapText="1"/>
    </xf>
    <xf numFmtId="0" fontId="85" fillId="21" borderId="61" xfId="14868" applyFont="1" applyFill="1" applyBorder="1" applyAlignment="1">
      <alignment horizontal="center"/>
    </xf>
    <xf numFmtId="0" fontId="103" fillId="2" borderId="61" xfId="0" applyFont="1" applyFill="1" applyBorder="1" applyAlignment="1">
      <alignment horizontal="center" vertical="center"/>
    </xf>
    <xf numFmtId="1" fontId="67" fillId="0" borderId="2" xfId="7190" applyNumberFormat="1" applyFont="1" applyBorder="1" applyAlignment="1">
      <alignment horizontal="center"/>
    </xf>
    <xf numFmtId="1" fontId="67" fillId="0" borderId="2" xfId="10085" applyNumberFormat="1" applyFont="1" applyBorder="1" applyAlignment="1">
      <alignment horizontal="center"/>
    </xf>
    <xf numFmtId="0" fontId="96" fillId="0" borderId="51" xfId="0" applyFont="1" applyFill="1" applyBorder="1" applyAlignment="1">
      <alignment horizontal="center" vertical="center" wrapText="1"/>
    </xf>
    <xf numFmtId="0" fontId="96" fillId="0" borderId="2" xfId="0" applyFont="1" applyFill="1" applyBorder="1" applyAlignment="1">
      <alignment horizontal="left" vertical="center" wrapText="1"/>
    </xf>
    <xf numFmtId="0" fontId="67" fillId="0" borderId="51" xfId="0" applyFont="1" applyBorder="1" applyAlignment="1">
      <alignment horizontal="justify" vertical="center"/>
    </xf>
    <xf numFmtId="0" fontId="84" fillId="36" borderId="43" xfId="0" applyFont="1" applyFill="1" applyBorder="1" applyAlignment="1">
      <alignment horizontal="center" vertical="center" wrapText="1"/>
    </xf>
    <xf numFmtId="0" fontId="93" fillId="30" borderId="51" xfId="0" applyFont="1" applyFill="1" applyBorder="1" applyAlignment="1">
      <alignment vertical="center" wrapText="1"/>
    </xf>
    <xf numFmtId="0" fontId="67" fillId="0" borderId="43" xfId="0" applyFont="1" applyFill="1" applyBorder="1" applyAlignment="1">
      <alignment horizontal="center" vertical="center"/>
    </xf>
    <xf numFmtId="0" fontId="75" fillId="0" borderId="51" xfId="0" applyFont="1" applyBorder="1" applyAlignment="1">
      <alignment vertical="center" wrapText="1"/>
    </xf>
    <xf numFmtId="0" fontId="67" fillId="0" borderId="51" xfId="0" applyFont="1" applyBorder="1" applyAlignment="1">
      <alignment horizontal="left" vertical="center"/>
    </xf>
    <xf numFmtId="0" fontId="67" fillId="0" borderId="51" xfId="0" applyFont="1" applyBorder="1" applyAlignment="1">
      <alignment horizontal="left" wrapText="1"/>
    </xf>
    <xf numFmtId="0" fontId="85" fillId="2" borderId="51" xfId="14899" applyFont="1" applyFill="1" applyBorder="1" applyAlignment="1">
      <alignment horizontal="center" vertical="center" wrapText="1"/>
    </xf>
    <xf numFmtId="0" fontId="72" fillId="36" borderId="0" xfId="0" applyFont="1" applyFill="1" applyAlignment="1"/>
    <xf numFmtId="174" fontId="67" fillId="0" borderId="0" xfId="4764" applyFont="1" applyAlignment="1">
      <alignment horizontal="left" vertical="center"/>
    </xf>
    <xf numFmtId="0" fontId="67" fillId="0" borderId="43" xfId="0" applyFont="1" applyFill="1" applyBorder="1" applyAlignment="1">
      <alignment horizontal="center" vertical="center" wrapText="1"/>
    </xf>
    <xf numFmtId="1" fontId="66" fillId="2" borderId="29" xfId="0" applyNumberFormat="1" applyFont="1" applyFill="1" applyBorder="1" applyAlignment="1">
      <alignment horizontal="center" vertical="center" wrapText="1"/>
    </xf>
    <xf numFmtId="44" fontId="66" fillId="2" borderId="29" xfId="0" applyNumberFormat="1" applyFont="1" applyFill="1" applyBorder="1" applyAlignment="1">
      <alignment horizontal="center" vertical="center"/>
    </xf>
    <xf numFmtId="0" fontId="67" fillId="0" borderId="51" xfId="14907" applyFont="1" applyBorder="1" applyAlignment="1">
      <alignment horizontal="left" wrapText="1"/>
    </xf>
    <xf numFmtId="0" fontId="84" fillId="0" borderId="51" xfId="14907" applyFont="1" applyBorder="1" applyAlignment="1">
      <alignment horizontal="left" wrapText="1"/>
    </xf>
    <xf numFmtId="0" fontId="84" fillId="36" borderId="51" xfId="14907" applyFont="1" applyFill="1" applyBorder="1" applyAlignment="1">
      <alignment horizontal="left" vertical="center" wrapText="1"/>
    </xf>
    <xf numFmtId="0" fontId="96" fillId="30" borderId="1" xfId="14907" applyFont="1" applyFill="1" applyBorder="1" applyAlignment="1">
      <alignment horizontal="left" vertical="center" wrapText="1"/>
    </xf>
    <xf numFmtId="3" fontId="67" fillId="0" borderId="68" xfId="1048" applyNumberFormat="1" applyFont="1" applyBorder="1" applyAlignment="1">
      <alignment horizontal="center" vertical="center"/>
    </xf>
    <xf numFmtId="0" fontId="69" fillId="0" borderId="68" xfId="14908" applyFont="1" applyBorder="1" applyAlignment="1">
      <alignment horizontal="center" vertical="center"/>
    </xf>
    <xf numFmtId="0" fontId="67" fillId="0" borderId="51" xfId="702" applyFont="1" applyBorder="1" applyAlignment="1">
      <alignment horizontal="left" vertical="center" wrapText="1"/>
    </xf>
    <xf numFmtId="0" fontId="67" fillId="0" borderId="51" xfId="0" applyFont="1" applyBorder="1" applyAlignment="1">
      <alignment wrapText="1" shrinkToFit="1"/>
    </xf>
    <xf numFmtId="0" fontId="84" fillId="0" borderId="51" xfId="0" applyFont="1" applyFill="1" applyBorder="1" applyAlignment="1">
      <alignment vertical="center" wrapText="1"/>
    </xf>
    <xf numFmtId="0" fontId="67" fillId="0" borderId="51" xfId="0" applyFont="1" applyBorder="1" applyAlignment="1">
      <alignment horizontal="center" wrapText="1"/>
    </xf>
    <xf numFmtId="0" fontId="84" fillId="2" borderId="51" xfId="0" applyFont="1" applyFill="1" applyBorder="1" applyAlignment="1">
      <alignment vertical="center" wrapText="1"/>
    </xf>
    <xf numFmtId="0" fontId="73" fillId="0" borderId="0" xfId="7197" applyFont="1"/>
    <xf numFmtId="0" fontId="73" fillId="0" borderId="0" xfId="7194" applyFont="1"/>
    <xf numFmtId="173" fontId="70" fillId="2" borderId="61" xfId="804" applyNumberFormat="1" applyFont="1" applyFill="1" applyBorder="1" applyAlignment="1">
      <alignment horizontal="center"/>
    </xf>
    <xf numFmtId="0" fontId="70" fillId="21" borderId="61" xfId="14884" applyFont="1" applyFill="1" applyBorder="1" applyAlignment="1">
      <alignment horizontal="center" wrapText="1"/>
    </xf>
    <xf numFmtId="0" fontId="84" fillId="0" borderId="14" xfId="7199" applyFont="1" applyFill="1" applyBorder="1" applyAlignment="1">
      <alignment vertical="center" wrapText="1"/>
    </xf>
    <xf numFmtId="0" fontId="67" fillId="0" borderId="0" xfId="7201" applyFont="1" applyFill="1"/>
    <xf numFmtId="0" fontId="67" fillId="0" borderId="0" xfId="14866" applyFont="1" applyFill="1"/>
    <xf numFmtId="0" fontId="136" fillId="0" borderId="0" xfId="0" applyFont="1" applyFill="1" applyBorder="1"/>
    <xf numFmtId="173" fontId="66" fillId="2" borderId="2" xfId="0" applyNumberFormat="1" applyFont="1" applyFill="1" applyBorder="1" applyAlignment="1">
      <alignment horizontal="center" vertical="center" wrapText="1"/>
    </xf>
    <xf numFmtId="0" fontId="84" fillId="0" borderId="61" xfId="14868" applyFont="1" applyBorder="1" applyAlignment="1">
      <alignment horizontal="left"/>
    </xf>
    <xf numFmtId="2" fontId="85" fillId="2" borderId="2" xfId="759" applyNumberFormat="1" applyFont="1" applyFill="1" applyBorder="1" applyAlignment="1">
      <alignment horizontal="center"/>
    </xf>
    <xf numFmtId="0" fontId="66" fillId="2" borderId="55" xfId="0" applyFont="1" applyFill="1" applyBorder="1" applyAlignment="1">
      <alignment vertical="center" wrapText="1"/>
    </xf>
    <xf numFmtId="0" fontId="66" fillId="2" borderId="58" xfId="0" applyFont="1" applyFill="1" applyBorder="1" applyAlignment="1">
      <alignment vertical="center" wrapText="1"/>
    </xf>
    <xf numFmtId="0" fontId="66" fillId="2" borderId="53" xfId="0" applyFont="1" applyFill="1" applyBorder="1" applyAlignment="1">
      <alignment vertical="center" wrapText="1"/>
    </xf>
    <xf numFmtId="0" fontId="66" fillId="2" borderId="62" xfId="0" applyFont="1" applyFill="1" applyBorder="1" applyAlignment="1">
      <alignment vertical="center" wrapText="1"/>
    </xf>
    <xf numFmtId="0" fontId="72" fillId="0" borderId="0" xfId="0" applyFont="1" applyAlignment="1">
      <alignment horizontal="left" vertical="center"/>
    </xf>
    <xf numFmtId="0" fontId="2" fillId="0" borderId="51" xfId="14857" applyFont="1" applyFill="1" applyBorder="1" applyAlignment="1">
      <alignment wrapText="1"/>
    </xf>
    <xf numFmtId="0" fontId="84" fillId="0" borderId="0" xfId="14857" applyFont="1" applyAlignment="1">
      <alignment horizontal="center"/>
    </xf>
    <xf numFmtId="0" fontId="0" fillId="0" borderId="51" xfId="0" applyBorder="1" applyAlignment="1">
      <alignment horizontal="center"/>
    </xf>
    <xf numFmtId="0" fontId="0" fillId="0" borderId="0" xfId="0" applyAlignment="1">
      <alignment horizontal="center"/>
    </xf>
    <xf numFmtId="0" fontId="131" fillId="0" borderId="0" xfId="0" applyFont="1" applyAlignment="1">
      <alignment horizontal="center"/>
    </xf>
    <xf numFmtId="0" fontId="66" fillId="0" borderId="0" xfId="0" applyFont="1" applyFill="1" applyAlignment="1">
      <alignment horizontal="center"/>
    </xf>
    <xf numFmtId="0" fontId="70" fillId="0" borderId="0" xfId="10083" applyFont="1" applyFill="1" applyBorder="1" applyAlignment="1">
      <alignment horizontal="center" wrapText="1"/>
    </xf>
    <xf numFmtId="0" fontId="67" fillId="0" borderId="61" xfId="0" applyFont="1" applyBorder="1" applyAlignment="1">
      <alignment horizontal="center" vertical="center"/>
    </xf>
    <xf numFmtId="3" fontId="67" fillId="0" borderId="61" xfId="0" applyNumberFormat="1" applyFont="1" applyBorder="1" applyAlignment="1">
      <alignment horizontal="center" vertical="center"/>
    </xf>
    <xf numFmtId="0" fontId="96" fillId="0" borderId="61" xfId="0" applyFont="1" applyBorder="1" applyAlignment="1">
      <alignment horizontal="center" vertical="center" wrapText="1"/>
    </xf>
    <xf numFmtId="0" fontId="66" fillId="2" borderId="2" xfId="0" applyFont="1" applyFill="1" applyBorder="1" applyAlignment="1">
      <alignment horizontal="center" wrapText="1"/>
    </xf>
    <xf numFmtId="0" fontId="66" fillId="2" borderId="2" xfId="0" applyFont="1" applyFill="1" applyBorder="1" applyAlignment="1">
      <alignment horizontal="center" vertical="center"/>
    </xf>
    <xf numFmtId="0" fontId="70" fillId="28" borderId="51" xfId="14886" applyFont="1" applyFill="1" applyBorder="1" applyAlignment="1">
      <alignment horizontal="center" vertical="center" wrapText="1"/>
    </xf>
    <xf numFmtId="0" fontId="70" fillId="28" borderId="51" xfId="14886" applyFont="1" applyFill="1" applyBorder="1" applyAlignment="1">
      <alignment horizontal="right" vertical="center" wrapText="1"/>
    </xf>
    <xf numFmtId="0" fontId="85" fillId="28" borderId="51" xfId="14911" applyFont="1" applyFill="1" applyBorder="1" applyAlignment="1">
      <alignment horizontal="center" vertical="center"/>
    </xf>
    <xf numFmtId="0" fontId="70" fillId="28" borderId="51" xfId="14912" applyFont="1" applyFill="1" applyBorder="1" applyAlignment="1">
      <alignment horizontal="center" vertical="center" wrapText="1"/>
    </xf>
    <xf numFmtId="0" fontId="66" fillId="28" borderId="51" xfId="14913" applyFont="1" applyFill="1" applyBorder="1" applyAlignment="1">
      <alignment horizontal="center" vertical="center"/>
    </xf>
    <xf numFmtId="0" fontId="66" fillId="28" borderId="51" xfId="14913" applyFont="1" applyFill="1" applyBorder="1" applyAlignment="1">
      <alignment horizontal="left" wrapText="1"/>
    </xf>
    <xf numFmtId="178" fontId="69" fillId="0" borderId="51" xfId="14886" applyNumberFormat="1" applyFont="1" applyBorder="1" applyAlignment="1">
      <alignment horizontal="center" vertical="center"/>
    </xf>
    <xf numFmtId="183" fontId="69" fillId="0" borderId="51" xfId="14886" applyNumberFormat="1" applyFont="1" applyBorder="1" applyAlignment="1">
      <alignment horizontal="center" vertical="center"/>
    </xf>
    <xf numFmtId="0" fontId="85" fillId="28" borderId="51" xfId="14911" applyFont="1" applyFill="1" applyBorder="1" applyAlignment="1">
      <alignment horizontal="right" vertical="center"/>
    </xf>
    <xf numFmtId="0" fontId="67" fillId="0" borderId="51" xfId="1" applyFont="1" applyBorder="1" applyAlignment="1">
      <alignment wrapText="1"/>
    </xf>
    <xf numFmtId="0" fontId="75" fillId="0" borderId="61" xfId="0" applyFont="1" applyBorder="1" applyAlignment="1">
      <alignment horizontal="center" vertical="center" wrapText="1"/>
    </xf>
    <xf numFmtId="174" fontId="67" fillId="0" borderId="51" xfId="4764" applyFont="1" applyBorder="1" applyAlignment="1">
      <alignment horizontal="center" vertical="center"/>
    </xf>
    <xf numFmtId="174" fontId="67" fillId="0" borderId="51" xfId="4764" applyFont="1" applyBorder="1" applyAlignment="1">
      <alignment horizontal="center" vertical="center" wrapText="1"/>
    </xf>
    <xf numFmtId="174" fontId="67" fillId="0" borderId="29" xfId="4764" applyFont="1" applyBorder="1" applyAlignment="1">
      <alignment horizontal="left" vertical="center" wrapText="1"/>
    </xf>
    <xf numFmtId="0" fontId="66" fillId="2" borderId="55" xfId="0" applyFont="1" applyFill="1" applyBorder="1" applyAlignment="1">
      <alignment horizontal="center"/>
    </xf>
    <xf numFmtId="0" fontId="67" fillId="0" borderId="51" xfId="0" applyFont="1" applyFill="1" applyBorder="1" applyAlignment="1">
      <alignment horizontal="left" wrapText="1"/>
    </xf>
    <xf numFmtId="0" fontId="67" fillId="0" borderId="51" xfId="0" applyFont="1" applyFill="1" applyBorder="1" applyAlignment="1">
      <alignment horizontal="center"/>
    </xf>
    <xf numFmtId="0" fontId="67" fillId="0" borderId="51" xfId="0" applyFont="1" applyBorder="1" applyAlignment="1">
      <alignment horizontal="left"/>
    </xf>
    <xf numFmtId="0" fontId="66" fillId="28" borderId="2" xfId="0" applyFont="1" applyFill="1" applyBorder="1" applyAlignment="1">
      <alignment horizontal="right"/>
    </xf>
    <xf numFmtId="44" fontId="66" fillId="28" borderId="2" xfId="0" applyNumberFormat="1" applyFont="1" applyFill="1" applyBorder="1" applyAlignment="1">
      <alignment horizontal="right"/>
    </xf>
    <xf numFmtId="2" fontId="84" fillId="0" borderId="51" xfId="0" applyNumberFormat="1" applyFont="1" applyBorder="1" applyAlignment="1">
      <alignment horizontal="right" wrapText="1" readingOrder="1"/>
    </xf>
    <xf numFmtId="0" fontId="103" fillId="28" borderId="51" xfId="0" applyFont="1" applyFill="1" applyBorder="1" applyAlignment="1">
      <alignment horizontal="right" wrapText="1" readingOrder="1"/>
    </xf>
    <xf numFmtId="2" fontId="85" fillId="28" borderId="51" xfId="0" applyNumberFormat="1" applyFont="1" applyFill="1" applyBorder="1" applyAlignment="1">
      <alignment horizontal="right" wrapText="1" readingOrder="1"/>
    </xf>
    <xf numFmtId="0" fontId="67" fillId="0" borderId="51" xfId="0" applyFont="1" applyBorder="1" applyAlignment="1">
      <alignment horizontal="center" vertical="center" wrapText="1"/>
    </xf>
    <xf numFmtId="0" fontId="66" fillId="2" borderId="51" xfId="0" applyFont="1" applyFill="1" applyBorder="1" applyAlignment="1">
      <alignment horizontal="center" vertical="center" wrapText="1"/>
    </xf>
    <xf numFmtId="0" fontId="66" fillId="2" borderId="2" xfId="0" applyFont="1" applyFill="1" applyBorder="1" applyAlignment="1">
      <alignment horizontal="center" vertical="center" wrapText="1"/>
    </xf>
    <xf numFmtId="1" fontId="70" fillId="2" borderId="2" xfId="7190" applyNumberFormat="1" applyFont="1" applyFill="1" applyBorder="1" applyAlignment="1">
      <alignment horizontal="center"/>
    </xf>
    <xf numFmtId="1" fontId="70" fillId="21" borderId="2" xfId="7190" applyNumberFormat="1" applyFont="1" applyFill="1" applyBorder="1" applyAlignment="1">
      <alignment horizontal="center" vertical="center"/>
    </xf>
    <xf numFmtId="1" fontId="66" fillId="2" borderId="2" xfId="7190" applyNumberFormat="1" applyFont="1" applyFill="1" applyBorder="1" applyAlignment="1">
      <alignment horizontal="center"/>
    </xf>
    <xf numFmtId="3" fontId="66" fillId="21" borderId="2" xfId="0" applyNumberFormat="1" applyFont="1" applyFill="1" applyBorder="1" applyAlignment="1">
      <alignment horizontal="center"/>
    </xf>
    <xf numFmtId="1" fontId="70" fillId="2" borderId="2" xfId="7196" applyNumberFormat="1" applyFont="1" applyFill="1" applyBorder="1" applyAlignment="1">
      <alignment horizontal="center" vertical="center"/>
    </xf>
    <xf numFmtId="1" fontId="70" fillId="21" borderId="2" xfId="7196" applyNumberFormat="1" applyFont="1" applyFill="1" applyBorder="1" applyAlignment="1">
      <alignment horizontal="center" vertical="center"/>
    </xf>
    <xf numFmtId="173" fontId="67" fillId="0" borderId="2" xfId="7190" applyNumberFormat="1" applyFont="1" applyFill="1" applyBorder="1" applyAlignment="1">
      <alignment horizontal="center"/>
    </xf>
    <xf numFmtId="173" fontId="66" fillId="2" borderId="2" xfId="7190" applyNumberFormat="1" applyFont="1" applyFill="1" applyBorder="1" applyAlignment="1">
      <alignment horizontal="center"/>
    </xf>
    <xf numFmtId="3" fontId="67" fillId="0" borderId="2" xfId="0" applyNumberFormat="1" applyFont="1" applyFill="1" applyBorder="1" applyAlignment="1">
      <alignment horizontal="center"/>
    </xf>
    <xf numFmtId="0" fontId="136" fillId="0" borderId="14" xfId="0" applyFont="1" applyFill="1" applyBorder="1" applyAlignment="1">
      <alignment vertical="center" wrapText="1"/>
    </xf>
    <xf numFmtId="0" fontId="72" fillId="0" borderId="0" xfId="0" applyFont="1" applyFill="1" applyBorder="1" applyAlignment="1">
      <alignment horizontal="left"/>
    </xf>
    <xf numFmtId="0" fontId="72" fillId="0" borderId="0" xfId="804" applyFont="1"/>
    <xf numFmtId="0" fontId="86" fillId="0" borderId="0" xfId="7201" applyFont="1"/>
    <xf numFmtId="1" fontId="85" fillId="2" borderId="2" xfId="7201" applyNumberFormat="1" applyFont="1" applyFill="1" applyBorder="1" applyAlignment="1">
      <alignment horizontal="center"/>
    </xf>
    <xf numFmtId="49" fontId="109" fillId="0" borderId="0" xfId="0" applyNumberFormat="1" applyFont="1" applyFill="1" applyBorder="1"/>
    <xf numFmtId="0" fontId="86" fillId="0" borderId="0" xfId="14868" applyFont="1"/>
    <xf numFmtId="0" fontId="67" fillId="0" borderId="27" xfId="0" applyFont="1" applyBorder="1" applyAlignment="1">
      <alignment horizontal="center"/>
    </xf>
    <xf numFmtId="0" fontId="67" fillId="0" borderId="28" xfId="0" applyFont="1" applyFill="1" applyBorder="1" applyAlignment="1">
      <alignment horizontal="center"/>
    </xf>
    <xf numFmtId="0" fontId="84" fillId="0" borderId="28" xfId="0" applyFont="1" applyFill="1" applyBorder="1" applyAlignment="1">
      <alignment horizontal="center"/>
    </xf>
    <xf numFmtId="0" fontId="84" fillId="0" borderId="28" xfId="0" applyFont="1" applyBorder="1" applyAlignment="1">
      <alignment horizontal="center"/>
    </xf>
    <xf numFmtId="0" fontId="67" fillId="0" borderId="27" xfId="0" applyFont="1" applyFill="1" applyBorder="1" applyAlignment="1">
      <alignment horizontal="center"/>
    </xf>
    <xf numFmtId="0" fontId="67" fillId="0" borderId="32" xfId="0" applyFont="1" applyBorder="1" applyAlignment="1">
      <alignment horizontal="center"/>
    </xf>
    <xf numFmtId="0" fontId="84" fillId="0" borderId="2" xfId="0" applyFont="1" applyFill="1" applyBorder="1" applyAlignment="1">
      <alignment horizontal="center"/>
    </xf>
    <xf numFmtId="0" fontId="84" fillId="0" borderId="2" xfId="0" applyFont="1" applyBorder="1" applyAlignment="1">
      <alignment horizontal="center"/>
    </xf>
    <xf numFmtId="3" fontId="66" fillId="28" borderId="2" xfId="0" applyNumberFormat="1" applyFont="1" applyFill="1" applyBorder="1" applyAlignment="1">
      <alignment horizontal="center"/>
    </xf>
    <xf numFmtId="0" fontId="73" fillId="0" borderId="0" xfId="10083" applyFont="1" applyFill="1" applyBorder="1" applyAlignment="1">
      <alignment horizontal="left" wrapText="1"/>
    </xf>
    <xf numFmtId="173" fontId="66" fillId="2" borderId="2" xfId="6743" applyNumberFormat="1" applyFont="1" applyFill="1" applyBorder="1" applyAlignment="1">
      <alignment horizontal="center" vertical="center"/>
    </xf>
    <xf numFmtId="0" fontId="67" fillId="0" borderId="51" xfId="0" applyFont="1" applyBorder="1" applyAlignment="1">
      <alignment horizontal="center" vertical="center" wrapText="1"/>
    </xf>
    <xf numFmtId="0" fontId="67" fillId="0" borderId="51" xfId="0" applyFont="1" applyBorder="1" applyAlignment="1">
      <alignment horizontal="left" vertical="center" wrapText="1"/>
    </xf>
    <xf numFmtId="0" fontId="66" fillId="2" borderId="51" xfId="0" applyFont="1" applyFill="1" applyBorder="1" applyAlignment="1">
      <alignment horizontal="center"/>
    </xf>
    <xf numFmtId="0" fontId="66" fillId="2" borderId="2" xfId="0" applyFont="1" applyFill="1" applyBorder="1" applyAlignment="1">
      <alignment horizontal="center"/>
    </xf>
    <xf numFmtId="0" fontId="85" fillId="2" borderId="61" xfId="7217" applyFont="1" applyFill="1" applyBorder="1" applyAlignment="1">
      <alignment horizontal="center" vertical="top" wrapText="1"/>
    </xf>
    <xf numFmtId="0" fontId="66" fillId="2" borderId="51" xfId="0" applyFont="1" applyFill="1" applyBorder="1" applyAlignment="1">
      <alignment horizontal="center" vertical="center" wrapText="1"/>
    </xf>
    <xf numFmtId="0" fontId="85" fillId="2" borderId="1" xfId="14854" applyFont="1" applyFill="1" applyBorder="1" applyAlignment="1">
      <alignment horizontal="center" vertical="center"/>
    </xf>
    <xf numFmtId="0" fontId="66" fillId="2" borderId="68" xfId="0" applyFont="1" applyFill="1" applyBorder="1" applyAlignment="1">
      <alignment horizontal="center" vertical="center" wrapText="1"/>
    </xf>
    <xf numFmtId="0" fontId="72" fillId="0" borderId="14" xfId="0" applyFont="1" applyFill="1" applyBorder="1" applyAlignment="1">
      <alignment horizontal="left"/>
    </xf>
    <xf numFmtId="0" fontId="67" fillId="0" borderId="68" xfId="0" applyFont="1" applyFill="1" applyBorder="1" applyAlignment="1">
      <alignment horizontal="left" vertical="center" wrapText="1"/>
    </xf>
    <xf numFmtId="1" fontId="66" fillId="2" borderId="2" xfId="10085" applyNumberFormat="1" applyFont="1" applyFill="1" applyBorder="1" applyAlignment="1">
      <alignment horizontal="center"/>
    </xf>
    <xf numFmtId="0" fontId="66" fillId="0" borderId="53" xfId="0" applyFont="1" applyBorder="1" applyAlignment="1"/>
    <xf numFmtId="0" fontId="67" fillId="0" borderId="51" xfId="0" applyFont="1" applyFill="1" applyBorder="1"/>
    <xf numFmtId="3" fontId="66" fillId="2" borderId="51" xfId="0" applyNumberFormat="1" applyFont="1" applyFill="1" applyBorder="1" applyAlignment="1">
      <alignment horizontal="center"/>
    </xf>
    <xf numFmtId="0" fontId="103" fillId="2" borderId="61" xfId="7217" applyFont="1" applyFill="1" applyBorder="1" applyAlignment="1">
      <alignment horizontal="center" vertical="center" wrapText="1"/>
    </xf>
    <xf numFmtId="0" fontId="103" fillId="2" borderId="51" xfId="7217" applyFont="1" applyFill="1" applyBorder="1" applyAlignment="1">
      <alignment horizontal="center" vertical="top" wrapText="1"/>
    </xf>
    <xf numFmtId="0" fontId="85" fillId="2" borderId="61" xfId="7217" applyFont="1" applyFill="1" applyBorder="1" applyAlignment="1">
      <alignment horizontal="center" wrapText="1"/>
    </xf>
    <xf numFmtId="0" fontId="72" fillId="0" borderId="0" xfId="7203" applyFont="1"/>
    <xf numFmtId="6" fontId="92" fillId="0" borderId="0" xfId="0" applyNumberFormat="1" applyFont="1" applyAlignment="1">
      <alignment horizontal="center" vertical="center"/>
    </xf>
    <xf numFmtId="6" fontId="92" fillId="0" borderId="32" xfId="0" applyNumberFormat="1" applyFont="1" applyBorder="1" applyAlignment="1">
      <alignment horizontal="center" vertical="center"/>
    </xf>
    <xf numFmtId="0" fontId="73" fillId="0" borderId="0" xfId="5387" applyFont="1"/>
    <xf numFmtId="0" fontId="73" fillId="0" borderId="0" xfId="5387" applyFont="1" applyFill="1" applyBorder="1"/>
    <xf numFmtId="0" fontId="86" fillId="0" borderId="0" xfId="14853" applyFont="1"/>
    <xf numFmtId="0" fontId="85" fillId="2" borderId="51" xfId="14854" applyFont="1" applyFill="1" applyBorder="1" applyAlignment="1">
      <alignment horizontal="center"/>
    </xf>
    <xf numFmtId="0" fontId="85" fillId="0" borderId="0" xfId="14853" applyFont="1"/>
    <xf numFmtId="0" fontId="67" fillId="36" borderId="51" xfId="0" applyFont="1" applyFill="1" applyBorder="1" applyAlignment="1">
      <alignment horizontal="center" vertical="center"/>
    </xf>
    <xf numFmtId="0" fontId="85" fillId="2" borderId="61" xfId="14853" applyFont="1" applyFill="1" applyBorder="1" applyAlignment="1">
      <alignment horizontal="right"/>
    </xf>
    <xf numFmtId="0" fontId="103" fillId="2" borderId="2" xfId="0" applyFont="1" applyFill="1" applyBorder="1" applyAlignment="1">
      <alignment horizontal="center" vertical="center" wrapText="1"/>
    </xf>
    <xf numFmtId="0" fontId="66" fillId="0" borderId="51" xfId="0" applyFont="1" applyBorder="1" applyAlignment="1">
      <alignment horizontal="center" vertical="center"/>
    </xf>
    <xf numFmtId="0" fontId="96" fillId="0" borderId="51" xfId="0" applyFont="1" applyFill="1" applyBorder="1" applyAlignment="1">
      <alignment horizontal="left" vertical="center" wrapText="1"/>
    </xf>
    <xf numFmtId="0" fontId="96" fillId="0" borderId="13" xfId="0" applyFont="1" applyFill="1" applyBorder="1" applyAlignment="1">
      <alignment horizontal="center" vertical="center" wrapText="1"/>
    </xf>
    <xf numFmtId="0" fontId="96" fillId="0" borderId="14" xfId="0" applyFont="1" applyFill="1" applyBorder="1" applyAlignment="1">
      <alignment horizontal="center" vertical="center" wrapText="1"/>
    </xf>
    <xf numFmtId="0" fontId="103" fillId="0" borderId="13" xfId="0" applyFont="1" applyFill="1" applyBorder="1" applyAlignment="1">
      <alignment horizontal="left" vertical="center" wrapText="1"/>
    </xf>
    <xf numFmtId="1" fontId="96" fillId="0" borderId="61" xfId="14897" applyNumberFormat="1" applyFont="1" applyBorder="1" applyAlignment="1">
      <alignment horizontal="center" vertical="center" wrapText="1"/>
    </xf>
    <xf numFmtId="173" fontId="103" fillId="2" borderId="61" xfId="14897" applyNumberFormat="1" applyFont="1" applyFill="1" applyBorder="1" applyAlignment="1">
      <alignment horizontal="center" vertical="center" wrapText="1"/>
    </xf>
    <xf numFmtId="173" fontId="103" fillId="21" borderId="61" xfId="14897" applyNumberFormat="1" applyFont="1" applyFill="1" applyBorder="1" applyAlignment="1">
      <alignment horizontal="center" vertical="center" wrapText="1"/>
    </xf>
    <xf numFmtId="1" fontId="103" fillId="21" borderId="61" xfId="14897" applyNumberFormat="1" applyFont="1" applyFill="1" applyBorder="1" applyAlignment="1">
      <alignment horizontal="center" vertical="center" wrapText="1"/>
    </xf>
    <xf numFmtId="0" fontId="84" fillId="0" borderId="0" xfId="14897" applyFont="1" applyFill="1" applyBorder="1"/>
    <xf numFmtId="0" fontId="85" fillId="0" borderId="0" xfId="14897" applyFont="1" applyFill="1" applyBorder="1" applyAlignment="1">
      <alignment vertical="center"/>
    </xf>
    <xf numFmtId="0" fontId="103" fillId="0" borderId="67" xfId="14897" applyFont="1" applyFill="1" applyBorder="1" applyAlignment="1">
      <alignment horizontal="center" vertical="center" wrapText="1"/>
    </xf>
    <xf numFmtId="0" fontId="96" fillId="0" borderId="67" xfId="14897" applyFont="1" applyFill="1" applyBorder="1" applyAlignment="1">
      <alignment horizontal="center" vertical="center" wrapText="1"/>
    </xf>
    <xf numFmtId="0" fontId="86" fillId="0" borderId="14" xfId="14869" applyFont="1" applyBorder="1"/>
    <xf numFmtId="0" fontId="72" fillId="0" borderId="14" xfId="0" applyFont="1" applyBorder="1" applyAlignment="1">
      <alignment vertical="center"/>
    </xf>
    <xf numFmtId="5" fontId="67" fillId="40" borderId="61" xfId="215" applyNumberFormat="1" applyFont="1" applyFill="1" applyBorder="1" applyAlignment="1">
      <alignment horizontal="center" vertical="center"/>
    </xf>
    <xf numFmtId="0" fontId="72" fillId="0" borderId="0" xfId="14899" applyFont="1" applyFill="1" applyBorder="1" applyAlignment="1">
      <alignment horizontal="left" vertical="center"/>
    </xf>
    <xf numFmtId="0" fontId="73" fillId="0" borderId="0" xfId="14899" applyFont="1"/>
    <xf numFmtId="0" fontId="66" fillId="40" borderId="51" xfId="162" applyFont="1" applyFill="1" applyBorder="1" applyAlignment="1">
      <alignment horizontal="center" vertical="center" wrapText="1"/>
    </xf>
    <xf numFmtId="0" fontId="67" fillId="40" borderId="51" xfId="162" applyFont="1" applyFill="1" applyBorder="1" applyAlignment="1">
      <alignment horizontal="center"/>
    </xf>
    <xf numFmtId="177" fontId="66" fillId="40" borderId="51" xfId="4114" applyNumberFormat="1" applyFont="1" applyFill="1" applyBorder="1" applyAlignment="1">
      <alignment horizontal="center" vertical="center" wrapText="1"/>
    </xf>
    <xf numFmtId="0" fontId="67" fillId="0" borderId="51" xfId="0" applyFont="1" applyBorder="1" applyAlignment="1">
      <alignment horizontal="center" vertical="center" wrapText="1"/>
    </xf>
    <xf numFmtId="0" fontId="67" fillId="0" borderId="51" xfId="0" applyFont="1" applyBorder="1" applyAlignment="1">
      <alignment horizontal="left" vertical="center" wrapText="1"/>
    </xf>
    <xf numFmtId="0" fontId="66" fillId="2" borderId="51" xfId="0" applyFont="1" applyFill="1" applyBorder="1" applyAlignment="1">
      <alignment horizontal="center"/>
    </xf>
    <xf numFmtId="0" fontId="66" fillId="2" borderId="28" xfId="0" applyFont="1" applyFill="1" applyBorder="1" applyAlignment="1">
      <alignment horizontal="center" vertical="center" wrapText="1"/>
    </xf>
    <xf numFmtId="0" fontId="66" fillId="2" borderId="61" xfId="0" applyFont="1" applyFill="1" applyBorder="1" applyAlignment="1">
      <alignment horizontal="center" vertical="center" wrapText="1"/>
    </xf>
    <xf numFmtId="0" fontId="66" fillId="2" borderId="53" xfId="0" applyFont="1" applyFill="1" applyBorder="1" applyAlignment="1">
      <alignment horizontal="center" vertical="center" wrapText="1"/>
    </xf>
    <xf numFmtId="14" fontId="84" fillId="0" borderId="61" xfId="0" applyNumberFormat="1" applyFont="1" applyFill="1" applyBorder="1" applyAlignment="1">
      <alignment horizontal="center" vertical="center" wrapText="1"/>
    </xf>
    <xf numFmtId="0" fontId="67" fillId="0" borderId="51" xfId="0" applyFont="1" applyBorder="1" applyAlignment="1">
      <alignment horizontal="left" vertical="center"/>
    </xf>
    <xf numFmtId="0" fontId="66" fillId="2" borderId="51" xfId="0" applyFont="1" applyFill="1" applyBorder="1" applyAlignment="1">
      <alignment horizontal="center" vertical="center" wrapText="1"/>
    </xf>
    <xf numFmtId="0" fontId="66" fillId="2" borderId="52" xfId="0" applyFont="1" applyFill="1" applyBorder="1" applyAlignment="1">
      <alignment horizontal="center" vertical="center" wrapText="1"/>
    </xf>
    <xf numFmtId="0" fontId="66" fillId="2" borderId="51" xfId="0" applyFont="1" applyFill="1" applyBorder="1" applyAlignment="1">
      <alignment horizontal="center" vertical="center"/>
    </xf>
    <xf numFmtId="0" fontId="66" fillId="2" borderId="28" xfId="0" applyFont="1" applyFill="1" applyBorder="1" applyAlignment="1">
      <alignment horizontal="center" wrapText="1"/>
    </xf>
    <xf numFmtId="1" fontId="66" fillId="2" borderId="28" xfId="0" applyNumberFormat="1" applyFont="1" applyFill="1" applyBorder="1" applyAlignment="1">
      <alignment horizontal="center" vertical="center" wrapText="1"/>
    </xf>
    <xf numFmtId="0" fontId="85" fillId="28" borderId="51" xfId="14911" applyFont="1" applyFill="1" applyBorder="1" applyAlignment="1">
      <alignment horizontal="center" vertical="center"/>
    </xf>
    <xf numFmtId="173" fontId="103" fillId="2" borderId="61" xfId="14896" applyNumberFormat="1" applyFont="1" applyFill="1" applyBorder="1" applyAlignment="1">
      <alignment horizontal="center" vertical="center" wrapText="1"/>
    </xf>
    <xf numFmtId="173" fontId="103" fillId="21" borderId="61" xfId="14896" applyNumberFormat="1" applyFont="1" applyFill="1" applyBorder="1" applyAlignment="1">
      <alignment horizontal="center" vertical="center" wrapText="1"/>
    </xf>
    <xf numFmtId="0" fontId="85" fillId="2" borderId="51" xfId="14897" applyFont="1" applyFill="1" applyBorder="1" applyAlignment="1">
      <alignment horizontal="center"/>
    </xf>
    <xf numFmtId="0" fontId="96" fillId="0" borderId="51" xfId="6040" applyFont="1" applyFill="1" applyBorder="1" applyAlignment="1">
      <alignment vertical="center"/>
    </xf>
    <xf numFmtId="0" fontId="67" fillId="0" borderId="61" xfId="0" applyFont="1" applyBorder="1" applyAlignment="1">
      <alignment horizontal="left" wrapText="1"/>
    </xf>
    <xf numFmtId="0" fontId="84" fillId="0" borderId="0" xfId="157" applyFont="1" applyAlignment="1">
      <alignment vertical="center" wrapText="1"/>
    </xf>
    <xf numFmtId="0" fontId="91" fillId="0" borderId="0" xfId="157" applyFont="1" applyFill="1" applyAlignment="1">
      <alignment vertical="center"/>
    </xf>
    <xf numFmtId="0" fontId="66" fillId="0" borderId="0" xfId="27267" applyFont="1" applyAlignment="1">
      <alignment vertical="center"/>
    </xf>
    <xf numFmtId="0" fontId="84" fillId="0" borderId="0" xfId="157" applyFont="1" applyFill="1" applyAlignment="1">
      <alignment vertical="center"/>
    </xf>
    <xf numFmtId="0" fontId="66" fillId="2" borderId="65" xfId="157" applyFont="1" applyFill="1" applyBorder="1" applyAlignment="1">
      <alignment horizontal="center" vertical="center" wrapText="1"/>
    </xf>
    <xf numFmtId="0" fontId="66" fillId="2" borderId="66" xfId="157" applyFont="1" applyFill="1" applyBorder="1" applyAlignment="1">
      <alignment horizontal="center" vertical="center" wrapText="1"/>
    </xf>
    <xf numFmtId="0" fontId="67" fillId="30" borderId="73" xfId="0" applyFont="1" applyFill="1" applyBorder="1" applyAlignment="1">
      <alignment vertical="center" wrapText="1"/>
    </xf>
    <xf numFmtId="0" fontId="67" fillId="30" borderId="76" xfId="0" applyFont="1" applyFill="1" applyBorder="1" applyAlignment="1">
      <alignment vertical="center" wrapText="1"/>
    </xf>
    <xf numFmtId="0" fontId="67" fillId="30" borderId="79" xfId="0" applyFont="1" applyFill="1" applyBorder="1" applyAlignment="1">
      <alignment vertical="center" wrapText="1"/>
    </xf>
    <xf numFmtId="0" fontId="67" fillId="30" borderId="81" xfId="0" applyFont="1" applyFill="1" applyBorder="1" applyAlignment="1">
      <alignment vertical="center" wrapText="1"/>
    </xf>
    <xf numFmtId="0" fontId="67" fillId="30" borderId="64" xfId="0" applyFont="1" applyFill="1" applyBorder="1" applyAlignment="1">
      <alignment vertical="center" wrapText="1"/>
    </xf>
    <xf numFmtId="0" fontId="67" fillId="30" borderId="75" xfId="0" applyFont="1" applyFill="1" applyBorder="1" applyAlignment="1">
      <alignment vertical="center" wrapText="1"/>
    </xf>
    <xf numFmtId="0" fontId="67" fillId="30" borderId="84" xfId="0" applyFont="1" applyFill="1" applyBorder="1" applyAlignment="1">
      <alignment vertical="center" wrapText="1"/>
    </xf>
    <xf numFmtId="0" fontId="67" fillId="30" borderId="85" xfId="0" applyFont="1" applyFill="1" applyBorder="1" applyAlignment="1">
      <alignment vertical="center" wrapText="1"/>
    </xf>
    <xf numFmtId="0" fontId="67" fillId="30" borderId="86" xfId="0" applyFont="1" applyFill="1" applyBorder="1" applyAlignment="1">
      <alignment vertical="center" wrapText="1"/>
    </xf>
    <xf numFmtId="0" fontId="67" fillId="30" borderId="65" xfId="0" applyFont="1" applyFill="1" applyBorder="1" applyAlignment="1">
      <alignment vertical="center" wrapText="1"/>
    </xf>
    <xf numFmtId="0" fontId="67" fillId="30" borderId="78" xfId="0" applyFont="1" applyFill="1" applyBorder="1" applyAlignment="1">
      <alignment vertical="center" wrapText="1"/>
    </xf>
    <xf numFmtId="0" fontId="67" fillId="0" borderId="0" xfId="157" applyFont="1" applyAlignment="1">
      <alignment horizontal="center" vertical="center"/>
    </xf>
    <xf numFmtId="0" fontId="84" fillId="0" borderId="51" xfId="157" applyFont="1" applyBorder="1" applyAlignment="1">
      <alignment vertical="center"/>
    </xf>
    <xf numFmtId="0" fontId="67" fillId="30" borderId="51" xfId="0" applyFont="1" applyFill="1" applyBorder="1" applyAlignment="1">
      <alignment vertical="center" wrapText="1"/>
    </xf>
    <xf numFmtId="0" fontId="67" fillId="0" borderId="51" xfId="157" applyFont="1" applyBorder="1" applyAlignment="1">
      <alignment vertical="center" wrapText="1"/>
    </xf>
    <xf numFmtId="44" fontId="84" fillId="0" borderId="51" xfId="150" applyFont="1" applyBorder="1" applyAlignment="1">
      <alignment horizontal="left" vertical="center" wrapText="1"/>
    </xf>
    <xf numFmtId="0" fontId="84" fillId="36" borderId="71" xfId="0" applyFont="1" applyFill="1" applyBorder="1" applyAlignment="1">
      <alignment horizontal="left" vertical="center" wrapText="1"/>
    </xf>
    <xf numFmtId="0" fontId="84" fillId="0" borderId="71" xfId="0" applyFont="1" applyBorder="1" applyAlignment="1">
      <alignment horizontal="left" vertical="center" wrapText="1"/>
    </xf>
    <xf numFmtId="44" fontId="85" fillId="2" borderId="51" xfId="759" applyNumberFormat="1" applyFont="1" applyFill="1" applyBorder="1" applyAlignment="1">
      <alignment vertical="top"/>
    </xf>
    <xf numFmtId="44" fontId="85" fillId="2" borderId="51" xfId="14902" applyFont="1" applyFill="1" applyBorder="1" applyAlignment="1">
      <alignment horizontal="center" vertical="center" wrapText="1"/>
    </xf>
    <xf numFmtId="0" fontId="86" fillId="0" borderId="0" xfId="14899" applyFont="1" applyAlignment="1">
      <alignment vertical="center" wrapText="1"/>
    </xf>
    <xf numFmtId="0" fontId="67" fillId="0" borderId="52" xfId="0" applyFont="1" applyFill="1" applyBorder="1" applyAlignment="1">
      <alignment horizontal="center" vertical="center"/>
    </xf>
    <xf numFmtId="5" fontId="67" fillId="0" borderId="68" xfId="215" applyNumberFormat="1" applyFont="1" applyFill="1" applyBorder="1" applyAlignment="1">
      <alignment horizontal="center" vertical="center"/>
    </xf>
    <xf numFmtId="0" fontId="67" fillId="0" borderId="53" xfId="157" applyFont="1" applyFill="1" applyBorder="1" applyAlignment="1">
      <alignment horizontal="center" vertical="center"/>
    </xf>
    <xf numFmtId="44" fontId="67" fillId="0" borderId="68" xfId="150" applyFont="1" applyFill="1" applyBorder="1" applyAlignment="1">
      <alignment horizontal="right" vertical="center"/>
    </xf>
    <xf numFmtId="0" fontId="73" fillId="0" borderId="0" xfId="14899" applyFont="1" applyBorder="1" applyAlignment="1">
      <alignment horizontal="left"/>
    </xf>
    <xf numFmtId="0" fontId="67" fillId="0" borderId="51" xfId="14899" applyFont="1" applyBorder="1" applyAlignment="1">
      <alignment horizontal="center" vertical="center" wrapText="1"/>
    </xf>
    <xf numFmtId="0" fontId="66" fillId="2" borderId="51" xfId="0" applyFont="1" applyFill="1" applyBorder="1" applyAlignment="1">
      <alignment horizontal="center"/>
    </xf>
    <xf numFmtId="0" fontId="66" fillId="2" borderId="29"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73" fillId="0" borderId="0" xfId="14907" applyFont="1" applyAlignment="1">
      <alignment horizontal="left"/>
    </xf>
    <xf numFmtId="0" fontId="67" fillId="0" borderId="51" xfId="14907" applyFont="1" applyFill="1" applyBorder="1" applyAlignment="1">
      <alignment horizontal="left" vertical="top" wrapText="1"/>
    </xf>
    <xf numFmtId="0" fontId="96" fillId="0" borderId="51" xfId="14907" applyFont="1" applyBorder="1" applyAlignment="1">
      <alignment horizontal="left" vertical="center"/>
    </xf>
    <xf numFmtId="0" fontId="67" fillId="0" borderId="1" xfId="14907" applyFont="1" applyBorder="1" applyAlignment="1">
      <alignment horizontal="left" vertical="top" wrapText="1"/>
    </xf>
    <xf numFmtId="0" fontId="67" fillId="0" borderId="0" xfId="14907" applyFont="1" applyBorder="1" applyAlignment="1">
      <alignment horizontal="left" vertical="top" wrapText="1"/>
    </xf>
    <xf numFmtId="0" fontId="67" fillId="0" borderId="58" xfId="14907" applyFont="1" applyBorder="1" applyAlignment="1">
      <alignment horizontal="left" vertical="top" wrapText="1"/>
    </xf>
    <xf numFmtId="0" fontId="113" fillId="0" borderId="51" xfId="14907" applyFont="1" applyBorder="1" applyAlignment="1">
      <alignment horizontal="left" vertical="center" wrapText="1"/>
    </xf>
    <xf numFmtId="0" fontId="146" fillId="0" borderId="51" xfId="14907" applyFont="1" applyBorder="1" applyAlignment="1">
      <alignment wrapText="1"/>
    </xf>
    <xf numFmtId="1" fontId="67" fillId="0" borderId="1" xfId="14907" applyNumberFormat="1" applyFont="1" applyFill="1" applyBorder="1" applyAlignment="1">
      <alignment horizontal="center" wrapText="1"/>
    </xf>
    <xf numFmtId="0" fontId="73" fillId="0" borderId="0" xfId="14907" applyFont="1" applyBorder="1" applyAlignment="1">
      <alignment horizontal="left"/>
    </xf>
    <xf numFmtId="174" fontId="66" fillId="2" borderId="28" xfId="4764" applyFont="1" applyFill="1" applyBorder="1" applyAlignment="1">
      <alignment horizontal="right" wrapText="1"/>
    </xf>
    <xf numFmtId="174" fontId="67" fillId="41" borderId="28" xfId="4764" applyFont="1" applyFill="1" applyBorder="1" applyAlignment="1">
      <alignment horizontal="center" wrapText="1"/>
    </xf>
    <xf numFmtId="174" fontId="67" fillId="41" borderId="28" xfId="4764" applyFont="1" applyFill="1" applyBorder="1" applyAlignment="1">
      <alignment horizontal="center"/>
    </xf>
    <xf numFmtId="0" fontId="67" fillId="41" borderId="28" xfId="0" applyFont="1" applyFill="1" applyBorder="1" applyAlignment="1">
      <alignment horizontal="center"/>
    </xf>
    <xf numFmtId="174" fontId="67" fillId="41" borderId="39" xfId="4764" applyFont="1" applyFill="1" applyBorder="1" applyAlignment="1">
      <alignment horizontal="center" wrapText="1"/>
    </xf>
    <xf numFmtId="174" fontId="67" fillId="41" borderId="28" xfId="4764" applyFont="1" applyFill="1" applyBorder="1" applyAlignment="1">
      <alignment wrapText="1"/>
    </xf>
    <xf numFmtId="174" fontId="67" fillId="0" borderId="51" xfId="4764" applyFont="1" applyBorder="1" applyAlignment="1">
      <alignment horizontal="center" wrapText="1"/>
    </xf>
    <xf numFmtId="174" fontId="67" fillId="0" borderId="51" xfId="4764" applyFont="1" applyBorder="1" applyAlignment="1">
      <alignment horizontal="center"/>
    </xf>
    <xf numFmtId="174" fontId="72" fillId="36" borderId="0" xfId="4764" applyFont="1" applyFill="1" applyBorder="1" applyAlignment="1">
      <alignment horizontal="center" wrapText="1"/>
    </xf>
    <xf numFmtId="0" fontId="67" fillId="41" borderId="39" xfId="0" applyFont="1" applyFill="1" applyBorder="1" applyAlignment="1">
      <alignment horizontal="center" wrapText="1"/>
    </xf>
    <xf numFmtId="0" fontId="86" fillId="0" borderId="0" xfId="7217" applyFont="1" applyAlignment="1">
      <alignment horizontal="center"/>
    </xf>
    <xf numFmtId="174" fontId="66" fillId="2" borderId="55" xfId="4764" applyFont="1" applyFill="1" applyBorder="1" applyAlignment="1">
      <alignment horizontal="center" wrapText="1"/>
    </xf>
    <xf numFmtId="1" fontId="84" fillId="0" borderId="51" xfId="7217" applyNumberFormat="1" applyFont="1" applyBorder="1" applyAlignment="1">
      <alignment horizontal="center"/>
    </xf>
    <xf numFmtId="9" fontId="84" fillId="0" borderId="0" xfId="7218" applyFont="1" applyBorder="1" applyAlignment="1">
      <alignment horizontal="left"/>
    </xf>
    <xf numFmtId="0" fontId="84" fillId="0" borderId="0" xfId="7217" applyFont="1" applyAlignment="1">
      <alignment horizontal="left"/>
    </xf>
    <xf numFmtId="0" fontId="86" fillId="0" borderId="0" xfId="7217" applyFont="1" applyBorder="1" applyAlignment="1">
      <alignment horizontal="left"/>
    </xf>
    <xf numFmtId="3" fontId="66" fillId="0" borderId="2" xfId="0" applyNumberFormat="1" applyFont="1" applyFill="1" applyBorder="1" applyAlignment="1">
      <alignment horizontal="center"/>
    </xf>
    <xf numFmtId="0" fontId="85" fillId="41" borderId="51" xfId="7217" applyFont="1" applyFill="1" applyBorder="1" applyAlignment="1">
      <alignment horizontal="center"/>
    </xf>
    <xf numFmtId="0" fontId="67" fillId="2" borderId="29" xfId="0" applyFont="1" applyFill="1" applyBorder="1" applyAlignment="1">
      <alignment horizontal="right"/>
    </xf>
    <xf numFmtId="0" fontId="68" fillId="0" borderId="13" xfId="0" applyFont="1" applyBorder="1" applyAlignment="1">
      <alignment horizontal="center"/>
    </xf>
    <xf numFmtId="1" fontId="148" fillId="0" borderId="28" xfId="0" applyNumberFormat="1" applyFont="1" applyFill="1" applyBorder="1" applyAlignment="1">
      <alignment horizontal="center" vertical="top"/>
    </xf>
    <xf numFmtId="2" fontId="67" fillId="0" borderId="28" xfId="0" applyNumberFormat="1" applyFont="1" applyFill="1" applyBorder="1" applyAlignment="1">
      <alignment horizontal="center"/>
    </xf>
    <xf numFmtId="1" fontId="68" fillId="0" borderId="28" xfId="0" applyNumberFormat="1" applyFont="1" applyBorder="1" applyAlignment="1">
      <alignment horizontal="center"/>
    </xf>
    <xf numFmtId="1" fontId="67" fillId="0" borderId="13" xfId="0" applyNumberFormat="1" applyFont="1" applyBorder="1" applyAlignment="1">
      <alignment horizontal="center"/>
    </xf>
    <xf numFmtId="1" fontId="67" fillId="0" borderId="28" xfId="0" applyNumberFormat="1" applyFont="1" applyFill="1" applyBorder="1" applyAlignment="1">
      <alignment horizontal="center"/>
    </xf>
    <xf numFmtId="1" fontId="67" fillId="0" borderId="28" xfId="0" applyNumberFormat="1" applyFont="1" applyBorder="1" applyAlignment="1">
      <alignment horizontal="center"/>
    </xf>
    <xf numFmtId="44" fontId="67" fillId="0" borderId="13" xfId="0" applyNumberFormat="1" applyFont="1" applyBorder="1" applyAlignment="1">
      <alignment horizontal="center"/>
    </xf>
    <xf numFmtId="44" fontId="67" fillId="0" borderId="28" xfId="0" applyNumberFormat="1" applyFont="1" applyBorder="1" applyAlignment="1">
      <alignment horizontal="center"/>
    </xf>
    <xf numFmtId="0" fontId="67" fillId="0" borderId="0" xfId="0" applyFont="1" applyFill="1" applyAlignment="1">
      <alignment horizontal="center"/>
    </xf>
    <xf numFmtId="1" fontId="67" fillId="0" borderId="13" xfId="0" applyNumberFormat="1" applyFont="1" applyFill="1" applyBorder="1" applyAlignment="1">
      <alignment horizontal="center"/>
    </xf>
    <xf numFmtId="1" fontId="67" fillId="0" borderId="28" xfId="469" applyNumberFormat="1" applyFont="1" applyFill="1" applyBorder="1" applyAlignment="1">
      <alignment horizontal="center"/>
    </xf>
    <xf numFmtId="0" fontId="67" fillId="0" borderId="13" xfId="0" applyFont="1" applyBorder="1" applyAlignment="1">
      <alignment horizontal="center"/>
    </xf>
    <xf numFmtId="2" fontId="66" fillId="2" borderId="28" xfId="0" applyNumberFormat="1" applyFont="1" applyFill="1" applyBorder="1"/>
    <xf numFmtId="44" fontId="66" fillId="2" borderId="28" xfId="0" applyNumberFormat="1" applyFont="1" applyFill="1" applyBorder="1"/>
    <xf numFmtId="44" fontId="66" fillId="2" borderId="28" xfId="469" applyFont="1" applyFill="1" applyBorder="1" applyAlignment="1">
      <alignment horizontal="left"/>
    </xf>
    <xf numFmtId="1" fontId="66" fillId="2" borderId="28" xfId="0" applyNumberFormat="1" applyFont="1" applyFill="1" applyBorder="1" applyAlignment="1">
      <alignment horizontal="center"/>
    </xf>
    <xf numFmtId="2" fontId="67" fillId="0" borderId="43" xfId="0" applyNumberFormat="1" applyFont="1" applyFill="1" applyBorder="1" applyAlignment="1">
      <alignment horizontal="right"/>
    </xf>
    <xf numFmtId="2" fontId="67" fillId="0" borderId="28" xfId="0" applyNumberFormat="1" applyFont="1" applyFill="1" applyBorder="1" applyAlignment="1"/>
    <xf numFmtId="0" fontId="67" fillId="0" borderId="28" xfId="0" applyFont="1" applyFill="1" applyBorder="1" applyAlignment="1">
      <alignment horizontal="left" vertical="center" wrapText="1"/>
    </xf>
    <xf numFmtId="2" fontId="67" fillId="0" borderId="28" xfId="0" applyNumberFormat="1" applyFont="1" applyBorder="1" applyAlignment="1">
      <alignment horizontal="center"/>
    </xf>
    <xf numFmtId="44" fontId="67" fillId="0" borderId="28" xfId="469" applyFont="1" applyBorder="1" applyAlignment="1">
      <alignment horizontal="right"/>
    </xf>
    <xf numFmtId="44" fontId="67" fillId="0" borderId="28" xfId="469" applyNumberFormat="1" applyFont="1" applyBorder="1" applyAlignment="1">
      <alignment horizontal="left"/>
    </xf>
    <xf numFmtId="1" fontId="67" fillId="0" borderId="28" xfId="0" applyNumberFormat="1" applyFont="1" applyFill="1" applyBorder="1" applyAlignment="1">
      <alignment horizontal="right"/>
    </xf>
    <xf numFmtId="44" fontId="67" fillId="0" borderId="28" xfId="469" applyFont="1" applyBorder="1" applyAlignment="1">
      <alignment horizontal="left"/>
    </xf>
    <xf numFmtId="2" fontId="66" fillId="2" borderId="28" xfId="0" applyNumberFormat="1" applyFont="1" applyFill="1" applyBorder="1" applyAlignment="1">
      <alignment horizontal="center"/>
    </xf>
    <xf numFmtId="174" fontId="72" fillId="0" borderId="14" xfId="4764" applyFont="1" applyBorder="1"/>
    <xf numFmtId="44" fontId="66" fillId="2" borderId="28" xfId="215" applyFont="1" applyFill="1" applyBorder="1"/>
    <xf numFmtId="44" fontId="66" fillId="2" borderId="28" xfId="215" applyFont="1" applyFill="1" applyBorder="1" applyAlignment="1">
      <alignment horizontal="center"/>
    </xf>
    <xf numFmtId="8" fontId="66" fillId="2" borderId="51" xfId="0" applyNumberFormat="1" applyFont="1" applyFill="1" applyBorder="1"/>
    <xf numFmtId="0" fontId="72" fillId="0" borderId="0" xfId="2" applyFont="1" applyBorder="1" applyAlignment="1">
      <alignment horizontal="left" vertical="center"/>
    </xf>
    <xf numFmtId="0" fontId="69" fillId="0" borderId="0" xfId="14908" applyFont="1" applyBorder="1" applyAlignment="1">
      <alignment horizontal="left" wrapText="1"/>
    </xf>
    <xf numFmtId="0" fontId="69" fillId="0" borderId="55" xfId="14908" applyFont="1" applyBorder="1" applyAlignment="1">
      <alignment horizontal="left" wrapText="1"/>
    </xf>
    <xf numFmtId="3" fontId="66" fillId="2" borderId="69" xfId="2" applyNumberFormat="1" applyFont="1" applyFill="1" applyBorder="1" applyAlignment="1">
      <alignment horizontal="right" vertical="center" indent="2"/>
    </xf>
    <xf numFmtId="0" fontId="67" fillId="0" borderId="0" xfId="2016" applyFont="1" applyAlignment="1">
      <alignment horizontal="center"/>
    </xf>
    <xf numFmtId="0" fontId="67" fillId="0" borderId="0" xfId="2016" applyFont="1"/>
    <xf numFmtId="0" fontId="67" fillId="0" borderId="0" xfId="2016" applyFont="1" applyFill="1"/>
    <xf numFmtId="0" fontId="84" fillId="0" borderId="0" xfId="14858" applyFont="1" applyFill="1"/>
    <xf numFmtId="0" fontId="85" fillId="0" borderId="0" xfId="14858" applyFont="1"/>
    <xf numFmtId="0" fontId="84" fillId="0" borderId="0" xfId="14922" applyFont="1"/>
    <xf numFmtId="0" fontId="84" fillId="0" borderId="0" xfId="14858" applyFont="1" applyAlignment="1">
      <alignment horizontal="center"/>
    </xf>
    <xf numFmtId="0" fontId="84" fillId="0" borderId="51" xfId="26413" applyFont="1" applyBorder="1" applyAlignment="1">
      <alignment vertical="center"/>
    </xf>
    <xf numFmtId="8" fontId="67" fillId="0" borderId="51" xfId="2016" applyNumberFormat="1" applyFont="1" applyBorder="1" applyAlignment="1">
      <alignment horizontal="center" vertical="center" wrapText="1"/>
    </xf>
    <xf numFmtId="0" fontId="84" fillId="0" borderId="61" xfId="0" applyFont="1" applyFill="1" applyBorder="1" applyAlignment="1">
      <alignment horizontal="left" vertical="center" wrapText="1"/>
    </xf>
    <xf numFmtId="0" fontId="96" fillId="0" borderId="61" xfId="0" applyFont="1" applyFill="1" applyBorder="1" applyAlignment="1">
      <alignment horizontal="left" vertical="center" wrapText="1"/>
    </xf>
    <xf numFmtId="0" fontId="96" fillId="0" borderId="61" xfId="0" applyFont="1" applyFill="1" applyBorder="1" applyAlignment="1">
      <alignment horizontal="justify" vertical="center" wrapText="1"/>
    </xf>
    <xf numFmtId="0" fontId="96" fillId="0" borderId="61" xfId="0" applyFont="1" applyFill="1" applyBorder="1" applyAlignment="1">
      <alignment vertical="center" wrapText="1"/>
    </xf>
    <xf numFmtId="0" fontId="96" fillId="0" borderId="55" xfId="0" applyFont="1" applyFill="1" applyBorder="1" applyAlignment="1">
      <alignment horizontal="justify" vertical="center" wrapText="1"/>
    </xf>
    <xf numFmtId="0" fontId="84" fillId="0" borderId="55" xfId="0" applyFont="1" applyFill="1" applyBorder="1" applyAlignment="1">
      <alignment horizontal="left" vertical="center" wrapText="1"/>
    </xf>
    <xf numFmtId="44" fontId="96" fillId="0" borderId="61" xfId="215" applyFont="1" applyFill="1" applyBorder="1" applyAlignment="1">
      <alignment horizontal="right" vertical="center" wrapText="1"/>
    </xf>
    <xf numFmtId="44" fontId="84" fillId="0" borderId="61" xfId="215" applyFont="1" applyFill="1" applyBorder="1" applyAlignment="1">
      <alignment horizontal="right" vertical="center" wrapText="1"/>
    </xf>
    <xf numFmtId="44" fontId="84" fillId="0" borderId="55" xfId="215" applyFont="1" applyFill="1" applyBorder="1" applyAlignment="1">
      <alignment horizontal="right" vertical="center" wrapText="1"/>
    </xf>
    <xf numFmtId="44" fontId="103" fillId="2" borderId="61" xfId="215" applyFont="1" applyFill="1" applyBorder="1" applyAlignment="1">
      <alignment horizontal="right" vertical="center"/>
    </xf>
    <xf numFmtId="0" fontId="96" fillId="0" borderId="61" xfId="0" applyFont="1" applyFill="1" applyBorder="1" applyAlignment="1">
      <alignment horizontal="center" vertical="center" wrapText="1"/>
    </xf>
    <xf numFmtId="181" fontId="84" fillId="0" borderId="61" xfId="0" applyNumberFormat="1" applyFont="1" applyFill="1" applyBorder="1" applyAlignment="1">
      <alignment horizontal="center" vertical="center" wrapText="1"/>
    </xf>
    <xf numFmtId="181" fontId="84" fillId="0" borderId="55" xfId="0" applyNumberFormat="1" applyFont="1" applyFill="1" applyBorder="1" applyAlignment="1">
      <alignment horizontal="center" vertical="center" wrapText="1"/>
    </xf>
    <xf numFmtId="0" fontId="96" fillId="0" borderId="61" xfId="0" applyFont="1" applyFill="1" applyBorder="1" applyAlignment="1">
      <alignment horizontal="justify" vertical="top" wrapText="1"/>
    </xf>
    <xf numFmtId="0" fontId="103" fillId="2" borderId="61" xfId="14857" applyFont="1" applyFill="1" applyBorder="1" applyAlignment="1">
      <alignment horizontal="center" vertical="center" wrapText="1" readingOrder="1"/>
    </xf>
    <xf numFmtId="0" fontId="67" fillId="0" borderId="61" xfId="14857" applyFont="1" applyBorder="1" applyAlignment="1">
      <alignment horizontal="center" vertical="center" wrapText="1" readingOrder="1"/>
    </xf>
    <xf numFmtId="0" fontId="96" fillId="0" borderId="61" xfId="14857" applyFont="1" applyBorder="1" applyAlignment="1">
      <alignment horizontal="center" vertical="center" wrapText="1" readingOrder="1"/>
    </xf>
    <xf numFmtId="0" fontId="96" fillId="0" borderId="61" xfId="14857" applyFont="1" applyBorder="1" applyAlignment="1">
      <alignment horizontal="center" vertical="center" wrapText="1"/>
    </xf>
    <xf numFmtId="0" fontId="103" fillId="0" borderId="0" xfId="14857" applyFont="1" applyBorder="1" applyAlignment="1">
      <alignment readingOrder="1"/>
    </xf>
    <xf numFmtId="0" fontId="103" fillId="0" borderId="0" xfId="14857" applyFont="1" applyBorder="1" applyAlignment="1">
      <alignment horizontal="center" readingOrder="1"/>
    </xf>
    <xf numFmtId="0" fontId="103" fillId="2" borderId="61" xfId="14857" applyFont="1" applyFill="1" applyBorder="1" applyAlignment="1">
      <alignment horizontal="right" vertical="center" wrapText="1" readingOrder="1"/>
    </xf>
    <xf numFmtId="0" fontId="84" fillId="0" borderId="61" xfId="0" applyFont="1" applyBorder="1" applyAlignment="1">
      <alignment horizontal="left" vertical="center" wrapText="1"/>
    </xf>
    <xf numFmtId="0" fontId="84" fillId="0" borderId="28" xfId="0" applyFont="1" applyFill="1" applyBorder="1" applyAlignment="1">
      <alignment horizontal="left" vertical="center" wrapText="1"/>
    </xf>
    <xf numFmtId="0" fontId="84" fillId="0" borderId="28" xfId="0" applyFont="1" applyBorder="1" applyAlignment="1">
      <alignment horizontal="left" vertical="center" wrapText="1"/>
    </xf>
    <xf numFmtId="0" fontId="96" fillId="0" borderId="55" xfId="0" applyFont="1" applyBorder="1" applyAlignment="1">
      <alignment horizontal="justify" vertical="center" wrapText="1"/>
    </xf>
    <xf numFmtId="14" fontId="84" fillId="0" borderId="55" xfId="0" applyNumberFormat="1" applyFont="1" applyFill="1" applyBorder="1" applyAlignment="1">
      <alignment horizontal="center" vertical="center" wrapText="1"/>
    </xf>
    <xf numFmtId="0" fontId="96" fillId="0" borderId="61" xfId="0" applyFont="1" applyBorder="1" applyAlignment="1">
      <alignment horizontal="justify" vertical="center" wrapText="1"/>
    </xf>
    <xf numFmtId="0" fontId="67" fillId="0" borderId="0" xfId="0" applyFont="1" applyAlignment="1">
      <alignment horizontal="center" wrapText="1"/>
    </xf>
    <xf numFmtId="0" fontId="84" fillId="0" borderId="61" xfId="0" applyFont="1" applyBorder="1" applyAlignment="1">
      <alignment horizontal="center" vertical="center" wrapText="1"/>
    </xf>
    <xf numFmtId="0" fontId="84" fillId="0" borderId="28" xfId="0" applyFont="1" applyBorder="1" applyAlignment="1">
      <alignment horizontal="center" vertical="center" wrapText="1"/>
    </xf>
    <xf numFmtId="0" fontId="85" fillId="2" borderId="51" xfId="10081" applyFont="1" applyFill="1" applyBorder="1" applyAlignment="1">
      <alignment horizontal="center" vertical="center" wrapText="1"/>
    </xf>
    <xf numFmtId="0" fontId="86" fillId="0" borderId="0" xfId="10081" applyFont="1"/>
    <xf numFmtId="0" fontId="66" fillId="2" borderId="2" xfId="0" applyFont="1" applyFill="1" applyBorder="1" applyAlignment="1">
      <alignment horizontal="left" vertical="center"/>
    </xf>
    <xf numFmtId="44" fontId="66" fillId="0" borderId="0" xfId="215" applyFont="1" applyAlignment="1">
      <alignment horizontal="center"/>
    </xf>
    <xf numFmtId="44" fontId="67" fillId="0" borderId="0" xfId="215" applyFont="1" applyAlignment="1">
      <alignment horizontal="center"/>
    </xf>
    <xf numFmtId="44" fontId="66" fillId="2" borderId="51" xfId="215" applyFont="1" applyFill="1" applyBorder="1" applyAlignment="1">
      <alignment horizontal="center" vertical="center" wrapText="1"/>
    </xf>
    <xf numFmtId="44" fontId="84" fillId="0" borderId="51" xfId="215" applyFont="1" applyFill="1" applyBorder="1" applyAlignment="1">
      <alignment horizontal="center" vertical="center" wrapText="1"/>
    </xf>
    <xf numFmtId="44" fontId="71" fillId="0" borderId="0" xfId="215" applyFont="1"/>
    <xf numFmtId="44" fontId="84" fillId="0" borderId="51" xfId="215" applyFont="1" applyFill="1" applyBorder="1" applyAlignment="1">
      <alignment horizontal="center" vertical="center"/>
    </xf>
    <xf numFmtId="4" fontId="84" fillId="0" borderId="51" xfId="0" applyNumberFormat="1" applyFont="1" applyFill="1" applyBorder="1" applyAlignment="1">
      <alignment vertical="center" wrapText="1"/>
    </xf>
    <xf numFmtId="0" fontId="69" fillId="0" borderId="0" xfId="10080" applyFont="1"/>
    <xf numFmtId="4" fontId="85" fillId="2" borderId="51" xfId="0" applyNumberFormat="1" applyFont="1" applyFill="1" applyBorder="1" applyAlignment="1">
      <alignment horizontal="right" vertical="center"/>
    </xf>
    <xf numFmtId="0" fontId="66" fillId="0" borderId="0" xfId="1" applyFont="1" applyBorder="1" applyAlignment="1">
      <alignment horizontal="center"/>
    </xf>
    <xf numFmtId="0" fontId="66" fillId="0" borderId="67" xfId="1" applyFont="1" applyFill="1" applyBorder="1" applyAlignment="1">
      <alignment horizontal="center" vertical="center" wrapText="1"/>
    </xf>
    <xf numFmtId="0" fontId="67" fillId="0" borderId="67" xfId="1" applyFont="1" applyFill="1" applyBorder="1" applyAlignment="1">
      <alignment horizontal="center" vertical="center"/>
    </xf>
    <xf numFmtId="3" fontId="66" fillId="0" borderId="67" xfId="1" applyNumberFormat="1" applyFont="1" applyFill="1" applyBorder="1" applyAlignment="1">
      <alignment horizontal="center" vertical="center"/>
    </xf>
    <xf numFmtId="0" fontId="66" fillId="2" borderId="2" xfId="1" applyFont="1" applyFill="1" applyBorder="1" applyAlignment="1">
      <alignment horizontal="right" vertical="center"/>
    </xf>
    <xf numFmtId="0" fontId="67" fillId="0" borderId="68" xfId="702" applyFont="1" applyFill="1" applyBorder="1" applyAlignment="1">
      <alignment horizontal="left" vertical="center" wrapText="1"/>
    </xf>
    <xf numFmtId="0" fontId="67" fillId="0" borderId="68" xfId="0" applyFont="1" applyBorder="1" applyAlignment="1">
      <alignment horizontal="left" vertical="center" wrapText="1"/>
    </xf>
    <xf numFmtId="0" fontId="66" fillId="2" borderId="55" xfId="702" applyFont="1" applyFill="1" applyBorder="1" applyAlignment="1">
      <alignment horizontal="center" vertical="center" wrapText="1"/>
    </xf>
    <xf numFmtId="0" fontId="93" fillId="0" borderId="51" xfId="0" applyFont="1" applyBorder="1" applyAlignment="1">
      <alignment horizontal="center" vertical="center" wrapText="1"/>
    </xf>
    <xf numFmtId="0" fontId="84" fillId="0" borderId="51" xfId="14909" applyFont="1" applyBorder="1" applyAlignment="1">
      <alignment horizontal="center" vertical="center" wrapText="1"/>
    </xf>
    <xf numFmtId="0" fontId="86" fillId="0" borderId="0" xfId="14909" applyFont="1" applyAlignment="1">
      <alignment horizontal="left" vertical="center"/>
    </xf>
    <xf numFmtId="178" fontId="70" fillId="28" borderId="51" xfId="14886" applyNumberFormat="1" applyFont="1" applyFill="1" applyBorder="1" applyAlignment="1">
      <alignment horizontal="center" vertical="center"/>
    </xf>
    <xf numFmtId="0" fontId="69" fillId="0" borderId="52" xfId="14886" applyFont="1" applyFill="1" applyBorder="1" applyAlignment="1">
      <alignment vertical="center" wrapText="1"/>
    </xf>
    <xf numFmtId="183" fontId="69" fillId="0" borderId="51" xfId="14886" applyNumberFormat="1" applyFont="1" applyFill="1" applyBorder="1" applyAlignment="1">
      <alignment horizontal="center" vertical="center"/>
    </xf>
    <xf numFmtId="1" fontId="85" fillId="28" borderId="51" xfId="14911" applyNumberFormat="1" applyFont="1" applyFill="1" applyBorder="1" applyAlignment="1">
      <alignment horizontal="center" vertical="center"/>
    </xf>
    <xf numFmtId="0" fontId="86" fillId="0" borderId="0" xfId="14911" applyFont="1" applyAlignment="1">
      <alignment vertical="center"/>
    </xf>
    <xf numFmtId="0" fontId="67" fillId="0" borderId="51" xfId="14913" applyFont="1" applyBorder="1" applyAlignment="1">
      <alignment horizontal="left" wrapText="1"/>
    </xf>
    <xf numFmtId="0" fontId="66" fillId="28" borderId="51" xfId="14913" applyFont="1" applyFill="1" applyBorder="1" applyAlignment="1">
      <alignment horizontal="right" wrapText="1"/>
    </xf>
    <xf numFmtId="0" fontId="67" fillId="0" borderId="0" xfId="14913" applyFont="1" applyAlignment="1">
      <alignment wrapText="1"/>
    </xf>
    <xf numFmtId="0" fontId="150" fillId="0" borderId="0" xfId="14913" applyAlignment="1">
      <alignment horizontal="center"/>
    </xf>
    <xf numFmtId="1" fontId="66" fillId="28" borderId="51" xfId="14914" applyNumberFormat="1" applyFont="1" applyFill="1" applyBorder="1" applyAlignment="1">
      <alignment horizontal="center"/>
    </xf>
    <xf numFmtId="0" fontId="67" fillId="0" borderId="0" xfId="14913" applyFont="1" applyAlignment="1">
      <alignment horizontal="center"/>
    </xf>
    <xf numFmtId="1" fontId="66" fillId="28" borderId="51" xfId="14914" applyFont="1" applyFill="1" applyBorder="1" applyAlignment="1">
      <alignment horizontal="center"/>
    </xf>
    <xf numFmtId="0" fontId="72" fillId="0" borderId="0" xfId="14913" applyFont="1"/>
    <xf numFmtId="44" fontId="66" fillId="2" borderId="61" xfId="215" applyFont="1" applyFill="1" applyBorder="1" applyAlignment="1">
      <alignment horizontal="center" vertical="center" wrapText="1"/>
    </xf>
    <xf numFmtId="44" fontId="67" fillId="0" borderId="61" xfId="215" applyFont="1" applyBorder="1" applyAlignment="1">
      <alignment horizontal="center" vertical="center"/>
    </xf>
    <xf numFmtId="44" fontId="67" fillId="0" borderId="61" xfId="215" applyFont="1" applyFill="1" applyBorder="1" applyAlignment="1">
      <alignment horizontal="center" vertical="center"/>
    </xf>
    <xf numFmtId="44" fontId="66" fillId="0" borderId="61" xfId="215" applyFont="1" applyFill="1" applyBorder="1" applyAlignment="1">
      <alignment horizontal="center" vertical="center"/>
    </xf>
    <xf numFmtId="44" fontId="66" fillId="21" borderId="61" xfId="215" applyFont="1" applyFill="1" applyBorder="1" applyAlignment="1">
      <alignment horizontal="right"/>
    </xf>
    <xf numFmtId="44" fontId="66" fillId="2" borderId="61" xfId="215" applyFont="1" applyFill="1" applyBorder="1" applyAlignment="1">
      <alignment horizontal="right"/>
    </xf>
    <xf numFmtId="44" fontId="66" fillId="2" borderId="61" xfId="215" applyFont="1" applyFill="1" applyBorder="1" applyAlignment="1">
      <alignment horizontal="right" vertical="center"/>
    </xf>
    <xf numFmtId="44" fontId="67" fillId="0" borderId="61" xfId="215" applyFont="1" applyBorder="1" applyAlignment="1">
      <alignment horizontal="right" vertical="center"/>
    </xf>
    <xf numFmtId="44" fontId="67" fillId="0" borderId="0" xfId="215" applyFont="1" applyAlignment="1">
      <alignment horizontal="center" vertical="center"/>
    </xf>
    <xf numFmtId="44" fontId="67" fillId="0" borderId="61" xfId="215" applyFont="1" applyBorder="1" applyAlignment="1">
      <alignment horizontal="right"/>
    </xf>
    <xf numFmtId="44" fontId="96" fillId="0" borderId="61" xfId="215" applyFont="1" applyFill="1" applyBorder="1" applyAlignment="1">
      <alignment horizontal="center" vertical="center"/>
    </xf>
    <xf numFmtId="0" fontId="84" fillId="0" borderId="0" xfId="14878" applyFont="1" applyAlignment="1">
      <alignment vertical="center" wrapText="1" shrinkToFit="1"/>
    </xf>
    <xf numFmtId="44" fontId="67" fillId="0" borderId="62" xfId="215" applyFont="1" applyFill="1" applyBorder="1" applyAlignment="1">
      <alignment horizontal="center" vertical="center" wrapText="1"/>
    </xf>
    <xf numFmtId="44" fontId="66" fillId="2" borderId="61" xfId="215" applyFont="1" applyFill="1" applyBorder="1" applyAlignment="1">
      <alignment wrapText="1"/>
    </xf>
    <xf numFmtId="0" fontId="72" fillId="0" borderId="0" xfId="1" applyFont="1" applyAlignment="1">
      <alignment wrapText="1"/>
    </xf>
    <xf numFmtId="180" fontId="73" fillId="0" borderId="0" xfId="7225" applyNumberFormat="1" applyFont="1"/>
    <xf numFmtId="3" fontId="66" fillId="28" borderId="2" xfId="7189" applyNumberFormat="1" applyFont="1" applyFill="1" applyBorder="1" applyAlignment="1">
      <alignment horizontal="center"/>
    </xf>
    <xf numFmtId="0" fontId="73" fillId="0" borderId="0" xfId="7225" applyFont="1" applyAlignment="1">
      <alignment horizontal="left" wrapText="1"/>
    </xf>
    <xf numFmtId="174" fontId="72" fillId="0" borderId="0" xfId="4764" applyFont="1" applyBorder="1" applyAlignment="1">
      <alignment horizontal="left"/>
    </xf>
    <xf numFmtId="174" fontId="67" fillId="0" borderId="51" xfId="4764" applyFont="1" applyBorder="1" applyAlignment="1"/>
    <xf numFmtId="0" fontId="66" fillId="28" borderId="51" xfId="0" applyFont="1" applyFill="1" applyBorder="1" applyAlignment="1">
      <alignment horizontal="right"/>
    </xf>
    <xf numFmtId="0" fontId="66" fillId="28" borderId="51" xfId="0" applyFont="1" applyFill="1" applyBorder="1" applyAlignment="1">
      <alignment horizontal="center"/>
    </xf>
    <xf numFmtId="44" fontId="66" fillId="28" borderId="51" xfId="215" applyFont="1" applyFill="1" applyBorder="1"/>
    <xf numFmtId="0" fontId="72" fillId="0" borderId="14" xfId="0" applyFont="1" applyBorder="1"/>
    <xf numFmtId="0" fontId="67" fillId="0" borderId="14" xfId="0" applyFont="1" applyBorder="1"/>
    <xf numFmtId="44" fontId="67" fillId="0" borderId="51" xfId="215" applyFont="1" applyBorder="1" applyAlignment="1">
      <alignment horizontal="left" vertical="top" wrapText="1"/>
    </xf>
    <xf numFmtId="3" fontId="66" fillId="2" borderId="2" xfId="0" applyNumberFormat="1" applyFont="1" applyFill="1" applyBorder="1" applyAlignment="1">
      <alignment horizontal="center" wrapText="1"/>
    </xf>
    <xf numFmtId="44" fontId="66" fillId="21" borderId="2" xfId="215" applyFont="1" applyFill="1" applyBorder="1"/>
    <xf numFmtId="44" fontId="66" fillId="21" borderId="2" xfId="215" applyFont="1" applyFill="1" applyBorder="1" applyAlignment="1">
      <alignment horizontal="center"/>
    </xf>
    <xf numFmtId="44" fontId="66" fillId="2" borderId="2" xfId="215" applyFont="1" applyFill="1" applyBorder="1"/>
    <xf numFmtId="44" fontId="66" fillId="2" borderId="2" xfId="215" applyFont="1" applyFill="1" applyBorder="1" applyAlignment="1">
      <alignment horizontal="center"/>
    </xf>
    <xf numFmtId="44" fontId="96" fillId="0" borderId="51" xfId="215" applyFont="1" applyBorder="1" applyAlignment="1">
      <alignment horizontal="right" wrapText="1" readingOrder="1"/>
    </xf>
    <xf numFmtId="44" fontId="103" fillId="28" borderId="51" xfId="215" applyFont="1" applyFill="1" applyBorder="1" applyAlignment="1">
      <alignment horizontal="right" wrapText="1" readingOrder="1"/>
    </xf>
    <xf numFmtId="44" fontId="67" fillId="0" borderId="51" xfId="215" applyFont="1" applyBorder="1" applyAlignment="1">
      <alignment horizontal="right" wrapText="1" readingOrder="1"/>
    </xf>
    <xf numFmtId="44" fontId="66" fillId="28" borderId="51" xfId="215" applyFont="1" applyFill="1" applyBorder="1" applyAlignment="1">
      <alignment horizontal="right" wrapText="1" readingOrder="1"/>
    </xf>
    <xf numFmtId="0" fontId="151" fillId="0" borderId="0" xfId="14915" applyAlignment="1">
      <alignment vertical="center"/>
    </xf>
    <xf numFmtId="0" fontId="153" fillId="0" borderId="51" xfId="14915" applyFont="1" applyBorder="1" applyAlignment="1">
      <alignment horizontal="left" vertical="center" wrapText="1"/>
    </xf>
    <xf numFmtId="178" fontId="153" fillId="0" borderId="51" xfId="14915" applyNumberFormat="1" applyFont="1" applyBorder="1" applyAlignment="1">
      <alignment horizontal="center" vertical="center"/>
    </xf>
    <xf numFmtId="183" fontId="153" fillId="0" borderId="51" xfId="14915" applyNumberFormat="1" applyFont="1" applyBorder="1" applyAlignment="1">
      <alignment horizontal="center" vertical="center"/>
    </xf>
    <xf numFmtId="0" fontId="152" fillId="2" borderId="51" xfId="14915" applyFont="1" applyFill="1" applyBorder="1" applyAlignment="1">
      <alignment horizontal="right" vertical="center" wrapText="1"/>
    </xf>
    <xf numFmtId="0" fontId="75" fillId="0" borderId="0" xfId="14915" applyFont="1" applyAlignment="1">
      <alignment vertical="center"/>
    </xf>
    <xf numFmtId="0" fontId="75" fillId="0" borderId="0" xfId="14915" applyFont="1" applyAlignment="1">
      <alignment horizontal="center" vertical="center"/>
    </xf>
    <xf numFmtId="0" fontId="136" fillId="0" borderId="0" xfId="14915" applyFont="1"/>
    <xf numFmtId="0" fontId="84" fillId="0" borderId="52" xfId="14918" applyFont="1" applyBorder="1" applyAlignment="1">
      <alignment horizontal="left" vertical="center" wrapText="1"/>
    </xf>
    <xf numFmtId="0" fontId="161" fillId="0" borderId="0" xfId="759" applyFont="1"/>
    <xf numFmtId="0" fontId="67" fillId="0" borderId="51" xfId="0" applyFont="1" applyBorder="1" applyAlignment="1">
      <alignment horizontal="center" vertical="center" wrapText="1"/>
    </xf>
    <xf numFmtId="0" fontId="67" fillId="0" borderId="55" xfId="0" applyFont="1" applyBorder="1" applyAlignment="1">
      <alignment horizontal="left" vertical="center" wrapText="1"/>
    </xf>
    <xf numFmtId="0" fontId="67" fillId="0" borderId="1" xfId="0" applyFont="1" applyBorder="1" applyAlignment="1">
      <alignment horizontal="left" vertical="center" wrapText="1"/>
    </xf>
    <xf numFmtId="0" fontId="67" fillId="0" borderId="55" xfId="0" applyFont="1" applyBorder="1" applyAlignment="1">
      <alignment horizontal="left" vertical="top" wrapText="1"/>
    </xf>
    <xf numFmtId="0" fontId="67" fillId="0" borderId="1" xfId="0" applyFont="1" applyBorder="1" applyAlignment="1">
      <alignment horizontal="left" vertical="top" wrapText="1"/>
    </xf>
    <xf numFmtId="0" fontId="67" fillId="0" borderId="51" xfId="0" applyFont="1" applyBorder="1" applyAlignment="1">
      <alignment horizontal="left" vertical="center" wrapText="1"/>
    </xf>
    <xf numFmtId="0" fontId="67" fillId="0" borderId="67" xfId="0" applyFont="1" applyBorder="1" applyAlignment="1">
      <alignment horizontal="left" vertical="top" wrapText="1"/>
    </xf>
    <xf numFmtId="0" fontId="67" fillId="0" borderId="67" xfId="0" applyFont="1" applyBorder="1" applyAlignment="1">
      <alignment horizontal="left" vertical="center" wrapText="1"/>
    </xf>
    <xf numFmtId="0" fontId="72" fillId="0" borderId="0" xfId="0" applyFont="1" applyBorder="1" applyAlignment="1">
      <alignment horizontal="left"/>
    </xf>
    <xf numFmtId="0" fontId="72" fillId="0" borderId="14" xfId="0" applyFont="1" applyBorder="1" applyAlignment="1">
      <alignment horizontal="left"/>
    </xf>
    <xf numFmtId="0" fontId="73" fillId="0" borderId="0" xfId="7192" applyFont="1" applyAlignment="1">
      <alignment horizontal="left" wrapText="1"/>
    </xf>
    <xf numFmtId="0" fontId="66" fillId="2" borderId="20"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6" fillId="2" borderId="29" xfId="804" applyFont="1" applyFill="1" applyBorder="1" applyAlignment="1">
      <alignment horizontal="center" vertical="center" wrapText="1"/>
    </xf>
    <xf numFmtId="0" fontId="66" fillId="2" borderId="1" xfId="804" applyFont="1" applyFill="1" applyBorder="1" applyAlignment="1">
      <alignment horizontal="center" vertical="center" wrapText="1"/>
    </xf>
    <xf numFmtId="0" fontId="66" fillId="2" borderId="39" xfId="804" applyFont="1" applyFill="1" applyBorder="1" applyAlignment="1">
      <alignment horizontal="center" vertical="center" wrapText="1"/>
    </xf>
    <xf numFmtId="0" fontId="66" fillId="2" borderId="40" xfId="804" applyFont="1" applyFill="1" applyBorder="1" applyAlignment="1">
      <alignment horizontal="center" vertical="center" wrapText="1"/>
    </xf>
    <xf numFmtId="0" fontId="66" fillId="21" borderId="39" xfId="804" applyFont="1" applyFill="1" applyBorder="1" applyAlignment="1">
      <alignment horizontal="center" vertical="center" wrapText="1"/>
    </xf>
    <xf numFmtId="0" fontId="66" fillId="21" borderId="40" xfId="804" applyFont="1" applyFill="1" applyBorder="1" applyAlignment="1">
      <alignment horizontal="center" vertical="center" wrapText="1"/>
    </xf>
    <xf numFmtId="0" fontId="66" fillId="21" borderId="20" xfId="0" applyFont="1" applyFill="1" applyBorder="1" applyAlignment="1">
      <alignment horizontal="center" vertical="center" wrapText="1"/>
    </xf>
    <xf numFmtId="0" fontId="66" fillId="21" borderId="1" xfId="0" applyFont="1" applyFill="1" applyBorder="1" applyAlignment="1">
      <alignment horizontal="center" vertical="center" wrapText="1"/>
    </xf>
    <xf numFmtId="0" fontId="70" fillId="21" borderId="2" xfId="7196" applyFont="1" applyFill="1" applyBorder="1" applyAlignment="1">
      <alignment horizontal="center"/>
    </xf>
    <xf numFmtId="0" fontId="70" fillId="2" borderId="2" xfId="7196" applyFont="1" applyFill="1" applyBorder="1" applyAlignment="1">
      <alignment horizontal="center"/>
    </xf>
    <xf numFmtId="0" fontId="70" fillId="2" borderId="2" xfId="7196" applyFont="1" applyFill="1" applyBorder="1" applyAlignment="1">
      <alignment horizontal="center" vertical="center"/>
    </xf>
    <xf numFmtId="0" fontId="70" fillId="2" borderId="20" xfId="7196" applyFont="1" applyFill="1" applyBorder="1" applyAlignment="1">
      <alignment horizontal="center" vertical="center" wrapText="1"/>
    </xf>
    <xf numFmtId="0" fontId="70" fillId="2" borderId="1" xfId="7196" applyFont="1" applyFill="1" applyBorder="1" applyAlignment="1">
      <alignment horizontal="center" vertical="center" wrapText="1"/>
    </xf>
    <xf numFmtId="0" fontId="66" fillId="2" borderId="61" xfId="0" applyFont="1" applyFill="1" applyBorder="1" applyAlignment="1">
      <alignment horizontal="center"/>
    </xf>
    <xf numFmtId="0" fontId="66" fillId="2" borderId="35"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55" xfId="804" applyFont="1" applyFill="1" applyBorder="1" applyAlignment="1">
      <alignment horizontal="center" vertical="center" wrapText="1"/>
    </xf>
    <xf numFmtId="0" fontId="70" fillId="2" borderId="37" xfId="14881" applyFont="1" applyFill="1" applyBorder="1" applyAlignment="1">
      <alignment horizontal="center" vertical="center" wrapText="1"/>
    </xf>
    <xf numFmtId="0" fontId="70" fillId="2" borderId="14" xfId="14881" applyFont="1" applyFill="1" applyBorder="1" applyAlignment="1">
      <alignment horizontal="center" vertical="center" wrapText="1"/>
    </xf>
    <xf numFmtId="0" fontId="70" fillId="2" borderId="35" xfId="14881" applyFont="1" applyFill="1" applyBorder="1" applyAlignment="1">
      <alignment horizontal="center" vertical="center" wrapText="1"/>
    </xf>
    <xf numFmtId="0" fontId="70" fillId="2" borderId="58" xfId="14882" applyFont="1" applyFill="1" applyBorder="1" applyAlignment="1">
      <alignment horizontal="center" vertical="center" wrapText="1"/>
    </xf>
    <xf numFmtId="0" fontId="70" fillId="2" borderId="53" xfId="14882" applyFont="1" applyFill="1" applyBorder="1" applyAlignment="1">
      <alignment horizontal="center" vertical="center" wrapText="1"/>
    </xf>
    <xf numFmtId="0" fontId="70" fillId="2" borderId="62" xfId="14882" applyFont="1" applyFill="1" applyBorder="1" applyAlignment="1">
      <alignment horizontal="center" vertical="center" wrapText="1"/>
    </xf>
    <xf numFmtId="0" fontId="70" fillId="2" borderId="58" xfId="14884" applyFont="1" applyFill="1" applyBorder="1" applyAlignment="1">
      <alignment horizontal="center" vertical="center" wrapText="1"/>
    </xf>
    <xf numFmtId="0" fontId="70" fillId="2" borderId="61" xfId="14884" applyFont="1" applyFill="1" applyBorder="1" applyAlignment="1">
      <alignment horizontal="center" vertical="center" wrapText="1"/>
    </xf>
    <xf numFmtId="0" fontId="66" fillId="33" borderId="61" xfId="0" applyFont="1" applyFill="1" applyBorder="1" applyAlignment="1">
      <alignment horizontal="center"/>
    </xf>
    <xf numFmtId="0" fontId="66" fillId="21" borderId="61" xfId="0" applyFont="1" applyFill="1" applyBorder="1" applyAlignment="1">
      <alignment horizontal="center"/>
    </xf>
    <xf numFmtId="0" fontId="66" fillId="21" borderId="55" xfId="0" applyFont="1" applyFill="1" applyBorder="1" applyAlignment="1">
      <alignment horizontal="center" vertical="center" wrapText="1" readingOrder="1"/>
    </xf>
    <xf numFmtId="0" fontId="66" fillId="21" borderId="1" xfId="0" applyFont="1" applyFill="1" applyBorder="1" applyAlignment="1">
      <alignment horizontal="center" vertical="center" wrapText="1" readingOrder="1"/>
    </xf>
    <xf numFmtId="0" fontId="103" fillId="2" borderId="55" xfId="0" applyFont="1" applyFill="1" applyBorder="1" applyAlignment="1">
      <alignment horizontal="center" vertical="center" wrapText="1" readingOrder="1"/>
    </xf>
    <xf numFmtId="0" fontId="103" fillId="2" borderId="30" xfId="0" applyFont="1" applyFill="1" applyBorder="1" applyAlignment="1">
      <alignment horizontal="center" vertical="center" wrapText="1" readingOrder="1"/>
    </xf>
    <xf numFmtId="0" fontId="103" fillId="2" borderId="1" xfId="0" applyFont="1" applyFill="1" applyBorder="1" applyAlignment="1">
      <alignment horizontal="center" vertical="center" wrapText="1" readingOrder="1"/>
    </xf>
    <xf numFmtId="0" fontId="66" fillId="2" borderId="61" xfId="0" applyFont="1" applyFill="1" applyBorder="1" applyAlignment="1">
      <alignment horizontal="center" vertical="center" wrapText="1" readingOrder="1"/>
    </xf>
    <xf numFmtId="0" fontId="103" fillId="33" borderId="55" xfId="0" applyFont="1" applyFill="1" applyBorder="1" applyAlignment="1">
      <alignment horizontal="center" vertical="center" wrapText="1" readingOrder="1"/>
    </xf>
    <xf numFmtId="0" fontId="103" fillId="33" borderId="30" xfId="0" applyFont="1" applyFill="1" applyBorder="1" applyAlignment="1">
      <alignment horizontal="center" vertical="center" wrapText="1" readingOrder="1"/>
    </xf>
    <xf numFmtId="0" fontId="103" fillId="33" borderId="1" xfId="0" applyFont="1" applyFill="1" applyBorder="1" applyAlignment="1">
      <alignment horizontal="center" vertical="center" wrapText="1" readingOrder="1"/>
    </xf>
    <xf numFmtId="0" fontId="103" fillId="33" borderId="61" xfId="0" applyFont="1" applyFill="1" applyBorder="1" applyAlignment="1">
      <alignment horizontal="center" vertical="center" wrapText="1" readingOrder="1"/>
    </xf>
    <xf numFmtId="0" fontId="66" fillId="33" borderId="55" xfId="0" applyFont="1" applyFill="1" applyBorder="1" applyAlignment="1">
      <alignment horizontal="center" vertical="center" wrapText="1" readingOrder="1"/>
    </xf>
    <xf numFmtId="0" fontId="66" fillId="33" borderId="1" xfId="0" applyFont="1" applyFill="1" applyBorder="1" applyAlignment="1">
      <alignment horizontal="center" vertical="center" wrapText="1" readingOrder="1"/>
    </xf>
    <xf numFmtId="0" fontId="103" fillId="21" borderId="61" xfId="0" applyFont="1" applyFill="1" applyBorder="1" applyAlignment="1">
      <alignment horizontal="center" vertical="center" wrapText="1" readingOrder="1"/>
    </xf>
    <xf numFmtId="0" fontId="66" fillId="33" borderId="58" xfId="0" applyFont="1" applyFill="1" applyBorder="1" applyAlignment="1">
      <alignment horizontal="center"/>
    </xf>
    <xf numFmtId="0" fontId="66" fillId="33" borderId="53" xfId="0" applyFont="1" applyFill="1" applyBorder="1" applyAlignment="1">
      <alignment horizontal="center"/>
    </xf>
    <xf numFmtId="0" fontId="66" fillId="33" borderId="62" xfId="0" applyFont="1" applyFill="1" applyBorder="1" applyAlignment="1">
      <alignment horizontal="center"/>
    </xf>
    <xf numFmtId="0" fontId="103" fillId="2" borderId="61" xfId="0" applyFont="1" applyFill="1" applyBorder="1" applyAlignment="1">
      <alignment horizontal="center" vertical="center" wrapText="1" readingOrder="1"/>
    </xf>
    <xf numFmtId="0" fontId="66" fillId="2" borderId="2" xfId="0" applyFont="1" applyFill="1" applyBorder="1" applyAlignment="1">
      <alignment horizontal="center" vertical="center" wrapText="1"/>
    </xf>
    <xf numFmtId="0" fontId="66" fillId="2" borderId="2" xfId="0" applyFont="1" applyFill="1" applyBorder="1" applyAlignment="1">
      <alignment horizontal="center" wrapText="1"/>
    </xf>
    <xf numFmtId="0" fontId="66" fillId="2" borderId="2" xfId="858" applyFont="1" applyFill="1" applyBorder="1" applyAlignment="1">
      <alignment horizontal="center" vertical="center" wrapText="1"/>
    </xf>
    <xf numFmtId="0" fontId="66" fillId="2" borderId="52" xfId="858" applyFont="1" applyFill="1" applyBorder="1" applyAlignment="1">
      <alignment horizontal="center"/>
    </xf>
    <xf numFmtId="0" fontId="66" fillId="2" borderId="53" xfId="858" applyFont="1" applyFill="1" applyBorder="1" applyAlignment="1">
      <alignment horizontal="center"/>
    </xf>
    <xf numFmtId="0" fontId="66" fillId="2" borderId="68" xfId="858" applyFont="1" applyFill="1" applyBorder="1" applyAlignment="1">
      <alignment horizontal="center"/>
    </xf>
    <xf numFmtId="0" fontId="70" fillId="21" borderId="2" xfId="7193" applyFont="1" applyFill="1" applyBorder="1" applyAlignment="1">
      <alignment horizontal="center" vertical="center"/>
    </xf>
    <xf numFmtId="0" fontId="70" fillId="2" borderId="2" xfId="7193" applyFont="1" applyFill="1" applyBorder="1" applyAlignment="1">
      <alignment horizontal="center" vertical="center"/>
    </xf>
    <xf numFmtId="0" fontId="69" fillId="0" borderId="2" xfId="7193" applyFont="1" applyBorder="1" applyAlignment="1">
      <alignment horizontal="left" vertical="center" wrapText="1"/>
    </xf>
    <xf numFmtId="0" fontId="69" fillId="0" borderId="2" xfId="7193" applyFont="1" applyBorder="1" applyAlignment="1">
      <alignment horizontal="left" wrapText="1"/>
    </xf>
    <xf numFmtId="0" fontId="70" fillId="2" borderId="2" xfId="7193" applyFont="1" applyFill="1" applyBorder="1" applyAlignment="1">
      <alignment horizontal="center"/>
    </xf>
    <xf numFmtId="0" fontId="66" fillId="2" borderId="30" xfId="0" applyFont="1" applyFill="1" applyBorder="1" applyAlignment="1">
      <alignment horizontal="center" vertical="center" wrapText="1"/>
    </xf>
    <xf numFmtId="0" fontId="66" fillId="21" borderId="2" xfId="0" applyFont="1" applyFill="1" applyBorder="1" applyAlignment="1">
      <alignment horizontal="center" wrapText="1"/>
    </xf>
    <xf numFmtId="0" fontId="66" fillId="2" borderId="2" xfId="858" applyFont="1" applyFill="1" applyBorder="1" applyAlignment="1">
      <alignment horizontal="center"/>
    </xf>
    <xf numFmtId="0" fontId="66" fillId="2" borderId="51" xfId="0" applyFont="1" applyFill="1" applyBorder="1" applyAlignment="1">
      <alignment horizontal="center"/>
    </xf>
    <xf numFmtId="0" fontId="66" fillId="2" borderId="2" xfId="157" applyFont="1" applyFill="1" applyBorder="1" applyAlignment="1">
      <alignment horizontal="center" vertical="center"/>
    </xf>
    <xf numFmtId="0" fontId="66" fillId="2" borderId="1" xfId="157" applyFont="1" applyFill="1" applyBorder="1" applyAlignment="1">
      <alignment horizontal="center"/>
    </xf>
    <xf numFmtId="0" fontId="66" fillId="2" borderId="2" xfId="0" applyFont="1" applyFill="1" applyBorder="1" applyAlignment="1">
      <alignment horizontal="center"/>
    </xf>
    <xf numFmtId="0" fontId="66" fillId="2" borderId="2" xfId="0" applyFont="1" applyFill="1" applyBorder="1" applyAlignment="1">
      <alignment horizontal="center" vertical="center"/>
    </xf>
    <xf numFmtId="0" fontId="72" fillId="0" borderId="0" xfId="0" applyFont="1" applyFill="1" applyAlignment="1">
      <alignment horizontal="left" wrapText="1"/>
    </xf>
    <xf numFmtId="0" fontId="66" fillId="21" borderId="2" xfId="0" applyFont="1" applyFill="1" applyBorder="1" applyAlignment="1">
      <alignment horizontal="center" vertical="center" wrapText="1"/>
    </xf>
    <xf numFmtId="0" fontId="85" fillId="2" borderId="39" xfId="7201" applyFont="1" applyFill="1" applyBorder="1" applyAlignment="1">
      <alignment horizontal="center" wrapText="1"/>
    </xf>
    <xf numFmtId="0" fontId="85" fillId="2" borderId="41" xfId="7201" applyFont="1" applyFill="1" applyBorder="1" applyAlignment="1">
      <alignment horizontal="center" wrapText="1"/>
    </xf>
    <xf numFmtId="0" fontId="85" fillId="2" borderId="40" xfId="7201" applyFont="1" applyFill="1" applyBorder="1" applyAlignment="1">
      <alignment horizontal="center" wrapText="1"/>
    </xf>
    <xf numFmtId="0" fontId="85" fillId="0" borderId="0" xfId="7201" applyFont="1" applyAlignment="1">
      <alignment horizontal="center"/>
    </xf>
    <xf numFmtId="0" fontId="84" fillId="2" borderId="2" xfId="7201" applyFont="1" applyFill="1" applyBorder="1" applyAlignment="1">
      <alignment horizontal="center" vertical="center" wrapText="1"/>
    </xf>
    <xf numFmtId="0" fontId="70" fillId="2" borderId="63" xfId="14866" applyFont="1" applyFill="1" applyBorder="1" applyAlignment="1">
      <alignment horizontal="center"/>
    </xf>
    <xf numFmtId="0" fontId="70" fillId="2" borderId="51" xfId="14866" applyFont="1" applyFill="1" applyBorder="1" applyAlignment="1">
      <alignment horizontal="center"/>
    </xf>
    <xf numFmtId="0" fontId="70" fillId="2" borderId="61" xfId="14866" applyFont="1" applyFill="1" applyBorder="1" applyAlignment="1">
      <alignment horizontal="center" vertical="center"/>
    </xf>
    <xf numFmtId="0" fontId="70" fillId="2" borderId="51" xfId="14866" applyFont="1" applyFill="1" applyBorder="1" applyAlignment="1">
      <alignment horizontal="center" vertical="center"/>
    </xf>
    <xf numFmtId="0" fontId="70" fillId="21" borderId="62" xfId="14866" applyFont="1" applyFill="1" applyBorder="1" applyAlignment="1">
      <alignment horizontal="center"/>
    </xf>
    <xf numFmtId="0" fontId="70" fillId="21" borderId="61" xfId="14866" applyFont="1" applyFill="1" applyBorder="1" applyAlignment="1">
      <alignment horizontal="center"/>
    </xf>
    <xf numFmtId="0" fontId="70" fillId="2" borderId="61" xfId="14866" applyFont="1" applyFill="1" applyBorder="1" applyAlignment="1">
      <alignment horizontal="center"/>
    </xf>
    <xf numFmtId="0" fontId="70" fillId="21" borderId="58" xfId="14866" applyFont="1" applyFill="1" applyBorder="1" applyAlignment="1">
      <alignment horizontal="center"/>
    </xf>
    <xf numFmtId="0" fontId="66" fillId="28" borderId="55" xfId="0" applyFont="1" applyFill="1" applyBorder="1" applyAlignment="1">
      <alignment horizontal="center" wrapText="1"/>
    </xf>
    <xf numFmtId="0" fontId="66" fillId="28" borderId="1" xfId="0" applyFont="1" applyFill="1" applyBorder="1" applyAlignment="1">
      <alignment horizontal="center" wrapText="1"/>
    </xf>
    <xf numFmtId="0" fontId="66" fillId="28" borderId="52" xfId="0" applyFont="1" applyFill="1" applyBorder="1" applyAlignment="1">
      <alignment horizontal="center" wrapText="1"/>
    </xf>
    <xf numFmtId="0" fontId="66" fillId="28" borderId="53" xfId="0" applyFont="1" applyFill="1" applyBorder="1" applyAlignment="1">
      <alignment horizontal="center" wrapText="1"/>
    </xf>
    <xf numFmtId="0" fontId="66" fillId="28" borderId="68" xfId="0" applyFont="1" applyFill="1" applyBorder="1" applyAlignment="1">
      <alignment horizontal="center" wrapText="1"/>
    </xf>
    <xf numFmtId="0" fontId="74" fillId="37" borderId="51" xfId="0" applyFont="1" applyFill="1" applyBorder="1" applyAlignment="1">
      <alignment horizontal="center" vertical="center" wrapText="1"/>
    </xf>
    <xf numFmtId="0" fontId="74" fillId="37" borderId="51" xfId="0" applyFont="1" applyFill="1" applyBorder="1" applyAlignment="1">
      <alignment horizontal="center" wrapText="1"/>
    </xf>
    <xf numFmtId="0" fontId="75" fillId="0" borderId="2" xfId="0" applyFont="1" applyBorder="1" applyAlignment="1">
      <alignment horizontal="left" vertical="center" wrapText="1"/>
    </xf>
    <xf numFmtId="0" fontId="66" fillId="2" borderId="2" xfId="0" applyFont="1" applyFill="1" applyBorder="1" applyAlignment="1">
      <alignment horizontal="right"/>
    </xf>
    <xf numFmtId="0" fontId="75" fillId="0" borderId="55" xfId="0" applyFont="1" applyBorder="1" applyAlignment="1">
      <alignment horizontal="left" vertical="center" wrapText="1"/>
    </xf>
    <xf numFmtId="0" fontId="75" fillId="0" borderId="67" xfId="0" applyFont="1" applyBorder="1" applyAlignment="1">
      <alignment horizontal="left" vertical="center" wrapText="1"/>
    </xf>
    <xf numFmtId="0" fontId="75" fillId="0" borderId="1" xfId="0" applyFont="1" applyBorder="1" applyAlignment="1">
      <alignment horizontal="left" vertical="center" wrapText="1"/>
    </xf>
    <xf numFmtId="0" fontId="74" fillId="2" borderId="2" xfId="0" applyFont="1" applyFill="1" applyBorder="1" applyAlignment="1">
      <alignment horizontal="center" vertical="center"/>
    </xf>
    <xf numFmtId="0" fontId="86" fillId="0" borderId="14" xfId="14868" applyFont="1" applyFill="1" applyBorder="1" applyAlignment="1">
      <alignment horizontal="left" vertical="center" wrapText="1"/>
    </xf>
    <xf numFmtId="0" fontId="85" fillId="21" borderId="58" xfId="14868" applyFont="1" applyFill="1" applyBorder="1" applyAlignment="1">
      <alignment horizontal="right"/>
    </xf>
    <xf numFmtId="0" fontId="85" fillId="21" borderId="62" xfId="14868" applyFont="1" applyFill="1" applyBorder="1" applyAlignment="1">
      <alignment horizontal="right"/>
    </xf>
    <xf numFmtId="0" fontId="85" fillId="21" borderId="61" xfId="14868" applyFont="1" applyFill="1" applyBorder="1" applyAlignment="1">
      <alignment horizontal="right"/>
    </xf>
    <xf numFmtId="0" fontId="85" fillId="21" borderId="61" xfId="14868" applyFont="1" applyFill="1" applyBorder="1" applyAlignment="1">
      <alignment horizontal="center"/>
    </xf>
    <xf numFmtId="0" fontId="66" fillId="2" borderId="28" xfId="0" applyFont="1" applyFill="1" applyBorder="1" applyAlignment="1">
      <alignment horizontal="center" vertical="center" wrapText="1"/>
    </xf>
    <xf numFmtId="0" fontId="66" fillId="21" borderId="25" xfId="0" applyFont="1" applyFill="1" applyBorder="1" applyAlignment="1">
      <alignment horizontal="center"/>
    </xf>
    <xf numFmtId="0" fontId="66" fillId="21" borderId="26" xfId="0" applyFont="1" applyFill="1" applyBorder="1" applyAlignment="1">
      <alignment horizontal="center"/>
    </xf>
    <xf numFmtId="0" fontId="66" fillId="21" borderId="27" xfId="0" applyFont="1" applyFill="1" applyBorder="1" applyAlignment="1">
      <alignment horizontal="center"/>
    </xf>
    <xf numFmtId="0" fontId="66" fillId="2" borderId="28"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29" xfId="0" applyFont="1" applyFill="1" applyBorder="1" applyAlignment="1">
      <alignment horizontal="center" vertical="center" wrapText="1"/>
    </xf>
    <xf numFmtId="0" fontId="66" fillId="2" borderId="30" xfId="0" applyFont="1" applyFill="1" applyBorder="1" applyAlignment="1">
      <alignment horizontal="center" vertical="center"/>
    </xf>
    <xf numFmtId="0" fontId="66" fillId="2" borderId="2" xfId="1" applyFont="1" applyFill="1" applyBorder="1" applyAlignment="1">
      <alignment horizontal="center" vertical="center" wrapText="1"/>
    </xf>
    <xf numFmtId="0" fontId="66" fillId="2" borderId="25" xfId="0" applyFont="1" applyFill="1" applyBorder="1" applyAlignment="1">
      <alignment horizontal="center" vertical="center" wrapText="1"/>
    </xf>
    <xf numFmtId="0" fontId="66" fillId="2" borderId="26"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70" fillId="21" borderId="2" xfId="0" applyFont="1" applyFill="1" applyBorder="1" applyAlignment="1">
      <alignment horizontal="center" vertical="center"/>
    </xf>
    <xf numFmtId="0" fontId="66" fillId="28" borderId="2" xfId="0" applyFont="1" applyFill="1" applyBorder="1" applyAlignment="1">
      <alignment horizontal="center" vertical="center"/>
    </xf>
    <xf numFmtId="0" fontId="66" fillId="21" borderId="2" xfId="0" applyFont="1" applyFill="1" applyBorder="1" applyAlignment="1">
      <alignment horizontal="center"/>
    </xf>
    <xf numFmtId="0" fontId="67" fillId="0" borderId="0" xfId="0" applyFont="1" applyFill="1" applyBorder="1" applyAlignment="1">
      <alignment horizontal="center" vertical="center" wrapText="1"/>
    </xf>
    <xf numFmtId="0" fontId="67" fillId="0" borderId="0" xfId="0" applyFont="1" applyFill="1" applyBorder="1" applyAlignment="1">
      <alignment horizontal="center" wrapText="1"/>
    </xf>
    <xf numFmtId="0" fontId="66" fillId="2" borderId="39" xfId="0" applyFont="1" applyFill="1" applyBorder="1" applyAlignment="1">
      <alignment horizontal="center" vertical="center"/>
    </xf>
    <xf numFmtId="0" fontId="66" fillId="2" borderId="41" xfId="0" applyFont="1" applyFill="1" applyBorder="1" applyAlignment="1">
      <alignment horizontal="center" vertical="center"/>
    </xf>
    <xf numFmtId="0" fontId="66" fillId="2" borderId="43" xfId="0" applyFont="1" applyFill="1" applyBorder="1" applyAlignment="1">
      <alignment horizontal="center" vertical="center"/>
    </xf>
    <xf numFmtId="0" fontId="67" fillId="0" borderId="29" xfId="0" applyFont="1" applyBorder="1" applyAlignment="1">
      <alignment horizontal="center" vertical="center"/>
    </xf>
    <xf numFmtId="0" fontId="67" fillId="0" borderId="30" xfId="0" applyFont="1" applyBorder="1" applyAlignment="1">
      <alignment horizontal="center" vertical="center"/>
    </xf>
    <xf numFmtId="0" fontId="67" fillId="0" borderId="1" xfId="0" applyFont="1" applyBorder="1" applyAlignment="1">
      <alignment horizontal="center" vertical="center"/>
    </xf>
    <xf numFmtId="0" fontId="66" fillId="0" borderId="39" xfId="0" applyFont="1" applyFill="1" applyBorder="1" applyAlignment="1">
      <alignment horizontal="left"/>
    </xf>
    <xf numFmtId="0" fontId="66" fillId="0" borderId="43" xfId="0" applyFont="1" applyFill="1" applyBorder="1" applyAlignment="1">
      <alignment horizontal="left"/>
    </xf>
    <xf numFmtId="0" fontId="66" fillId="2" borderId="39" xfId="0" applyFont="1" applyFill="1" applyBorder="1" applyAlignment="1">
      <alignment horizontal="right" vertical="center"/>
    </xf>
    <xf numFmtId="0" fontId="66" fillId="2" borderId="43" xfId="0" applyFont="1" applyFill="1" applyBorder="1" applyAlignment="1">
      <alignment horizontal="right" vertical="center"/>
    </xf>
    <xf numFmtId="0" fontId="66" fillId="0" borderId="2" xfId="0" applyFont="1" applyBorder="1" applyAlignment="1">
      <alignment horizontal="center" vertical="center"/>
    </xf>
    <xf numFmtId="0" fontId="66" fillId="0" borderId="29" xfId="0" applyFont="1" applyBorder="1" applyAlignment="1">
      <alignment horizontal="center" vertical="center"/>
    </xf>
    <xf numFmtId="0" fontId="66" fillId="0" borderId="30" xfId="0" applyFont="1" applyBorder="1" applyAlignment="1">
      <alignment horizontal="center" vertical="center"/>
    </xf>
    <xf numFmtId="0" fontId="66" fillId="0" borderId="1" xfId="0" applyFont="1" applyBorder="1" applyAlignment="1">
      <alignment horizontal="center" vertical="center"/>
    </xf>
    <xf numFmtId="0" fontId="66" fillId="0" borderId="29" xfId="0" applyFont="1" applyFill="1" applyBorder="1" applyAlignment="1">
      <alignment horizontal="center" vertical="center" wrapText="1"/>
    </xf>
    <xf numFmtId="0" fontId="66" fillId="0" borderId="30"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66" fillId="2" borderId="37"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38" xfId="0" applyFont="1" applyFill="1" applyBorder="1" applyAlignment="1">
      <alignment horizontal="center" vertical="center"/>
    </xf>
    <xf numFmtId="0" fontId="66" fillId="2" borderId="33" xfId="0" applyFont="1" applyFill="1" applyBorder="1" applyAlignment="1">
      <alignment horizontal="center" vertical="center"/>
    </xf>
    <xf numFmtId="0" fontId="66" fillId="2" borderId="39"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6" fillId="2" borderId="39" xfId="0" applyFont="1" applyFill="1" applyBorder="1" applyAlignment="1">
      <alignment horizontal="center"/>
    </xf>
    <xf numFmtId="0" fontId="66" fillId="2" borderId="41" xfId="0" applyFont="1" applyFill="1" applyBorder="1" applyAlignment="1">
      <alignment horizontal="center"/>
    </xf>
    <xf numFmtId="0" fontId="66" fillId="2" borderId="43" xfId="0" applyFont="1" applyFill="1" applyBorder="1" applyAlignment="1">
      <alignment horizontal="center"/>
    </xf>
    <xf numFmtId="0" fontId="67" fillId="0" borderId="61" xfId="0" applyFont="1" applyBorder="1" applyAlignment="1">
      <alignment horizontal="left"/>
    </xf>
    <xf numFmtId="0" fontId="66" fillId="2" borderId="61" xfId="0" applyFont="1" applyFill="1" applyBorder="1" applyAlignment="1">
      <alignment horizontal="center" vertical="center" wrapText="1"/>
    </xf>
    <xf numFmtId="0" fontId="84" fillId="0" borderId="2" xfId="759" applyFont="1" applyBorder="1" applyAlignment="1">
      <alignment horizontal="center" vertical="center" wrapText="1"/>
    </xf>
    <xf numFmtId="0" fontId="85" fillId="2" borderId="2" xfId="759" applyFont="1" applyFill="1" applyBorder="1" applyAlignment="1">
      <alignment horizontal="right" vertical="center" wrapText="1"/>
    </xf>
    <xf numFmtId="0" fontId="85" fillId="28" borderId="2" xfId="759" applyFont="1" applyFill="1" applyBorder="1" applyAlignment="1">
      <alignment horizontal="right" vertical="center" wrapText="1"/>
    </xf>
    <xf numFmtId="0" fontId="66" fillId="2" borderId="58" xfId="0" applyFont="1" applyFill="1" applyBorder="1" applyAlignment="1">
      <alignment horizontal="center" vertical="center" wrapText="1"/>
    </xf>
    <xf numFmtId="0" fontId="66" fillId="2" borderId="53" xfId="0" applyFont="1" applyFill="1" applyBorder="1" applyAlignment="1">
      <alignment horizontal="center" vertical="center" wrapText="1"/>
    </xf>
    <xf numFmtId="0" fontId="66" fillId="2" borderId="62" xfId="0" applyFont="1" applyFill="1" applyBorder="1" applyAlignment="1">
      <alignment horizontal="center" vertical="center" wrapText="1"/>
    </xf>
    <xf numFmtId="0" fontId="66" fillId="2" borderId="58" xfId="0" applyFont="1" applyFill="1" applyBorder="1" applyAlignment="1">
      <alignment horizontal="center" vertical="center"/>
    </xf>
    <xf numFmtId="0" fontId="66" fillId="2" borderId="53" xfId="0" applyFont="1" applyFill="1" applyBorder="1" applyAlignment="1">
      <alignment horizontal="center" vertical="center"/>
    </xf>
    <xf numFmtId="0" fontId="66" fillId="2" borderId="62" xfId="0" applyFont="1" applyFill="1" applyBorder="1" applyAlignment="1">
      <alignment horizontal="center" vertical="center"/>
    </xf>
    <xf numFmtId="0" fontId="66" fillId="21" borderId="58" xfId="0" applyFont="1" applyFill="1" applyBorder="1" applyAlignment="1">
      <alignment horizontal="center"/>
    </xf>
    <xf numFmtId="0" fontId="66" fillId="21" borderId="53" xfId="0" applyFont="1" applyFill="1" applyBorder="1" applyAlignment="1">
      <alignment horizontal="center"/>
    </xf>
    <xf numFmtId="0" fontId="66" fillId="21" borderId="62" xfId="0" applyFont="1" applyFill="1" applyBorder="1" applyAlignment="1">
      <alignment horizontal="center"/>
    </xf>
    <xf numFmtId="0" fontId="66" fillId="2" borderId="55" xfId="0" applyFont="1" applyFill="1" applyBorder="1" applyAlignment="1">
      <alignment horizontal="center" vertical="center" wrapText="1"/>
    </xf>
    <xf numFmtId="0" fontId="66" fillId="21" borderId="52" xfId="0" applyFont="1" applyFill="1" applyBorder="1" applyAlignment="1">
      <alignment horizontal="center" vertical="center"/>
    </xf>
    <xf numFmtId="0" fontId="66" fillId="21" borderId="53" xfId="0" applyFont="1" applyFill="1" applyBorder="1" applyAlignment="1">
      <alignment horizontal="center" vertical="center"/>
    </xf>
    <xf numFmtId="0" fontId="66" fillId="21" borderId="68" xfId="0" applyFont="1" applyFill="1" applyBorder="1" applyAlignment="1">
      <alignment horizontal="center" vertical="center"/>
    </xf>
    <xf numFmtId="0" fontId="66" fillId="2" borderId="58" xfId="0" applyFont="1" applyFill="1" applyBorder="1" applyAlignment="1">
      <alignment horizontal="center"/>
    </xf>
    <xf numFmtId="0" fontId="66" fillId="2" borderId="53" xfId="0" applyFont="1" applyFill="1" applyBorder="1" applyAlignment="1">
      <alignment horizontal="center"/>
    </xf>
    <xf numFmtId="0" fontId="78" fillId="0" borderId="55" xfId="14857" applyFont="1" applyBorder="1" applyAlignment="1">
      <alignment horizontal="center" vertical="center"/>
    </xf>
    <xf numFmtId="0" fontId="78" fillId="0" borderId="30" xfId="14857" applyFont="1" applyBorder="1" applyAlignment="1">
      <alignment horizontal="center" vertical="center"/>
    </xf>
    <xf numFmtId="0" fontId="78" fillId="0" borderId="1" xfId="14857" applyFont="1" applyBorder="1" applyAlignment="1">
      <alignment horizontal="center" vertical="center"/>
    </xf>
    <xf numFmtId="0" fontId="73" fillId="0" borderId="0" xfId="14857" applyFont="1" applyBorder="1" applyAlignment="1">
      <alignment horizontal="left" vertical="center" wrapText="1" readingOrder="1"/>
    </xf>
    <xf numFmtId="0" fontId="85" fillId="28" borderId="51" xfId="14857" applyFont="1" applyFill="1" applyBorder="1" applyAlignment="1">
      <alignment horizontal="right"/>
    </xf>
    <xf numFmtId="0" fontId="85" fillId="2" borderId="51" xfId="14857" applyFont="1" applyFill="1" applyBorder="1" applyAlignment="1">
      <alignment horizontal="center" vertical="center"/>
    </xf>
    <xf numFmtId="0" fontId="85" fillId="2" borderId="51" xfId="14857" applyFont="1" applyFill="1" applyBorder="1" applyAlignment="1">
      <alignment horizontal="center" wrapText="1"/>
    </xf>
    <xf numFmtId="0" fontId="85" fillId="0" borderId="51" xfId="14857" applyFont="1" applyBorder="1" applyAlignment="1">
      <alignment horizontal="center" vertical="center"/>
    </xf>
    <xf numFmtId="0" fontId="84" fillId="0" borderId="55"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55" xfId="0" applyFont="1" applyFill="1" applyBorder="1" applyAlignment="1">
      <alignment horizontal="center" vertical="center" wrapText="1"/>
    </xf>
    <xf numFmtId="0" fontId="84" fillId="0" borderId="1" xfId="0" applyFont="1" applyFill="1" applyBorder="1" applyAlignment="1">
      <alignment horizontal="center" vertical="center" wrapText="1"/>
    </xf>
    <xf numFmtId="14" fontId="84" fillId="0" borderId="61" xfId="0" applyNumberFormat="1" applyFont="1" applyFill="1" applyBorder="1" applyAlignment="1">
      <alignment horizontal="center" vertical="center" wrapText="1"/>
    </xf>
    <xf numFmtId="0" fontId="84" fillId="0" borderId="67" xfId="0" applyFont="1" applyFill="1" applyBorder="1" applyAlignment="1">
      <alignment horizontal="center" vertical="center" wrapText="1"/>
    </xf>
    <xf numFmtId="0" fontId="96" fillId="0" borderId="29" xfId="0" applyFont="1" applyBorder="1" applyAlignment="1">
      <alignment horizontal="center" vertical="center"/>
    </xf>
    <xf numFmtId="0" fontId="96" fillId="0" borderId="67" xfId="0" applyFont="1" applyBorder="1" applyAlignment="1">
      <alignment horizontal="center" vertical="center"/>
    </xf>
    <xf numFmtId="0" fontId="96" fillId="0" borderId="1" xfId="0" applyFont="1" applyBorder="1" applyAlignment="1">
      <alignment horizontal="center" vertical="center"/>
    </xf>
    <xf numFmtId="0" fontId="103" fillId="2" borderId="61" xfId="0" applyFont="1" applyFill="1" applyBorder="1" applyAlignment="1">
      <alignment horizontal="center" vertical="center"/>
    </xf>
    <xf numFmtId="0" fontId="133" fillId="0" borderId="0" xfId="0" applyFont="1" applyFill="1" applyAlignment="1">
      <alignment horizontal="left"/>
    </xf>
    <xf numFmtId="0" fontId="67" fillId="0" borderId="51" xfId="0" applyFont="1" applyBorder="1" applyAlignment="1">
      <alignment horizontal="left" vertical="center"/>
    </xf>
    <xf numFmtId="0" fontId="67" fillId="0" borderId="2" xfId="0" applyFont="1" applyBorder="1" applyAlignment="1">
      <alignment horizontal="center" vertical="center"/>
    </xf>
    <xf numFmtId="0" fontId="66" fillId="2" borderId="2" xfId="0" applyFont="1" applyFill="1" applyBorder="1" applyAlignment="1">
      <alignment horizontal="right" vertical="center"/>
    </xf>
    <xf numFmtId="0" fontId="67" fillId="0" borderId="55" xfId="157" applyFont="1" applyFill="1" applyBorder="1" applyAlignment="1">
      <alignment horizontal="left" vertical="center" wrapText="1"/>
    </xf>
    <xf numFmtId="0" fontId="67" fillId="0" borderId="67" xfId="157" applyFont="1" applyFill="1" applyBorder="1" applyAlignment="1">
      <alignment horizontal="left" vertical="center" wrapText="1"/>
    </xf>
    <xf numFmtId="0" fontId="67" fillId="0" borderId="1" xfId="157" applyFont="1" applyFill="1" applyBorder="1" applyAlignment="1">
      <alignment horizontal="left" vertical="center" wrapText="1"/>
    </xf>
    <xf numFmtId="0" fontId="72" fillId="0" borderId="0" xfId="0" applyFont="1" applyAlignment="1">
      <alignment horizontal="left" vertical="center" wrapText="1"/>
    </xf>
    <xf numFmtId="0" fontId="85" fillId="2" borderId="61" xfId="0" applyFont="1" applyFill="1" applyBorder="1" applyAlignment="1">
      <alignment horizontal="center"/>
    </xf>
    <xf numFmtId="0" fontId="85" fillId="2" borderId="51" xfId="0" applyFont="1" applyFill="1" applyBorder="1" applyAlignment="1">
      <alignment horizontal="center"/>
    </xf>
    <xf numFmtId="0" fontId="66" fillId="0" borderId="13" xfId="0" applyFont="1" applyBorder="1" applyAlignment="1">
      <alignment horizontal="left"/>
    </xf>
    <xf numFmtId="0" fontId="85" fillId="2" borderId="61" xfId="7217" applyFont="1" applyFill="1" applyBorder="1" applyAlignment="1">
      <alignment horizontal="center" vertical="top" wrapText="1"/>
    </xf>
    <xf numFmtId="0" fontId="85" fillId="2" borderId="55" xfId="7217" applyFont="1" applyFill="1" applyBorder="1" applyAlignment="1">
      <alignment horizontal="center" vertical="center" wrapText="1"/>
    </xf>
    <xf numFmtId="0" fontId="85" fillId="2" borderId="1" xfId="7217" applyFont="1" applyFill="1" applyBorder="1" applyAlignment="1">
      <alignment horizontal="center" vertical="center" wrapText="1"/>
    </xf>
    <xf numFmtId="0" fontId="103" fillId="2" borderId="55" xfId="7217" applyFont="1" applyFill="1" applyBorder="1" applyAlignment="1">
      <alignment horizontal="center" vertical="center" wrapText="1"/>
    </xf>
    <xf numFmtId="0" fontId="103" fillId="2" borderId="67" xfId="7217" applyFont="1" applyFill="1" applyBorder="1" applyAlignment="1">
      <alignment horizontal="center" vertical="center" wrapText="1"/>
    </xf>
    <xf numFmtId="0" fontId="66" fillId="2" borderId="51" xfId="0" applyFont="1" applyFill="1" applyBorder="1" applyAlignment="1">
      <alignment horizontal="center" vertical="center" wrapText="1"/>
    </xf>
    <xf numFmtId="0" fontId="67" fillId="2" borderId="51" xfId="0" applyFont="1" applyFill="1" applyBorder="1" applyAlignment="1">
      <alignment horizontal="center" vertical="center" wrapText="1"/>
    </xf>
    <xf numFmtId="0" fontId="66" fillId="2" borderId="1" xfId="0" applyFont="1" applyFill="1" applyBorder="1" applyAlignment="1">
      <alignment horizontal="right" vertical="center"/>
    </xf>
    <xf numFmtId="0" fontId="66" fillId="2" borderId="28" xfId="0" applyFont="1" applyFill="1" applyBorder="1" applyAlignment="1">
      <alignment horizontal="right" vertical="center"/>
    </xf>
    <xf numFmtId="0" fontId="70" fillId="2" borderId="28" xfId="3101" applyFont="1" applyFill="1" applyBorder="1" applyAlignment="1">
      <alignment horizontal="center" vertical="center"/>
    </xf>
    <xf numFmtId="0" fontId="70" fillId="2" borderId="28" xfId="3101" applyFont="1" applyFill="1" applyBorder="1" applyAlignment="1">
      <alignment horizontal="center"/>
    </xf>
    <xf numFmtId="0" fontId="85" fillId="2" borderId="55" xfId="14854" applyFont="1" applyFill="1" applyBorder="1" applyAlignment="1">
      <alignment horizontal="center" vertical="center"/>
    </xf>
    <xf numFmtId="0" fontId="85" fillId="2" borderId="1" xfId="14854" applyFont="1" applyFill="1" applyBorder="1" applyAlignment="1">
      <alignment horizontal="center" vertical="center"/>
    </xf>
    <xf numFmtId="0" fontId="85" fillId="2" borderId="37" xfId="14854" applyFont="1" applyFill="1" applyBorder="1" applyAlignment="1">
      <alignment horizontal="center" vertical="center"/>
    </xf>
    <xf numFmtId="0" fontId="85" fillId="2" borderId="14" xfId="14854" applyFont="1" applyFill="1" applyBorder="1" applyAlignment="1">
      <alignment horizontal="center" vertical="center"/>
    </xf>
    <xf numFmtId="0" fontId="85" fillId="2" borderId="35" xfId="14854" applyFont="1" applyFill="1" applyBorder="1" applyAlignment="1">
      <alignment horizontal="center" vertical="center"/>
    </xf>
    <xf numFmtId="0" fontId="85" fillId="2" borderId="58" xfId="14854" applyFont="1" applyFill="1" applyBorder="1" applyAlignment="1">
      <alignment horizontal="center" vertical="center" wrapText="1"/>
    </xf>
    <xf numFmtId="0" fontId="85" fillId="2" borderId="53" xfId="14854" applyFont="1" applyFill="1" applyBorder="1" applyAlignment="1">
      <alignment horizontal="center" vertical="center" wrapText="1"/>
    </xf>
    <xf numFmtId="0" fontId="85" fillId="2" borderId="62" xfId="14854" applyFont="1" applyFill="1" applyBorder="1" applyAlignment="1">
      <alignment horizontal="center" vertical="center" wrapText="1"/>
    </xf>
    <xf numFmtId="0" fontId="85" fillId="2" borderId="35" xfId="14854" applyFont="1" applyFill="1" applyBorder="1" applyAlignment="1">
      <alignment horizontal="center" vertical="center" wrapText="1"/>
    </xf>
    <xf numFmtId="0" fontId="103" fillId="2" borderId="58" xfId="0" applyFont="1" applyFill="1" applyBorder="1" applyAlignment="1">
      <alignment horizontal="right" vertical="center" wrapText="1"/>
    </xf>
    <xf numFmtId="0" fontId="103" fillId="2" borderId="68" xfId="0" applyFont="1" applyFill="1" applyBorder="1" applyAlignment="1">
      <alignment horizontal="right" vertical="center" wrapText="1"/>
    </xf>
    <xf numFmtId="0" fontId="67" fillId="0" borderId="55" xfId="0" applyFont="1" applyBorder="1" applyAlignment="1">
      <alignment horizontal="center" vertical="center"/>
    </xf>
    <xf numFmtId="0" fontId="67" fillId="0" borderId="67" xfId="0" applyFont="1" applyBorder="1" applyAlignment="1">
      <alignment horizontal="center" vertical="center"/>
    </xf>
    <xf numFmtId="0" fontId="66" fillId="0" borderId="55" xfId="0" applyFont="1" applyBorder="1" applyAlignment="1">
      <alignment horizontal="center" vertical="center"/>
    </xf>
    <xf numFmtId="0" fontId="66" fillId="0" borderId="67" xfId="0" applyFont="1" applyBorder="1" applyAlignment="1">
      <alignment horizontal="center" vertical="center"/>
    </xf>
    <xf numFmtId="0" fontId="67" fillId="0" borderId="29" xfId="0" applyFont="1" applyBorder="1" applyAlignment="1">
      <alignment horizontal="center" vertical="center" wrapText="1"/>
    </xf>
    <xf numFmtId="0" fontId="67" fillId="0" borderId="67" xfId="0" applyFont="1" applyBorder="1" applyAlignment="1">
      <alignment horizontal="center" vertical="center" wrapText="1"/>
    </xf>
    <xf numFmtId="0" fontId="67" fillId="0" borderId="1" xfId="0" applyFont="1" applyBorder="1" applyAlignment="1">
      <alignment horizontal="center" vertical="center" wrapText="1"/>
    </xf>
    <xf numFmtId="0" fontId="66" fillId="2" borderId="52" xfId="0" applyFont="1" applyFill="1" applyBorder="1" applyAlignment="1">
      <alignment horizontal="center" vertical="center"/>
    </xf>
    <xf numFmtId="0" fontId="66" fillId="2" borderId="52" xfId="0" applyFont="1" applyFill="1" applyBorder="1" applyAlignment="1">
      <alignment horizontal="center" vertical="center" wrapText="1"/>
    </xf>
    <xf numFmtId="0" fontId="66" fillId="2" borderId="68" xfId="0" applyFont="1" applyFill="1" applyBorder="1" applyAlignment="1">
      <alignment horizontal="center" vertical="center" wrapText="1"/>
    </xf>
    <xf numFmtId="0" fontId="96" fillId="0" borderId="0" xfId="14896" applyFont="1" applyFill="1" applyBorder="1" applyAlignment="1">
      <alignment horizontal="center" vertical="center" wrapText="1"/>
    </xf>
    <xf numFmtId="0" fontId="85" fillId="2" borderId="51" xfId="14896" applyFont="1" applyFill="1" applyBorder="1" applyAlignment="1">
      <alignment horizontal="center"/>
    </xf>
    <xf numFmtId="0" fontId="85" fillId="2" borderId="52" xfId="14896" applyFont="1" applyFill="1" applyBorder="1" applyAlignment="1">
      <alignment horizontal="center" vertical="center"/>
    </xf>
    <xf numFmtId="0" fontId="85" fillId="2" borderId="68" xfId="14896" applyFont="1" applyFill="1" applyBorder="1" applyAlignment="1">
      <alignment horizontal="center" vertical="center"/>
    </xf>
    <xf numFmtId="0" fontId="85" fillId="2" borderId="35" xfId="14896" applyFont="1" applyFill="1" applyBorder="1" applyAlignment="1">
      <alignment horizontal="center" vertical="center" wrapText="1"/>
    </xf>
    <xf numFmtId="0" fontId="85" fillId="2" borderId="33" xfId="14896" applyFont="1" applyFill="1" applyBorder="1" applyAlignment="1">
      <alignment horizontal="center" vertical="center" wrapText="1"/>
    </xf>
    <xf numFmtId="0" fontId="85" fillId="0" borderId="0" xfId="14897" applyFont="1" applyFill="1" applyBorder="1" applyAlignment="1">
      <alignment horizontal="left" vertical="center" wrapText="1"/>
    </xf>
    <xf numFmtId="0" fontId="66" fillId="2" borderId="61" xfId="0" applyFont="1" applyFill="1" applyBorder="1" applyAlignment="1">
      <alignment horizontal="center" vertical="center"/>
    </xf>
    <xf numFmtId="0" fontId="66" fillId="2" borderId="55" xfId="0" applyFont="1" applyFill="1" applyBorder="1" applyAlignment="1">
      <alignment horizontal="center" vertical="center"/>
    </xf>
    <xf numFmtId="0" fontId="66" fillId="2" borderId="14" xfId="162" applyFont="1" applyFill="1" applyBorder="1" applyAlignment="1">
      <alignment horizontal="center" vertical="center" wrapText="1"/>
    </xf>
    <xf numFmtId="0" fontId="66" fillId="2" borderId="35" xfId="162" applyFont="1" applyFill="1" applyBorder="1" applyAlignment="1">
      <alignment horizontal="center" vertical="center" wrapText="1"/>
    </xf>
    <xf numFmtId="0" fontId="66" fillId="2" borderId="55" xfId="162" applyFont="1" applyFill="1" applyBorder="1" applyAlignment="1">
      <alignment horizontal="center" vertical="center" wrapText="1"/>
    </xf>
    <xf numFmtId="0" fontId="66" fillId="2" borderId="51" xfId="162" applyFont="1" applyFill="1" applyBorder="1" applyAlignment="1">
      <alignment horizontal="center" vertical="center" wrapText="1"/>
    </xf>
    <xf numFmtId="0" fontId="67" fillId="0" borderId="55" xfId="162" applyFont="1" applyFill="1" applyBorder="1" applyAlignment="1">
      <alignment horizontal="center" vertical="center"/>
    </xf>
    <xf numFmtId="0" fontId="67" fillId="0" borderId="1" xfId="162" applyFont="1" applyFill="1" applyBorder="1" applyAlignment="1">
      <alignment horizontal="center" vertical="center"/>
    </xf>
    <xf numFmtId="0" fontId="66" fillId="2" borderId="51" xfId="162" applyFont="1" applyFill="1" applyBorder="1" applyAlignment="1">
      <alignment horizontal="center"/>
    </xf>
    <xf numFmtId="0" fontId="66" fillId="2" borderId="68" xfId="0" applyFont="1" applyFill="1" applyBorder="1" applyAlignment="1">
      <alignment horizontal="center" vertical="center"/>
    </xf>
    <xf numFmtId="0" fontId="84" fillId="0" borderId="55" xfId="157" applyFont="1" applyBorder="1" applyAlignment="1">
      <alignment horizontal="center" vertical="center" wrapText="1"/>
    </xf>
    <xf numFmtId="0" fontId="84" fillId="0" borderId="67" xfId="157" applyFont="1" applyBorder="1" applyAlignment="1">
      <alignment horizontal="center" vertical="center" wrapText="1"/>
    </xf>
    <xf numFmtId="0" fontId="84" fillId="0" borderId="1" xfId="157" applyFont="1" applyBorder="1" applyAlignment="1">
      <alignment horizontal="center" vertical="center" wrapText="1"/>
    </xf>
    <xf numFmtId="0" fontId="67" fillId="30" borderId="55" xfId="0" applyFont="1" applyFill="1" applyBorder="1" applyAlignment="1">
      <alignment horizontal="center" vertical="center" wrapText="1"/>
    </xf>
    <xf numFmtId="0" fontId="67" fillId="30" borderId="67" xfId="0" applyFont="1" applyFill="1" applyBorder="1" applyAlignment="1">
      <alignment horizontal="center" vertical="center" wrapText="1"/>
    </xf>
    <xf numFmtId="0" fontId="67" fillId="30" borderId="1" xfId="0" applyFont="1" applyFill="1" applyBorder="1" applyAlignment="1">
      <alignment horizontal="center" vertical="center" wrapText="1"/>
    </xf>
    <xf numFmtId="0" fontId="84" fillId="0" borderId="55" xfId="157" applyFont="1" applyBorder="1" applyAlignment="1">
      <alignment horizontal="center" vertical="center"/>
    </xf>
    <xf numFmtId="0" fontId="84" fillId="0" borderId="67" xfId="157" applyFont="1" applyBorder="1" applyAlignment="1">
      <alignment horizontal="center" vertical="center"/>
    </xf>
    <xf numFmtId="0" fontId="84" fillId="0" borderId="1" xfId="157" applyFont="1" applyBorder="1" applyAlignment="1">
      <alignment horizontal="center" vertical="center"/>
    </xf>
    <xf numFmtId="0" fontId="84" fillId="0" borderId="55" xfId="157" applyFont="1" applyBorder="1" applyAlignment="1">
      <alignment horizontal="left" vertical="center"/>
    </xf>
    <xf numFmtId="0" fontId="84" fillId="0" borderId="1" xfId="157" applyFont="1" applyBorder="1" applyAlignment="1">
      <alignment horizontal="left" vertical="center"/>
    </xf>
    <xf numFmtId="0" fontId="67" fillId="0" borderId="55" xfId="0" applyFont="1" applyBorder="1" applyAlignment="1">
      <alignment horizontal="center" vertical="center" wrapText="1"/>
    </xf>
    <xf numFmtId="0" fontId="96" fillId="30" borderId="51" xfId="0" applyFont="1" applyFill="1" applyBorder="1" applyAlignment="1">
      <alignment horizontal="center" vertical="center" wrapText="1"/>
    </xf>
    <xf numFmtId="0" fontId="84" fillId="0" borderId="51" xfId="157" applyFont="1" applyBorder="1" applyAlignment="1">
      <alignment horizontal="center" vertical="center" wrapText="1"/>
    </xf>
    <xf numFmtId="0" fontId="96" fillId="30" borderId="80" xfId="0" applyFont="1" applyFill="1" applyBorder="1" applyAlignment="1">
      <alignment horizontal="center" vertical="center" wrapText="1"/>
    </xf>
    <xf numFmtId="0" fontId="96" fillId="30" borderId="74" xfId="0" applyFont="1" applyFill="1" applyBorder="1" applyAlignment="1">
      <alignment horizontal="center" vertical="center" wrapText="1"/>
    </xf>
    <xf numFmtId="0" fontId="96" fillId="30" borderId="77" xfId="0" applyFont="1" applyFill="1" applyBorder="1" applyAlignment="1">
      <alignment horizontal="center" vertical="center" wrapText="1"/>
    </xf>
    <xf numFmtId="0" fontId="67" fillId="30" borderId="76" xfId="0" applyFont="1" applyFill="1" applyBorder="1" applyAlignment="1">
      <alignment horizontal="left" vertical="center" wrapText="1"/>
    </xf>
    <xf numFmtId="0" fontId="67" fillId="30" borderId="79" xfId="0" applyFont="1" applyFill="1" applyBorder="1" applyAlignment="1">
      <alignment horizontal="left" vertical="center" wrapText="1"/>
    </xf>
    <xf numFmtId="0" fontId="67" fillId="30" borderId="75" xfId="0" applyFont="1" applyFill="1" applyBorder="1" applyAlignment="1">
      <alignment horizontal="left" vertical="center" wrapText="1"/>
    </xf>
    <xf numFmtId="0" fontId="67" fillId="30" borderId="78" xfId="0" applyFont="1" applyFill="1" applyBorder="1" applyAlignment="1">
      <alignment horizontal="left" vertical="center" wrapText="1"/>
    </xf>
    <xf numFmtId="0" fontId="67" fillId="30" borderId="64" xfId="0" applyFont="1" applyFill="1" applyBorder="1" applyAlignment="1">
      <alignment horizontal="left" vertical="center" wrapText="1"/>
    </xf>
    <xf numFmtId="0" fontId="66" fillId="30" borderId="75" xfId="0" applyFont="1" applyFill="1" applyBorder="1" applyAlignment="1">
      <alignment horizontal="left" vertical="center" wrapText="1"/>
    </xf>
    <xf numFmtId="0" fontId="66" fillId="30" borderId="78" xfId="0" applyFont="1" applyFill="1" applyBorder="1" applyAlignment="1">
      <alignment horizontal="left" vertical="center" wrapText="1"/>
    </xf>
    <xf numFmtId="0" fontId="96" fillId="30" borderId="73" xfId="0" applyFont="1" applyFill="1" applyBorder="1" applyAlignment="1">
      <alignment horizontal="center" vertical="center" wrapText="1"/>
    </xf>
    <xf numFmtId="0" fontId="96" fillId="30" borderId="76" xfId="0" applyFont="1" applyFill="1" applyBorder="1" applyAlignment="1">
      <alignment horizontal="center" vertical="center" wrapText="1"/>
    </xf>
    <xf numFmtId="0" fontId="96" fillId="30" borderId="84" xfId="0" applyFont="1" applyFill="1" applyBorder="1" applyAlignment="1">
      <alignment horizontal="center" vertical="center" wrapText="1"/>
    </xf>
    <xf numFmtId="0" fontId="96" fillId="30" borderId="82" xfId="0" applyFont="1" applyFill="1" applyBorder="1" applyAlignment="1">
      <alignment horizontal="center" vertical="center" wrapText="1"/>
    </xf>
    <xf numFmtId="0" fontId="66" fillId="30" borderId="83" xfId="0" applyFont="1" applyFill="1" applyBorder="1" applyAlignment="1">
      <alignment horizontal="left" vertical="center" wrapText="1"/>
    </xf>
    <xf numFmtId="0" fontId="96" fillId="0" borderId="51" xfId="0" applyFont="1" applyFill="1" applyBorder="1" applyAlignment="1">
      <alignment horizontal="center" vertical="center" wrapText="1"/>
    </xf>
    <xf numFmtId="0" fontId="67" fillId="0" borderId="35"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33" xfId="0" applyFont="1" applyBorder="1" applyAlignment="1">
      <alignment horizontal="center" vertical="center" wrapText="1"/>
    </xf>
    <xf numFmtId="0" fontId="96" fillId="30" borderId="72" xfId="0" applyFont="1" applyFill="1" applyBorder="1" applyAlignment="1">
      <alignment horizontal="center" vertical="center" wrapText="1"/>
    </xf>
    <xf numFmtId="0" fontId="75" fillId="0" borderId="55" xfId="0" applyFont="1" applyBorder="1" applyAlignment="1">
      <alignment horizontal="center" vertical="center" wrapText="1"/>
    </xf>
    <xf numFmtId="0" fontId="75" fillId="0" borderId="67" xfId="0" applyFont="1" applyBorder="1" applyAlignment="1">
      <alignment horizontal="center" vertical="center" wrapText="1"/>
    </xf>
    <xf numFmtId="0" fontId="75" fillId="0" borderId="1" xfId="0" applyFont="1" applyBorder="1" applyAlignment="1">
      <alignment horizontal="center" vertical="center" wrapText="1"/>
    </xf>
    <xf numFmtId="0" fontId="85" fillId="0" borderId="0" xfId="14871" applyFont="1" applyFill="1" applyBorder="1" applyAlignment="1">
      <alignment horizontal="left" vertical="center" wrapText="1"/>
    </xf>
    <xf numFmtId="0" fontId="86" fillId="0" borderId="0" xfId="157" applyFont="1" applyAlignment="1">
      <alignment horizontal="left" vertical="center" wrapText="1"/>
    </xf>
    <xf numFmtId="0" fontId="85" fillId="2" borderId="29" xfId="14918" applyFont="1" applyFill="1" applyBorder="1" applyAlignment="1">
      <alignment horizontal="center" vertical="center" wrapText="1"/>
    </xf>
    <xf numFmtId="0" fontId="85" fillId="2" borderId="1" xfId="14918" applyFont="1" applyFill="1" applyBorder="1" applyAlignment="1">
      <alignment horizontal="center" vertical="center" wrapText="1"/>
    </xf>
    <xf numFmtId="0" fontId="85" fillId="2" borderId="51" xfId="14918" applyFont="1" applyFill="1" applyBorder="1" applyAlignment="1">
      <alignment horizontal="center" vertical="center" wrapText="1"/>
    </xf>
    <xf numFmtId="0" fontId="66" fillId="2" borderId="38" xfId="157" applyFont="1" applyFill="1" applyBorder="1" applyAlignment="1">
      <alignment horizontal="right" vertical="center"/>
    </xf>
    <xf numFmtId="0" fontId="66" fillId="2" borderId="13" xfId="157" applyFont="1" applyFill="1" applyBorder="1" applyAlignment="1">
      <alignment horizontal="right" vertical="center"/>
    </xf>
    <xf numFmtId="0" fontId="66" fillId="2" borderId="53" xfId="157" applyFont="1" applyFill="1" applyBorder="1" applyAlignment="1">
      <alignment horizontal="right" vertical="center"/>
    </xf>
    <xf numFmtId="0" fontId="66" fillId="2" borderId="33" xfId="157" applyFont="1" applyFill="1" applyBorder="1" applyAlignment="1">
      <alignment horizontal="right" vertical="center"/>
    </xf>
    <xf numFmtId="0" fontId="66" fillId="2" borderId="58" xfId="157" applyFont="1" applyFill="1" applyBorder="1" applyAlignment="1">
      <alignment horizontal="right" vertical="center"/>
    </xf>
    <xf numFmtId="0" fontId="66" fillId="2" borderId="52" xfId="1" applyFont="1" applyFill="1" applyBorder="1" applyAlignment="1">
      <alignment horizontal="right" vertical="center" wrapText="1"/>
    </xf>
    <xf numFmtId="0" fontId="66" fillId="2" borderId="53" xfId="1" applyFont="1" applyFill="1" applyBorder="1" applyAlignment="1">
      <alignment horizontal="right" vertical="center" wrapText="1"/>
    </xf>
    <xf numFmtId="0" fontId="66" fillId="2" borderId="68" xfId="1" applyFont="1" applyFill="1" applyBorder="1" applyAlignment="1">
      <alignment horizontal="right" vertical="center" wrapText="1"/>
    </xf>
    <xf numFmtId="0" fontId="69" fillId="0" borderId="55" xfId="14904" applyFont="1" applyFill="1" applyBorder="1" applyAlignment="1">
      <alignment horizontal="center" vertical="center" wrapText="1"/>
    </xf>
    <xf numFmtId="0" fontId="69" fillId="0" borderId="67" xfId="14904" applyFont="1" applyFill="1" applyBorder="1" applyAlignment="1">
      <alignment horizontal="center" vertical="center" wrapText="1"/>
    </xf>
    <xf numFmtId="0" fontId="69" fillId="0" borderId="1" xfId="14904" applyFont="1" applyFill="1" applyBorder="1" applyAlignment="1">
      <alignment horizontal="center" vertical="center" wrapText="1"/>
    </xf>
    <xf numFmtId="0" fontId="66" fillId="2" borderId="51" xfId="0" applyFont="1" applyFill="1" applyBorder="1" applyAlignment="1">
      <alignment horizontal="center" vertical="center"/>
    </xf>
    <xf numFmtId="0" fontId="67" fillId="2" borderId="2" xfId="0" applyFont="1" applyFill="1" applyBorder="1" applyAlignment="1">
      <alignment horizontal="center" vertical="center"/>
    </xf>
    <xf numFmtId="0" fontId="66" fillId="2" borderId="58" xfId="0" applyFont="1" applyFill="1" applyBorder="1" applyAlignment="1">
      <alignment horizontal="center" vertical="top" wrapText="1"/>
    </xf>
    <xf numFmtId="0" fontId="66" fillId="2" borderId="53" xfId="0" applyFont="1" applyFill="1" applyBorder="1" applyAlignment="1">
      <alignment horizontal="center" vertical="top" wrapText="1"/>
    </xf>
    <xf numFmtId="0" fontId="66" fillId="2" borderId="68" xfId="0" applyFont="1" applyFill="1" applyBorder="1" applyAlignment="1">
      <alignment horizontal="center" vertical="top" wrapText="1"/>
    </xf>
    <xf numFmtId="0" fontId="72" fillId="0" borderId="14" xfId="0" applyFont="1" applyBorder="1" applyAlignment="1">
      <alignment horizontal="left" vertical="center" wrapText="1"/>
    </xf>
    <xf numFmtId="174" fontId="66" fillId="2" borderId="2" xfId="4764" applyFont="1" applyFill="1" applyBorder="1" applyAlignment="1">
      <alignment horizontal="center" vertical="center" wrapText="1"/>
    </xf>
    <xf numFmtId="174" fontId="66" fillId="2" borderId="2" xfId="4764" applyFont="1" applyFill="1" applyBorder="1" applyAlignment="1">
      <alignment horizontal="center" wrapText="1"/>
    </xf>
    <xf numFmtId="0" fontId="86" fillId="36" borderId="0" xfId="0" applyFont="1" applyFill="1" applyBorder="1" applyAlignment="1">
      <alignment horizontal="left" vertical="center" wrapText="1" shrinkToFit="1"/>
    </xf>
    <xf numFmtId="174" fontId="66" fillId="2" borderId="39" xfId="4764" applyFont="1" applyFill="1" applyBorder="1" applyAlignment="1">
      <alignment horizontal="center" wrapText="1"/>
    </xf>
    <xf numFmtId="174" fontId="66" fillId="2" borderId="41" xfId="4764" applyFont="1" applyFill="1" applyBorder="1" applyAlignment="1">
      <alignment horizontal="center" wrapText="1"/>
    </xf>
    <xf numFmtId="174" fontId="66" fillId="2" borderId="43" xfId="4764" applyFont="1" applyFill="1" applyBorder="1" applyAlignment="1">
      <alignment horizontal="center" wrapText="1"/>
    </xf>
    <xf numFmtId="174" fontId="66" fillId="2" borderId="29" xfId="4764" applyFont="1" applyFill="1" applyBorder="1" applyAlignment="1">
      <alignment horizontal="center" vertical="center" wrapText="1"/>
    </xf>
    <xf numFmtId="174" fontId="66" fillId="2" borderId="1" xfId="4764" applyFont="1" applyFill="1" applyBorder="1" applyAlignment="1">
      <alignment horizontal="center" vertical="center" wrapText="1"/>
    </xf>
    <xf numFmtId="174" fontId="66" fillId="2" borderId="28" xfId="4764" applyFont="1" applyFill="1" applyBorder="1" applyAlignment="1">
      <alignment horizontal="center" wrapText="1"/>
    </xf>
    <xf numFmtId="174" fontId="72" fillId="36" borderId="0" xfId="4764" applyFont="1" applyFill="1" applyAlignment="1">
      <alignment horizontal="left" wrapText="1"/>
    </xf>
    <xf numFmtId="174" fontId="66" fillId="2" borderId="55" xfId="4764" applyFont="1" applyFill="1" applyBorder="1" applyAlignment="1">
      <alignment horizontal="center" vertical="center" wrapText="1"/>
    </xf>
    <xf numFmtId="0" fontId="86" fillId="0" borderId="0" xfId="7217" applyFont="1" applyFill="1" applyBorder="1" applyAlignment="1">
      <alignment horizontal="left" wrapText="1"/>
    </xf>
    <xf numFmtId="0" fontId="66" fillId="0" borderId="30" xfId="0" applyFont="1" applyBorder="1" applyAlignment="1">
      <alignment horizontal="center" vertical="center" wrapText="1"/>
    </xf>
    <xf numFmtId="0" fontId="66" fillId="0" borderId="1" xfId="0" applyFont="1" applyBorder="1" applyAlignment="1">
      <alignment horizontal="center" vertical="center" wrapText="1"/>
    </xf>
    <xf numFmtId="2" fontId="66" fillId="2" borderId="1" xfId="0" applyNumberFormat="1" applyFont="1" applyFill="1" applyBorder="1" applyAlignment="1">
      <alignment horizontal="center" vertical="center" wrapText="1"/>
    </xf>
    <xf numFmtId="2" fontId="66" fillId="2" borderId="28" xfId="0" applyNumberFormat="1" applyFont="1" applyFill="1" applyBorder="1" applyAlignment="1">
      <alignment horizontal="center" vertical="center" wrapText="1"/>
    </xf>
    <xf numFmtId="0" fontId="67" fillId="0" borderId="28" xfId="0" applyFont="1" applyBorder="1" applyAlignment="1">
      <alignment horizontal="center" vertical="center" wrapText="1"/>
    </xf>
    <xf numFmtId="0" fontId="66" fillId="2" borderId="28" xfId="0" applyFont="1" applyFill="1" applyBorder="1" applyAlignment="1">
      <alignment horizontal="center" wrapText="1"/>
    </xf>
    <xf numFmtId="1" fontId="66" fillId="2" borderId="28" xfId="0" applyNumberFormat="1" applyFont="1" applyFill="1" applyBorder="1" applyAlignment="1">
      <alignment horizontal="center" vertical="center" wrapText="1"/>
    </xf>
    <xf numFmtId="0" fontId="67" fillId="2" borderId="28" xfId="0" applyFont="1" applyFill="1" applyBorder="1" applyAlignment="1">
      <alignment horizontal="center" vertical="center" wrapText="1"/>
    </xf>
    <xf numFmtId="0" fontId="66" fillId="2" borderId="52" xfId="0" applyFont="1" applyFill="1" applyBorder="1" applyAlignment="1">
      <alignment horizontal="right" vertical="center"/>
    </xf>
    <xf numFmtId="0" fontId="66" fillId="2" borderId="68" xfId="0" applyFont="1" applyFill="1" applyBorder="1" applyAlignment="1">
      <alignment horizontal="right" vertical="center"/>
    </xf>
    <xf numFmtId="3" fontId="66" fillId="2" borderId="52" xfId="2" applyNumberFormat="1" applyFont="1" applyFill="1" applyBorder="1" applyAlignment="1">
      <alignment horizontal="right" vertical="center"/>
    </xf>
    <xf numFmtId="3" fontId="66" fillId="2" borderId="53" xfId="2" applyNumberFormat="1" applyFont="1" applyFill="1" applyBorder="1" applyAlignment="1">
      <alignment horizontal="right" vertical="center"/>
    </xf>
    <xf numFmtId="3" fontId="66" fillId="2" borderId="68" xfId="2" applyNumberFormat="1" applyFont="1" applyFill="1" applyBorder="1" applyAlignment="1">
      <alignment horizontal="right" vertical="center"/>
    </xf>
    <xf numFmtId="0" fontId="70" fillId="2" borderId="58" xfId="14899" applyFont="1" applyFill="1" applyBorder="1" applyAlignment="1">
      <alignment horizontal="center"/>
    </xf>
    <xf numFmtId="0" fontId="70" fillId="2" borderId="53" xfId="14899" applyFont="1" applyFill="1" applyBorder="1" applyAlignment="1">
      <alignment horizontal="center"/>
    </xf>
    <xf numFmtId="0" fontId="70" fillId="2" borderId="68" xfId="14899" applyFont="1" applyFill="1" applyBorder="1" applyAlignment="1">
      <alignment horizontal="center"/>
    </xf>
    <xf numFmtId="0" fontId="70" fillId="2" borderId="55" xfId="14899" applyFont="1" applyFill="1" applyBorder="1" applyAlignment="1">
      <alignment horizontal="center" vertical="center" wrapText="1"/>
    </xf>
    <xf numFmtId="0" fontId="70" fillId="2" borderId="1" xfId="14899" applyFont="1" applyFill="1" applyBorder="1" applyAlignment="1">
      <alignment horizontal="center" vertical="center" wrapText="1"/>
    </xf>
    <xf numFmtId="0" fontId="72" fillId="0" borderId="14" xfId="2016" applyFont="1" applyFill="1" applyBorder="1" applyAlignment="1">
      <alignment horizontal="left" wrapText="1"/>
    </xf>
    <xf numFmtId="0" fontId="67" fillId="0" borderId="0" xfId="2016" applyFont="1" applyFill="1" applyBorder="1" applyAlignment="1">
      <alignment horizontal="left" wrapText="1"/>
    </xf>
    <xf numFmtId="0" fontId="67" fillId="0" borderId="0" xfId="2016" applyFont="1" applyFill="1" applyAlignment="1">
      <alignment horizontal="left" wrapText="1"/>
    </xf>
    <xf numFmtId="0" fontId="70" fillId="2" borderId="51" xfId="14859" applyFont="1" applyFill="1" applyBorder="1" applyAlignment="1">
      <alignment horizontal="center" vertical="center"/>
    </xf>
    <xf numFmtId="0" fontId="70" fillId="2" borderId="51" xfId="14859" applyFont="1" applyFill="1" applyBorder="1" applyAlignment="1">
      <alignment horizontal="center" vertical="center" wrapText="1"/>
    </xf>
    <xf numFmtId="0" fontId="70" fillId="2" borderId="51" xfId="14859" applyFont="1" applyFill="1" applyBorder="1" applyAlignment="1">
      <alignment horizontal="center" wrapText="1"/>
    </xf>
    <xf numFmtId="0" fontId="70" fillId="2" borderId="55" xfId="14861" applyFont="1" applyFill="1" applyBorder="1" applyAlignment="1">
      <alignment horizontal="center" vertical="center" wrapText="1"/>
    </xf>
    <xf numFmtId="0" fontId="70" fillId="2" borderId="30" xfId="14861" applyFont="1" applyFill="1" applyBorder="1" applyAlignment="1">
      <alignment horizontal="center" vertical="center" wrapText="1"/>
    </xf>
    <xf numFmtId="0" fontId="70" fillId="2" borderId="1" xfId="14861" applyFont="1" applyFill="1" applyBorder="1" applyAlignment="1">
      <alignment horizontal="center" vertical="center" wrapText="1"/>
    </xf>
    <xf numFmtId="0" fontId="66" fillId="21" borderId="51" xfId="14861" applyFont="1" applyFill="1" applyBorder="1" applyAlignment="1">
      <alignment horizontal="center" vertical="center"/>
    </xf>
    <xf numFmtId="0" fontId="66" fillId="21" borderId="58" xfId="14861" applyFont="1" applyFill="1" applyBorder="1" applyAlignment="1">
      <alignment horizontal="center" vertical="center"/>
    </xf>
    <xf numFmtId="0" fontId="66" fillId="21" borderId="54" xfId="14861" applyFont="1" applyFill="1" applyBorder="1" applyAlignment="1">
      <alignment horizontal="center" vertical="center"/>
    </xf>
    <xf numFmtId="0" fontId="103" fillId="2" borderId="61" xfId="1" applyFont="1" applyFill="1" applyBorder="1" applyAlignment="1">
      <alignment horizontal="right" vertical="center" wrapText="1"/>
    </xf>
    <xf numFmtId="0" fontId="103" fillId="2" borderId="55" xfId="14857" applyFont="1" applyFill="1" applyBorder="1" applyAlignment="1">
      <alignment horizontal="center" vertical="center" wrapText="1" readingOrder="1"/>
    </xf>
    <xf numFmtId="0" fontId="103" fillId="2" borderId="1" xfId="14857" applyFont="1" applyFill="1" applyBorder="1" applyAlignment="1">
      <alignment horizontal="center" vertical="center" wrapText="1" readingOrder="1"/>
    </xf>
    <xf numFmtId="0" fontId="103" fillId="2" borderId="58" xfId="14857" applyFont="1" applyFill="1" applyBorder="1" applyAlignment="1">
      <alignment horizontal="center" vertical="center" wrapText="1" readingOrder="1"/>
    </xf>
    <xf numFmtId="0" fontId="103" fillId="2" borderId="53" xfId="14857" applyFont="1" applyFill="1" applyBorder="1" applyAlignment="1">
      <alignment horizontal="center" vertical="center" wrapText="1" readingOrder="1"/>
    </xf>
    <xf numFmtId="0" fontId="103" fillId="2" borderId="62" xfId="14857" applyFont="1" applyFill="1" applyBorder="1" applyAlignment="1">
      <alignment horizontal="center" vertical="center" wrapText="1" readingOrder="1"/>
    </xf>
    <xf numFmtId="0" fontId="66" fillId="2" borderId="51" xfId="14851" applyFont="1" applyFill="1" applyBorder="1" applyAlignment="1">
      <alignment horizontal="center" vertical="center"/>
    </xf>
    <xf numFmtId="0" fontId="67" fillId="0" borderId="29" xfId="14851" applyFont="1" applyFill="1" applyBorder="1" applyAlignment="1">
      <alignment horizontal="center" vertical="center"/>
    </xf>
    <xf numFmtId="0" fontId="67" fillId="0" borderId="30" xfId="14851" applyFont="1" applyFill="1" applyBorder="1" applyAlignment="1">
      <alignment horizontal="center" vertical="center"/>
    </xf>
    <xf numFmtId="0" fontId="67" fillId="0" borderId="1" xfId="14851" applyFont="1" applyFill="1" applyBorder="1" applyAlignment="1">
      <alignment horizontal="center" vertical="center"/>
    </xf>
    <xf numFmtId="4" fontId="67" fillId="0" borderId="29" xfId="14851" applyNumberFormat="1" applyFont="1" applyFill="1" applyBorder="1" applyAlignment="1">
      <alignment horizontal="center" vertical="center"/>
    </xf>
    <xf numFmtId="4" fontId="67" fillId="0" borderId="30" xfId="14851" applyNumberFormat="1" applyFont="1" applyFill="1" applyBorder="1" applyAlignment="1">
      <alignment horizontal="center" vertical="center"/>
    </xf>
    <xf numFmtId="4" fontId="67" fillId="0" borderId="1" xfId="14851" applyNumberFormat="1" applyFont="1" applyFill="1" applyBorder="1" applyAlignment="1">
      <alignment horizontal="center" vertical="center"/>
    </xf>
    <xf numFmtId="0" fontId="69" fillId="0" borderId="29" xfId="14851" applyFont="1" applyFill="1" applyBorder="1" applyAlignment="1">
      <alignment horizontal="center" vertical="center"/>
    </xf>
    <xf numFmtId="0" fontId="69" fillId="0" borderId="30" xfId="14851" applyFont="1" applyFill="1" applyBorder="1" applyAlignment="1">
      <alignment horizontal="center" vertical="center"/>
    </xf>
    <xf numFmtId="0" fontId="69" fillId="0" borderId="1" xfId="14851" applyFont="1" applyFill="1" applyBorder="1" applyAlignment="1">
      <alignment horizontal="center" vertical="center"/>
    </xf>
    <xf numFmtId="0" fontId="66" fillId="2" borderId="29" xfId="14851" applyFont="1" applyFill="1" applyBorder="1" applyAlignment="1">
      <alignment horizontal="center" vertical="center" wrapText="1"/>
    </xf>
    <xf numFmtId="0" fontId="66" fillId="2" borderId="1" xfId="14851" applyFont="1" applyFill="1" applyBorder="1" applyAlignment="1">
      <alignment horizontal="center" vertical="center" wrapText="1"/>
    </xf>
    <xf numFmtId="0" fontId="70" fillId="2" borderId="51" xfId="0" applyFont="1" applyFill="1" applyBorder="1" applyAlignment="1">
      <alignment horizontal="center" vertical="center" wrapText="1"/>
    </xf>
    <xf numFmtId="0" fontId="69" fillId="0" borderId="51" xfId="0" applyFont="1" applyFill="1" applyBorder="1" applyAlignment="1">
      <alignment horizontal="left"/>
    </xf>
    <xf numFmtId="0" fontId="66" fillId="2" borderId="51" xfId="0" applyFont="1" applyFill="1" applyBorder="1" applyAlignment="1">
      <alignment horizontal="right" vertical="center"/>
    </xf>
    <xf numFmtId="0" fontId="70" fillId="2" borderId="51" xfId="14851" applyFont="1" applyFill="1" applyBorder="1" applyAlignment="1">
      <alignment horizontal="left"/>
    </xf>
    <xf numFmtId="0" fontId="67" fillId="2" borderId="29" xfId="0" applyFont="1" applyFill="1" applyBorder="1" applyAlignment="1">
      <alignment horizontal="center"/>
    </xf>
    <xf numFmtId="0" fontId="67" fillId="2" borderId="1" xfId="0" applyFont="1" applyFill="1" applyBorder="1" applyAlignment="1">
      <alignment horizontal="center"/>
    </xf>
    <xf numFmtId="0" fontId="66" fillId="2" borderId="39" xfId="0" applyFont="1" applyFill="1" applyBorder="1" applyAlignment="1">
      <alignment horizontal="center" wrapText="1"/>
    </xf>
    <xf numFmtId="0" fontId="66" fillId="2" borderId="43" xfId="0" applyFont="1" applyFill="1" applyBorder="1" applyAlignment="1">
      <alignment horizontal="center" wrapText="1"/>
    </xf>
    <xf numFmtId="0" fontId="66" fillId="2" borderId="51" xfId="0" applyFont="1" applyFill="1" applyBorder="1" applyAlignment="1">
      <alignment horizontal="right" vertical="center" wrapText="1"/>
    </xf>
    <xf numFmtId="0" fontId="85" fillId="2" borderId="51" xfId="0" applyFont="1" applyFill="1" applyBorder="1" applyAlignment="1">
      <alignment horizontal="right" vertical="center" wrapText="1"/>
    </xf>
    <xf numFmtId="4" fontId="85" fillId="2" borderId="51" xfId="0" applyNumberFormat="1" applyFont="1" applyFill="1" applyBorder="1" applyAlignment="1">
      <alignment horizontal="right" vertical="center"/>
    </xf>
    <xf numFmtId="0" fontId="66" fillId="2" borderId="39" xfId="0" applyFont="1" applyFill="1" applyBorder="1" applyAlignment="1">
      <alignment horizontal="right"/>
    </xf>
    <xf numFmtId="0" fontId="66" fillId="2" borderId="43" xfId="0" applyFont="1" applyFill="1" applyBorder="1" applyAlignment="1">
      <alignment horizontal="right"/>
    </xf>
    <xf numFmtId="0" fontId="66" fillId="0" borderId="13" xfId="7217" applyFont="1" applyFill="1" applyBorder="1" applyAlignment="1">
      <alignment horizontal="left" vertical="justify"/>
    </xf>
    <xf numFmtId="0" fontId="66" fillId="2" borderId="1" xfId="0" applyFont="1" applyFill="1" applyBorder="1" applyAlignment="1">
      <alignment horizontal="center" vertical="center"/>
    </xf>
    <xf numFmtId="0" fontId="66" fillId="21" borderId="39" xfId="0" applyFont="1" applyFill="1" applyBorder="1" applyAlignment="1">
      <alignment horizontal="center" vertical="center"/>
    </xf>
    <xf numFmtId="0" fontId="66" fillId="21" borderId="43" xfId="0" applyFont="1" applyFill="1" applyBorder="1" applyAlignment="1">
      <alignment horizontal="center" vertical="center"/>
    </xf>
    <xf numFmtId="0" fontId="66" fillId="21" borderId="29" xfId="0" applyFont="1" applyFill="1" applyBorder="1" applyAlignment="1">
      <alignment horizontal="center" vertical="center"/>
    </xf>
    <xf numFmtId="0" fontId="66" fillId="21" borderId="1" xfId="0" applyFont="1" applyFill="1" applyBorder="1" applyAlignment="1">
      <alignment horizontal="center" vertical="center"/>
    </xf>
    <xf numFmtId="0" fontId="72" fillId="0" borderId="0" xfId="0" applyFont="1" applyAlignment="1">
      <alignment horizontal="left"/>
    </xf>
    <xf numFmtId="0" fontId="69" fillId="0" borderId="55" xfId="14912" applyFont="1" applyFill="1" applyBorder="1" applyAlignment="1">
      <alignment horizontal="left" vertical="center" wrapText="1"/>
    </xf>
    <xf numFmtId="0" fontId="69" fillId="0" borderId="1" xfId="14912" applyFont="1" applyFill="1" applyBorder="1" applyAlignment="1">
      <alignment horizontal="left" vertical="center" wrapText="1"/>
    </xf>
    <xf numFmtId="0" fontId="85" fillId="28" borderId="51" xfId="14911" applyFont="1" applyFill="1" applyBorder="1" applyAlignment="1">
      <alignment horizontal="center" vertical="center"/>
    </xf>
    <xf numFmtId="0" fontId="84" fillId="0" borderId="0" xfId="14911" applyFont="1" applyBorder="1" applyAlignment="1">
      <alignment horizontal="left" vertical="center"/>
    </xf>
    <xf numFmtId="0" fontId="84" fillId="0" borderId="0" xfId="14911" applyFont="1" applyAlignment="1">
      <alignment horizontal="left" vertical="center"/>
    </xf>
    <xf numFmtId="0" fontId="66" fillId="28" borderId="52" xfId="14911" applyFont="1" applyFill="1" applyBorder="1" applyAlignment="1">
      <alignment horizontal="center" vertical="center" wrapText="1"/>
    </xf>
    <xf numFmtId="0" fontId="66" fillId="28" borderId="68" xfId="14911" applyFont="1" applyFill="1" applyBorder="1" applyAlignment="1">
      <alignment horizontal="center" vertical="center" wrapText="1"/>
    </xf>
    <xf numFmtId="0" fontId="66" fillId="28" borderId="55" xfId="14911" applyFont="1" applyFill="1" applyBorder="1" applyAlignment="1">
      <alignment horizontal="center" vertical="center"/>
    </xf>
    <xf numFmtId="0" fontId="66" fillId="28" borderId="1" xfId="14911" applyFont="1" applyFill="1" applyBorder="1" applyAlignment="1">
      <alignment horizontal="center" vertical="center"/>
    </xf>
    <xf numFmtId="0" fontId="66" fillId="28" borderId="52" xfId="14911" applyFont="1" applyFill="1" applyBorder="1" applyAlignment="1">
      <alignment horizontal="center" vertical="center"/>
    </xf>
    <xf numFmtId="0" fontId="66" fillId="28" borderId="68" xfId="14911" applyFont="1" applyFill="1" applyBorder="1" applyAlignment="1">
      <alignment horizontal="center" vertical="center"/>
    </xf>
    <xf numFmtId="0" fontId="66" fillId="21" borderId="61" xfId="157" applyFont="1" applyFill="1" applyBorder="1" applyAlignment="1">
      <alignment horizontal="center" vertical="center" wrapText="1"/>
    </xf>
    <xf numFmtId="44" fontId="67" fillId="0" borderId="61" xfId="215" applyFont="1" applyBorder="1" applyAlignment="1">
      <alignment horizontal="center" vertical="center"/>
    </xf>
    <xf numFmtId="0" fontId="66" fillId="2" borderId="61" xfId="157" applyFont="1" applyFill="1" applyBorder="1" applyAlignment="1">
      <alignment horizontal="center" vertical="center" wrapText="1"/>
    </xf>
    <xf numFmtId="0" fontId="66" fillId="2" borderId="38" xfId="1" applyFont="1" applyFill="1" applyBorder="1" applyAlignment="1">
      <alignment horizontal="right" wrapText="1"/>
    </xf>
    <xf numFmtId="0" fontId="66" fillId="2" borderId="53" xfId="1" applyFont="1" applyFill="1" applyBorder="1" applyAlignment="1">
      <alignment horizontal="right" wrapText="1"/>
    </xf>
    <xf numFmtId="0" fontId="66" fillId="2" borderId="33" xfId="1" applyFont="1" applyFill="1" applyBorder="1" applyAlignment="1">
      <alignment horizontal="right" wrapText="1"/>
    </xf>
    <xf numFmtId="174" fontId="66" fillId="2" borderId="28" xfId="4764" applyFont="1" applyFill="1" applyBorder="1" applyAlignment="1">
      <alignment horizontal="center" vertical="center" wrapText="1"/>
    </xf>
    <xf numFmtId="174" fontId="66" fillId="2" borderId="37" xfId="4764" applyFont="1" applyFill="1" applyBorder="1" applyAlignment="1">
      <alignment horizontal="center" vertical="center" wrapText="1"/>
    </xf>
    <xf numFmtId="174" fontId="66" fillId="2" borderId="38" xfId="4764" applyFont="1" applyFill="1" applyBorder="1" applyAlignment="1">
      <alignment horizontal="center" vertical="center" wrapText="1"/>
    </xf>
    <xf numFmtId="174" fontId="74" fillId="2" borderId="28" xfId="4925" applyFont="1" applyFill="1" applyBorder="1" applyAlignment="1">
      <alignment horizontal="center" vertical="center"/>
    </xf>
    <xf numFmtId="0" fontId="75" fillId="0" borderId="55" xfId="7223" applyFont="1" applyBorder="1" applyAlignment="1">
      <alignment horizontal="center" vertical="center" wrapText="1"/>
    </xf>
    <xf numFmtId="0" fontId="75" fillId="0" borderId="67" xfId="7223" applyFont="1" applyBorder="1" applyAlignment="1">
      <alignment horizontal="center" vertical="center" wrapText="1"/>
    </xf>
    <xf numFmtId="0" fontId="75" fillId="0" borderId="1" xfId="7223" applyFont="1" applyBorder="1" applyAlignment="1">
      <alignment horizontal="center" vertical="center" wrapText="1"/>
    </xf>
    <xf numFmtId="174" fontId="74" fillId="2" borderId="51" xfId="4925" applyFont="1" applyFill="1" applyBorder="1" applyAlignment="1">
      <alignment horizontal="center" vertical="center" wrapText="1"/>
    </xf>
    <xf numFmtId="0" fontId="75" fillId="0" borderId="55" xfId="7223" applyFont="1" applyBorder="1" applyAlignment="1">
      <alignment horizontal="center" vertical="center"/>
    </xf>
    <xf numFmtId="0" fontId="75" fillId="0" borderId="67" xfId="7223" applyFont="1" applyBorder="1" applyAlignment="1">
      <alignment horizontal="center" vertical="center"/>
    </xf>
    <xf numFmtId="0" fontId="75" fillId="0" borderId="1" xfId="7223" applyFont="1" applyBorder="1" applyAlignment="1">
      <alignment horizontal="center" vertical="center"/>
    </xf>
    <xf numFmtId="0" fontId="72" fillId="0" borderId="42" xfId="0" applyFont="1" applyFill="1" applyBorder="1" applyAlignment="1">
      <alignment horizontal="left" wrapText="1"/>
    </xf>
    <xf numFmtId="0" fontId="160" fillId="0" borderId="0" xfId="0" applyFont="1" applyBorder="1" applyAlignment="1">
      <alignment wrapText="1"/>
    </xf>
    <xf numFmtId="0" fontId="72" fillId="0" borderId="0" xfId="0" applyFont="1" applyFill="1" applyBorder="1" applyAlignment="1">
      <alignment horizontal="left" wrapText="1"/>
    </xf>
    <xf numFmtId="0" fontId="66" fillId="2" borderId="29" xfId="1" applyFont="1" applyFill="1" applyBorder="1" applyAlignment="1">
      <alignment horizontal="center" vertical="center" wrapText="1"/>
    </xf>
    <xf numFmtId="0" fontId="66" fillId="2" borderId="1" xfId="1" applyFont="1" applyFill="1" applyBorder="1" applyAlignment="1">
      <alignment horizontal="center" vertical="center" wrapText="1"/>
    </xf>
    <xf numFmtId="0" fontId="66" fillId="2" borderId="39" xfId="1" applyFont="1" applyFill="1" applyBorder="1" applyAlignment="1">
      <alignment horizontal="right"/>
    </xf>
    <xf numFmtId="0" fontId="66" fillId="2" borderId="43" xfId="1" applyFont="1" applyFill="1" applyBorder="1" applyAlignment="1">
      <alignment horizontal="right"/>
    </xf>
    <xf numFmtId="0" fontId="67" fillId="0" borderId="29" xfId="1" applyFont="1" applyBorder="1" applyAlignment="1">
      <alignment horizontal="left" vertical="center" wrapText="1"/>
    </xf>
    <xf numFmtId="0" fontId="67" fillId="0" borderId="30" xfId="1" applyFont="1" applyBorder="1" applyAlignment="1">
      <alignment horizontal="left" vertical="center" wrapText="1"/>
    </xf>
    <xf numFmtId="0" fontId="67" fillId="0" borderId="1" xfId="1" applyFont="1" applyBorder="1" applyAlignment="1">
      <alignment horizontal="left" vertical="center" wrapText="1"/>
    </xf>
    <xf numFmtId="0" fontId="66" fillId="2" borderId="39" xfId="1" applyFont="1" applyFill="1" applyBorder="1" applyAlignment="1">
      <alignment horizontal="center" vertical="center" wrapText="1"/>
    </xf>
    <xf numFmtId="0" fontId="66" fillId="2" borderId="43" xfId="1" applyFont="1" applyFill="1" applyBorder="1" applyAlignment="1">
      <alignment horizontal="center" vertical="center" wrapText="1"/>
    </xf>
    <xf numFmtId="0" fontId="66" fillId="2" borderId="2" xfId="1" applyFont="1" applyFill="1" applyBorder="1" applyAlignment="1">
      <alignment horizontal="center" vertical="center"/>
    </xf>
    <xf numFmtId="0" fontId="66" fillId="2" borderId="2" xfId="1" applyFont="1" applyFill="1" applyBorder="1" applyAlignment="1">
      <alignment horizontal="center"/>
    </xf>
    <xf numFmtId="0" fontId="72" fillId="0" borderId="0" xfId="1" applyFont="1" applyBorder="1" applyAlignment="1">
      <alignment horizontal="left" wrapText="1"/>
    </xf>
    <xf numFmtId="0" fontId="66" fillId="2" borderId="29" xfId="1" applyFont="1" applyFill="1" applyBorder="1" applyAlignment="1">
      <alignment horizontal="center" vertical="center"/>
    </xf>
    <xf numFmtId="0" fontId="72" fillId="0" borderId="0" xfId="1" applyFont="1" applyFill="1" applyBorder="1" applyAlignment="1">
      <alignment horizontal="left" wrapText="1"/>
    </xf>
  </cellXfs>
  <cellStyles count="27268">
    <cellStyle name="0" xfId="14914"/>
    <cellStyle name="0 2" xfId="26406"/>
    <cellStyle name="20% - Énfasis1 2" xfId="5"/>
    <cellStyle name="20% - Énfasis1 2 2" xfId="6"/>
    <cellStyle name="20% - Énfasis1 2 2 2" xfId="7"/>
    <cellStyle name="20% - Énfasis1 2 2 2 2" xfId="219"/>
    <cellStyle name="20% - Énfasis1 2 2 2 2 2" xfId="3104"/>
    <cellStyle name="20% - Énfasis1 2 2 2 2 3" xfId="7226"/>
    <cellStyle name="20% - Énfasis1 2 2 2 3" xfId="3105"/>
    <cellStyle name="20% - Énfasis1 2 2 2 4" xfId="7227"/>
    <cellStyle name="20% - Énfasis1 2 2 3" xfId="220"/>
    <cellStyle name="20% - Énfasis1 2 2 3 2" xfId="3106"/>
    <cellStyle name="20% - Énfasis1 2 2 3 3" xfId="7228"/>
    <cellStyle name="20% - Énfasis1 2 2 4" xfId="3107"/>
    <cellStyle name="20% - Énfasis1 2 2 5" xfId="7229"/>
    <cellStyle name="20% - Énfasis1 2 2_ARTURO SSMC110113xls" xfId="221"/>
    <cellStyle name="20% - Énfasis1 2 3" xfId="8"/>
    <cellStyle name="20% - Énfasis1 2 3 2" xfId="9"/>
    <cellStyle name="20% - Énfasis1 2 3 2 2" xfId="222"/>
    <cellStyle name="20% - Énfasis1 2 3 2 2 2" xfId="3108"/>
    <cellStyle name="20% - Énfasis1 2 3 2 2 3" xfId="7230"/>
    <cellStyle name="20% - Énfasis1 2 3 2 3" xfId="3109"/>
    <cellStyle name="20% - Énfasis1 2 3 2 4" xfId="7231"/>
    <cellStyle name="20% - Énfasis1 2 3 3" xfId="223"/>
    <cellStyle name="20% - Énfasis1 2 3 3 2" xfId="3110"/>
    <cellStyle name="20% - Énfasis1 2 3 3 3" xfId="7232"/>
    <cellStyle name="20% - Énfasis1 2 3 4" xfId="3111"/>
    <cellStyle name="20% - Énfasis1 2 3 5" xfId="7233"/>
    <cellStyle name="20% - Énfasis1 2 3_ARTURO SSMC110113xls" xfId="224"/>
    <cellStyle name="20% - Énfasis1 2 4" xfId="10"/>
    <cellStyle name="20% - Énfasis1 2 4 2" xfId="225"/>
    <cellStyle name="20% - Énfasis1 2 4 2 2" xfId="3112"/>
    <cellStyle name="20% - Énfasis1 2 4 2 3" xfId="7234"/>
    <cellStyle name="20% - Énfasis1 2 4 3" xfId="3113"/>
    <cellStyle name="20% - Énfasis1 2 4 4" xfId="7235"/>
    <cellStyle name="20% - Énfasis1 2 5" xfId="226"/>
    <cellStyle name="20% - Énfasis1 2 5 2" xfId="3114"/>
    <cellStyle name="20% - Énfasis1 2 5 3" xfId="7236"/>
    <cellStyle name="20% - Énfasis1 2 6" xfId="3115"/>
    <cellStyle name="20% - Énfasis1 2 7" xfId="7237"/>
    <cellStyle name="20% - Énfasis1 2_ARTURO SSMC110113xls" xfId="227"/>
    <cellStyle name="20% - Énfasis2 2" xfId="11"/>
    <cellStyle name="20% - Énfasis2 2 2" xfId="12"/>
    <cellStyle name="20% - Énfasis2 2 2 2" xfId="13"/>
    <cellStyle name="20% - Énfasis2 2 2 2 2" xfId="228"/>
    <cellStyle name="20% - Énfasis2 2 2 2 2 2" xfId="3116"/>
    <cellStyle name="20% - Énfasis2 2 2 2 2 3" xfId="7238"/>
    <cellStyle name="20% - Énfasis2 2 2 2 3" xfId="3117"/>
    <cellStyle name="20% - Énfasis2 2 2 2 4" xfId="7239"/>
    <cellStyle name="20% - Énfasis2 2 2 3" xfId="229"/>
    <cellStyle name="20% - Énfasis2 2 2 3 2" xfId="3118"/>
    <cellStyle name="20% - Énfasis2 2 2 3 3" xfId="7240"/>
    <cellStyle name="20% - Énfasis2 2 2 4" xfId="3119"/>
    <cellStyle name="20% - Énfasis2 2 2 5" xfId="7241"/>
    <cellStyle name="20% - Énfasis2 2 2_ARTURO SSMC110113xls" xfId="230"/>
    <cellStyle name="20% - Énfasis2 2 3" xfId="14"/>
    <cellStyle name="20% - Énfasis2 2 3 2" xfId="15"/>
    <cellStyle name="20% - Énfasis2 2 3 2 2" xfId="231"/>
    <cellStyle name="20% - Énfasis2 2 3 2 2 2" xfId="3120"/>
    <cellStyle name="20% - Énfasis2 2 3 2 2 3" xfId="7242"/>
    <cellStyle name="20% - Énfasis2 2 3 2 3" xfId="3121"/>
    <cellStyle name="20% - Énfasis2 2 3 2 4" xfId="7243"/>
    <cellStyle name="20% - Énfasis2 2 3 3" xfId="232"/>
    <cellStyle name="20% - Énfasis2 2 3 3 2" xfId="3122"/>
    <cellStyle name="20% - Énfasis2 2 3 3 3" xfId="7244"/>
    <cellStyle name="20% - Énfasis2 2 3 4" xfId="3123"/>
    <cellStyle name="20% - Énfasis2 2 3 5" xfId="7245"/>
    <cellStyle name="20% - Énfasis2 2 3_ARTURO SSMC110113xls" xfId="233"/>
    <cellStyle name="20% - Énfasis2 2 4" xfId="16"/>
    <cellStyle name="20% - Énfasis2 2 4 2" xfId="234"/>
    <cellStyle name="20% - Énfasis2 2 4 2 2" xfId="3124"/>
    <cellStyle name="20% - Énfasis2 2 4 2 3" xfId="7246"/>
    <cellStyle name="20% - Énfasis2 2 4 3" xfId="3125"/>
    <cellStyle name="20% - Énfasis2 2 4 4" xfId="7247"/>
    <cellStyle name="20% - Énfasis2 2 5" xfId="235"/>
    <cellStyle name="20% - Énfasis2 2 5 2" xfId="3126"/>
    <cellStyle name="20% - Énfasis2 2 5 3" xfId="7248"/>
    <cellStyle name="20% - Énfasis2 2 6" xfId="3127"/>
    <cellStyle name="20% - Énfasis2 2 7" xfId="7249"/>
    <cellStyle name="20% - Énfasis2 2_ARTURO SSMC110113xls" xfId="236"/>
    <cellStyle name="20% - Énfasis3 2" xfId="17"/>
    <cellStyle name="20% - Énfasis3 2 2" xfId="18"/>
    <cellStyle name="20% - Énfasis3 2 2 2" xfId="19"/>
    <cellStyle name="20% - Énfasis3 2 2 2 2" xfId="237"/>
    <cellStyle name="20% - Énfasis3 2 2 2 2 2" xfId="3128"/>
    <cellStyle name="20% - Énfasis3 2 2 2 2 3" xfId="7250"/>
    <cellStyle name="20% - Énfasis3 2 2 2 3" xfId="3129"/>
    <cellStyle name="20% - Énfasis3 2 2 2 4" xfId="7251"/>
    <cellStyle name="20% - Énfasis3 2 2 3" xfId="238"/>
    <cellStyle name="20% - Énfasis3 2 2 3 2" xfId="3130"/>
    <cellStyle name="20% - Énfasis3 2 2 3 3" xfId="7252"/>
    <cellStyle name="20% - Énfasis3 2 2 4" xfId="3131"/>
    <cellStyle name="20% - Énfasis3 2 2 5" xfId="7253"/>
    <cellStyle name="20% - Énfasis3 2 2_ARTURO SSMC110113xls" xfId="239"/>
    <cellStyle name="20% - Énfasis3 2 3" xfId="20"/>
    <cellStyle name="20% - Énfasis3 2 3 2" xfId="21"/>
    <cellStyle name="20% - Énfasis3 2 3 2 2" xfId="240"/>
    <cellStyle name="20% - Énfasis3 2 3 2 2 2" xfId="3132"/>
    <cellStyle name="20% - Énfasis3 2 3 2 2 3" xfId="7254"/>
    <cellStyle name="20% - Énfasis3 2 3 2 3" xfId="3133"/>
    <cellStyle name="20% - Énfasis3 2 3 2 4" xfId="7255"/>
    <cellStyle name="20% - Énfasis3 2 3 3" xfId="241"/>
    <cellStyle name="20% - Énfasis3 2 3 3 2" xfId="3134"/>
    <cellStyle name="20% - Énfasis3 2 3 3 3" xfId="7256"/>
    <cellStyle name="20% - Énfasis3 2 3 4" xfId="3135"/>
    <cellStyle name="20% - Énfasis3 2 3 5" xfId="7257"/>
    <cellStyle name="20% - Énfasis3 2 3_ARTURO SSMC110113xls" xfId="242"/>
    <cellStyle name="20% - Énfasis3 2 4" xfId="22"/>
    <cellStyle name="20% - Énfasis3 2 4 2" xfId="243"/>
    <cellStyle name="20% - Énfasis3 2 4 2 2" xfId="3136"/>
    <cellStyle name="20% - Énfasis3 2 4 2 3" xfId="7258"/>
    <cellStyle name="20% - Énfasis3 2 4 3" xfId="3137"/>
    <cellStyle name="20% - Énfasis3 2 4 4" xfId="7259"/>
    <cellStyle name="20% - Énfasis3 2 5" xfId="244"/>
    <cellStyle name="20% - Énfasis3 2 5 2" xfId="3138"/>
    <cellStyle name="20% - Énfasis3 2 5 3" xfId="7260"/>
    <cellStyle name="20% - Énfasis3 2 6" xfId="3139"/>
    <cellStyle name="20% - Énfasis3 2 7" xfId="7261"/>
    <cellStyle name="20% - Énfasis3 2_ARTURO SSMC110113xls" xfId="245"/>
    <cellStyle name="20% - Énfasis4 2" xfId="23"/>
    <cellStyle name="20% - Énfasis4 2 2" xfId="24"/>
    <cellStyle name="20% - Énfasis4 2 2 2" xfId="25"/>
    <cellStyle name="20% - Énfasis4 2 2 2 2" xfId="246"/>
    <cellStyle name="20% - Énfasis4 2 2 2 2 2" xfId="3140"/>
    <cellStyle name="20% - Énfasis4 2 2 2 2 3" xfId="7262"/>
    <cellStyle name="20% - Énfasis4 2 2 2 3" xfId="3141"/>
    <cellStyle name="20% - Énfasis4 2 2 2 4" xfId="7263"/>
    <cellStyle name="20% - Énfasis4 2 2 3" xfId="247"/>
    <cellStyle name="20% - Énfasis4 2 2 3 2" xfId="3142"/>
    <cellStyle name="20% - Énfasis4 2 2 3 3" xfId="7264"/>
    <cellStyle name="20% - Énfasis4 2 2 4" xfId="3143"/>
    <cellStyle name="20% - Énfasis4 2 2 5" xfId="7265"/>
    <cellStyle name="20% - Énfasis4 2 2_ARTURO SSMC110113xls" xfId="248"/>
    <cellStyle name="20% - Énfasis4 2 3" xfId="26"/>
    <cellStyle name="20% - Énfasis4 2 3 2" xfId="27"/>
    <cellStyle name="20% - Énfasis4 2 3 2 2" xfId="249"/>
    <cellStyle name="20% - Énfasis4 2 3 2 2 2" xfId="3144"/>
    <cellStyle name="20% - Énfasis4 2 3 2 2 3" xfId="7266"/>
    <cellStyle name="20% - Énfasis4 2 3 2 3" xfId="3145"/>
    <cellStyle name="20% - Énfasis4 2 3 2 4" xfId="7267"/>
    <cellStyle name="20% - Énfasis4 2 3 3" xfId="250"/>
    <cellStyle name="20% - Énfasis4 2 3 3 2" xfId="3146"/>
    <cellStyle name="20% - Énfasis4 2 3 3 3" xfId="7268"/>
    <cellStyle name="20% - Énfasis4 2 3 4" xfId="3147"/>
    <cellStyle name="20% - Énfasis4 2 3 5" xfId="7269"/>
    <cellStyle name="20% - Énfasis4 2 3_ARTURO SSMC110113xls" xfId="251"/>
    <cellStyle name="20% - Énfasis4 2 4" xfId="28"/>
    <cellStyle name="20% - Énfasis4 2 4 2" xfId="252"/>
    <cellStyle name="20% - Énfasis4 2 4 2 2" xfId="3148"/>
    <cellStyle name="20% - Énfasis4 2 4 2 3" xfId="7270"/>
    <cellStyle name="20% - Énfasis4 2 4 3" xfId="3149"/>
    <cellStyle name="20% - Énfasis4 2 4 4" xfId="7271"/>
    <cellStyle name="20% - Énfasis4 2 5" xfId="253"/>
    <cellStyle name="20% - Énfasis4 2 5 2" xfId="3150"/>
    <cellStyle name="20% - Énfasis4 2 5 3" xfId="7272"/>
    <cellStyle name="20% - Énfasis4 2 6" xfId="3151"/>
    <cellStyle name="20% - Énfasis4 2 7" xfId="7273"/>
    <cellStyle name="20% - Énfasis4 2_ARTURO SSMC110113xls" xfId="254"/>
    <cellStyle name="20% - Énfasis5 2" xfId="29"/>
    <cellStyle name="20% - Énfasis5 2 2" xfId="30"/>
    <cellStyle name="20% - Énfasis5 2 2 2" xfId="31"/>
    <cellStyle name="20% - Énfasis5 2 2 2 2" xfId="255"/>
    <cellStyle name="20% - Énfasis5 2 2 2 2 2" xfId="3152"/>
    <cellStyle name="20% - Énfasis5 2 2 2 2 3" xfId="7274"/>
    <cellStyle name="20% - Énfasis5 2 2 2 3" xfId="3153"/>
    <cellStyle name="20% - Énfasis5 2 2 2 4" xfId="7275"/>
    <cellStyle name="20% - Énfasis5 2 2 3" xfId="256"/>
    <cellStyle name="20% - Énfasis5 2 2 3 2" xfId="3154"/>
    <cellStyle name="20% - Énfasis5 2 2 3 3" xfId="7276"/>
    <cellStyle name="20% - Énfasis5 2 2 4" xfId="3155"/>
    <cellStyle name="20% - Énfasis5 2 2 5" xfId="7277"/>
    <cellStyle name="20% - Énfasis5 2 2_ARTURO SSMC110113xls" xfId="257"/>
    <cellStyle name="20% - Énfasis5 2 3" xfId="32"/>
    <cellStyle name="20% - Énfasis5 2 3 2" xfId="33"/>
    <cellStyle name="20% - Énfasis5 2 3 2 2" xfId="258"/>
    <cellStyle name="20% - Énfasis5 2 3 2 2 2" xfId="3156"/>
    <cellStyle name="20% - Énfasis5 2 3 2 2 3" xfId="7278"/>
    <cellStyle name="20% - Énfasis5 2 3 2 3" xfId="3157"/>
    <cellStyle name="20% - Énfasis5 2 3 2 4" xfId="7279"/>
    <cellStyle name="20% - Énfasis5 2 3 3" xfId="259"/>
    <cellStyle name="20% - Énfasis5 2 3 3 2" xfId="3158"/>
    <cellStyle name="20% - Énfasis5 2 3 3 3" xfId="7280"/>
    <cellStyle name="20% - Énfasis5 2 3 4" xfId="3159"/>
    <cellStyle name="20% - Énfasis5 2 3 5" xfId="7281"/>
    <cellStyle name="20% - Énfasis5 2 3_ARTURO SSMC110113xls" xfId="260"/>
    <cellStyle name="20% - Énfasis5 2 4" xfId="34"/>
    <cellStyle name="20% - Énfasis5 2 4 2" xfId="261"/>
    <cellStyle name="20% - Énfasis5 2 4 2 2" xfId="3160"/>
    <cellStyle name="20% - Énfasis5 2 4 2 3" xfId="7282"/>
    <cellStyle name="20% - Énfasis5 2 4 3" xfId="3161"/>
    <cellStyle name="20% - Énfasis5 2 4 4" xfId="7283"/>
    <cellStyle name="20% - Énfasis5 2 5" xfId="262"/>
    <cellStyle name="20% - Énfasis5 2 5 2" xfId="3162"/>
    <cellStyle name="20% - Énfasis5 2 5 3" xfId="7284"/>
    <cellStyle name="20% - Énfasis5 2 6" xfId="3163"/>
    <cellStyle name="20% - Énfasis5 2 7" xfId="7285"/>
    <cellStyle name="20% - Énfasis5 2_ARTURO SSMC110113xls" xfId="263"/>
    <cellStyle name="20% - Énfasis5 3" xfId="35"/>
    <cellStyle name="20% - Énfasis5 3 10" xfId="1305"/>
    <cellStyle name="20% - Énfasis5 3 10 2" xfId="3164"/>
    <cellStyle name="20% - Énfasis5 3 10 2 2" xfId="10087"/>
    <cellStyle name="20% - Énfasis5 3 10 2 2 2" xfId="22439"/>
    <cellStyle name="20% - Énfasis5 3 10 2 3" xfId="16753"/>
    <cellStyle name="20% - Énfasis5 3 10 3" xfId="10088"/>
    <cellStyle name="20% - Énfasis5 3 10 3 2" xfId="22440"/>
    <cellStyle name="20% - Énfasis5 3 10 4" xfId="15855"/>
    <cellStyle name="20% - Énfasis5 3 11" xfId="3165"/>
    <cellStyle name="20% - Énfasis5 3 11 2" xfId="3166"/>
    <cellStyle name="20% - Énfasis5 3 11 2 2" xfId="10089"/>
    <cellStyle name="20% - Énfasis5 3 11 2 2 2" xfId="22441"/>
    <cellStyle name="20% - Énfasis5 3 11 2 3" xfId="16755"/>
    <cellStyle name="20% - Énfasis5 3 11 3" xfId="10090"/>
    <cellStyle name="20% - Énfasis5 3 11 3 2" xfId="22442"/>
    <cellStyle name="20% - Énfasis5 3 11 4" xfId="16754"/>
    <cellStyle name="20% - Énfasis5 3 12" xfId="3167"/>
    <cellStyle name="20% - Énfasis5 3 12 2" xfId="10091"/>
    <cellStyle name="20% - Énfasis5 3 12 2 2" xfId="22443"/>
    <cellStyle name="20% - Énfasis5 3 12 3" xfId="16756"/>
    <cellStyle name="20% - Énfasis5 3 13" xfId="7286"/>
    <cellStyle name="20% - Énfasis5 3 13 2" xfId="19832"/>
    <cellStyle name="20% - Énfasis5 3 14" xfId="14926"/>
    <cellStyle name="20% - Énfasis5 3 2" xfId="264"/>
    <cellStyle name="20% - Énfasis5 3 2 2" xfId="265"/>
    <cellStyle name="20% - Énfasis5 3 2 2 2" xfId="266"/>
    <cellStyle name="20% - Énfasis5 3 2 2 2 2" xfId="1306"/>
    <cellStyle name="20% - Énfasis5 3 2 2 2 2 2" xfId="3168"/>
    <cellStyle name="20% - Énfasis5 3 2 2 2 2 2 2" xfId="10092"/>
    <cellStyle name="20% - Énfasis5 3 2 2 2 2 2 2 2" xfId="22444"/>
    <cellStyle name="20% - Énfasis5 3 2 2 2 2 2 3" xfId="16757"/>
    <cellStyle name="20% - Énfasis5 3 2 2 2 2 3" xfId="10093"/>
    <cellStyle name="20% - Énfasis5 3 2 2 2 2 3 2" xfId="22445"/>
    <cellStyle name="20% - Énfasis5 3 2 2 2 2 4" xfId="15856"/>
    <cellStyle name="20% - Énfasis5 3 2 2 2 3" xfId="3169"/>
    <cellStyle name="20% - Énfasis5 3 2 2 2 3 2" xfId="3170"/>
    <cellStyle name="20% - Énfasis5 3 2 2 2 3 2 2" xfId="10094"/>
    <cellStyle name="20% - Énfasis5 3 2 2 2 3 2 2 2" xfId="22446"/>
    <cellStyle name="20% - Énfasis5 3 2 2 2 3 2 3" xfId="16759"/>
    <cellStyle name="20% - Énfasis5 3 2 2 2 3 3" xfId="10095"/>
    <cellStyle name="20% - Énfasis5 3 2 2 2 3 3 2" xfId="22447"/>
    <cellStyle name="20% - Énfasis5 3 2 2 2 3 4" xfId="16758"/>
    <cellStyle name="20% - Énfasis5 3 2 2 2 4" xfId="3171"/>
    <cellStyle name="20% - Énfasis5 3 2 2 2 4 2" xfId="10096"/>
    <cellStyle name="20% - Énfasis5 3 2 2 2 4 2 2" xfId="22448"/>
    <cellStyle name="20% - Énfasis5 3 2 2 2 4 3" xfId="16760"/>
    <cellStyle name="20% - Énfasis5 3 2 2 2 5" xfId="7287"/>
    <cellStyle name="20% - Énfasis5 3 2 2 2 5 2" xfId="19833"/>
    <cellStyle name="20% - Énfasis5 3 2 2 2 6" xfId="14993"/>
    <cellStyle name="20% - Énfasis5 3 2 2 3" xfId="1307"/>
    <cellStyle name="20% - Énfasis5 3 2 2 3 2" xfId="3172"/>
    <cellStyle name="20% - Énfasis5 3 2 2 3 2 2" xfId="10097"/>
    <cellStyle name="20% - Énfasis5 3 2 2 3 2 2 2" xfId="22449"/>
    <cellStyle name="20% - Énfasis5 3 2 2 3 2 3" xfId="16761"/>
    <cellStyle name="20% - Énfasis5 3 2 2 3 3" xfId="10098"/>
    <cellStyle name="20% - Énfasis5 3 2 2 3 3 2" xfId="22450"/>
    <cellStyle name="20% - Énfasis5 3 2 2 3 4" xfId="15857"/>
    <cellStyle name="20% - Énfasis5 3 2 2 4" xfId="3173"/>
    <cellStyle name="20% - Énfasis5 3 2 2 4 2" xfId="3174"/>
    <cellStyle name="20% - Énfasis5 3 2 2 4 2 2" xfId="10099"/>
    <cellStyle name="20% - Énfasis5 3 2 2 4 2 2 2" xfId="22451"/>
    <cellStyle name="20% - Énfasis5 3 2 2 4 2 3" xfId="16763"/>
    <cellStyle name="20% - Énfasis5 3 2 2 4 3" xfId="10100"/>
    <cellStyle name="20% - Énfasis5 3 2 2 4 3 2" xfId="22452"/>
    <cellStyle name="20% - Énfasis5 3 2 2 4 4" xfId="16762"/>
    <cellStyle name="20% - Énfasis5 3 2 2 5" xfId="3175"/>
    <cellStyle name="20% - Énfasis5 3 2 2 5 2" xfId="10101"/>
    <cellStyle name="20% - Énfasis5 3 2 2 5 2 2" xfId="22453"/>
    <cellStyle name="20% - Énfasis5 3 2 2 5 3" xfId="16764"/>
    <cellStyle name="20% - Énfasis5 3 2 2 6" xfId="7288"/>
    <cellStyle name="20% - Énfasis5 3 2 2 6 2" xfId="19834"/>
    <cellStyle name="20% - Énfasis5 3 2 2 7" xfId="14992"/>
    <cellStyle name="20% - Énfasis5 3 2 3" xfId="267"/>
    <cellStyle name="20% - Énfasis5 3 2 3 2" xfId="1308"/>
    <cellStyle name="20% - Énfasis5 3 2 3 2 2" xfId="3176"/>
    <cellStyle name="20% - Énfasis5 3 2 3 2 2 2" xfId="10102"/>
    <cellStyle name="20% - Énfasis5 3 2 3 2 2 2 2" xfId="22454"/>
    <cellStyle name="20% - Énfasis5 3 2 3 2 2 3" xfId="16765"/>
    <cellStyle name="20% - Énfasis5 3 2 3 2 3" xfId="10103"/>
    <cellStyle name="20% - Énfasis5 3 2 3 2 3 2" xfId="22455"/>
    <cellStyle name="20% - Énfasis5 3 2 3 2 4" xfId="15858"/>
    <cellStyle name="20% - Énfasis5 3 2 3 3" xfId="3177"/>
    <cellStyle name="20% - Énfasis5 3 2 3 3 2" xfId="3178"/>
    <cellStyle name="20% - Énfasis5 3 2 3 3 2 2" xfId="10104"/>
    <cellStyle name="20% - Énfasis5 3 2 3 3 2 2 2" xfId="22456"/>
    <cellStyle name="20% - Énfasis5 3 2 3 3 2 3" xfId="16767"/>
    <cellStyle name="20% - Énfasis5 3 2 3 3 3" xfId="10105"/>
    <cellStyle name="20% - Énfasis5 3 2 3 3 3 2" xfId="22457"/>
    <cellStyle name="20% - Énfasis5 3 2 3 3 4" xfId="16766"/>
    <cellStyle name="20% - Énfasis5 3 2 3 4" xfId="3179"/>
    <cellStyle name="20% - Énfasis5 3 2 3 4 2" xfId="10106"/>
    <cellStyle name="20% - Énfasis5 3 2 3 4 2 2" xfId="22458"/>
    <cellStyle name="20% - Énfasis5 3 2 3 4 3" xfId="16768"/>
    <cellStyle name="20% - Énfasis5 3 2 3 5" xfId="7289"/>
    <cellStyle name="20% - Énfasis5 3 2 3 5 2" xfId="19835"/>
    <cellStyle name="20% - Énfasis5 3 2 3 6" xfId="14994"/>
    <cellStyle name="20% - Énfasis5 3 2 4" xfId="1309"/>
    <cellStyle name="20% - Énfasis5 3 2 4 2" xfId="3180"/>
    <cellStyle name="20% - Énfasis5 3 2 4 2 2" xfId="10107"/>
    <cellStyle name="20% - Énfasis5 3 2 4 2 2 2" xfId="22459"/>
    <cellStyle name="20% - Énfasis5 3 2 4 2 3" xfId="16769"/>
    <cellStyle name="20% - Énfasis5 3 2 4 3" xfId="10108"/>
    <cellStyle name="20% - Énfasis5 3 2 4 3 2" xfId="22460"/>
    <cellStyle name="20% - Énfasis5 3 2 4 4" xfId="15859"/>
    <cellStyle name="20% - Énfasis5 3 2 5" xfId="3181"/>
    <cellStyle name="20% - Énfasis5 3 2 5 2" xfId="3182"/>
    <cellStyle name="20% - Énfasis5 3 2 5 2 2" xfId="10109"/>
    <cellStyle name="20% - Énfasis5 3 2 5 2 2 2" xfId="22461"/>
    <cellStyle name="20% - Énfasis5 3 2 5 2 3" xfId="16771"/>
    <cellStyle name="20% - Énfasis5 3 2 5 3" xfId="10110"/>
    <cellStyle name="20% - Énfasis5 3 2 5 3 2" xfId="22462"/>
    <cellStyle name="20% - Énfasis5 3 2 5 4" xfId="16770"/>
    <cellStyle name="20% - Énfasis5 3 2 6" xfId="3183"/>
    <cellStyle name="20% - Énfasis5 3 2 6 2" xfId="10111"/>
    <cellStyle name="20% - Énfasis5 3 2 6 2 2" xfId="22463"/>
    <cellStyle name="20% - Énfasis5 3 2 6 3" xfId="16772"/>
    <cellStyle name="20% - Énfasis5 3 2 7" xfId="7290"/>
    <cellStyle name="20% - Énfasis5 3 2 7 2" xfId="19836"/>
    <cellStyle name="20% - Énfasis5 3 2 8" xfId="14991"/>
    <cellStyle name="20% - Énfasis5 3 3" xfId="268"/>
    <cellStyle name="20% - Énfasis5 3 3 2" xfId="269"/>
    <cellStyle name="20% - Énfasis5 3 3 2 2" xfId="270"/>
    <cellStyle name="20% - Énfasis5 3 3 2 2 2" xfId="1310"/>
    <cellStyle name="20% - Énfasis5 3 3 2 2 2 2" xfId="3184"/>
    <cellStyle name="20% - Énfasis5 3 3 2 2 2 2 2" xfId="10112"/>
    <cellStyle name="20% - Énfasis5 3 3 2 2 2 2 2 2" xfId="22464"/>
    <cellStyle name="20% - Énfasis5 3 3 2 2 2 2 3" xfId="16773"/>
    <cellStyle name="20% - Énfasis5 3 3 2 2 2 3" xfId="10113"/>
    <cellStyle name="20% - Énfasis5 3 3 2 2 2 3 2" xfId="22465"/>
    <cellStyle name="20% - Énfasis5 3 3 2 2 2 4" xfId="15860"/>
    <cellStyle name="20% - Énfasis5 3 3 2 2 3" xfId="3185"/>
    <cellStyle name="20% - Énfasis5 3 3 2 2 3 2" xfId="3186"/>
    <cellStyle name="20% - Énfasis5 3 3 2 2 3 2 2" xfId="10114"/>
    <cellStyle name="20% - Énfasis5 3 3 2 2 3 2 2 2" xfId="22466"/>
    <cellStyle name="20% - Énfasis5 3 3 2 2 3 2 3" xfId="16775"/>
    <cellStyle name="20% - Énfasis5 3 3 2 2 3 3" xfId="10115"/>
    <cellStyle name="20% - Énfasis5 3 3 2 2 3 3 2" xfId="22467"/>
    <cellStyle name="20% - Énfasis5 3 3 2 2 3 4" xfId="16774"/>
    <cellStyle name="20% - Énfasis5 3 3 2 2 4" xfId="3187"/>
    <cellStyle name="20% - Énfasis5 3 3 2 2 4 2" xfId="10116"/>
    <cellStyle name="20% - Énfasis5 3 3 2 2 4 2 2" xfId="22468"/>
    <cellStyle name="20% - Énfasis5 3 3 2 2 4 3" xfId="16776"/>
    <cellStyle name="20% - Énfasis5 3 3 2 2 5" xfId="7291"/>
    <cellStyle name="20% - Énfasis5 3 3 2 2 5 2" xfId="19837"/>
    <cellStyle name="20% - Énfasis5 3 3 2 2 6" xfId="14997"/>
    <cellStyle name="20% - Énfasis5 3 3 2 3" xfId="1311"/>
    <cellStyle name="20% - Énfasis5 3 3 2 3 2" xfId="3188"/>
    <cellStyle name="20% - Énfasis5 3 3 2 3 2 2" xfId="10117"/>
    <cellStyle name="20% - Énfasis5 3 3 2 3 2 2 2" xfId="22469"/>
    <cellStyle name="20% - Énfasis5 3 3 2 3 2 3" xfId="16777"/>
    <cellStyle name="20% - Énfasis5 3 3 2 3 3" xfId="10118"/>
    <cellStyle name="20% - Énfasis5 3 3 2 3 3 2" xfId="22470"/>
    <cellStyle name="20% - Énfasis5 3 3 2 3 4" xfId="15861"/>
    <cellStyle name="20% - Énfasis5 3 3 2 4" xfId="3189"/>
    <cellStyle name="20% - Énfasis5 3 3 2 4 2" xfId="3190"/>
    <cellStyle name="20% - Énfasis5 3 3 2 4 2 2" xfId="10119"/>
    <cellStyle name="20% - Énfasis5 3 3 2 4 2 2 2" xfId="22471"/>
    <cellStyle name="20% - Énfasis5 3 3 2 4 2 3" xfId="16779"/>
    <cellStyle name="20% - Énfasis5 3 3 2 4 3" xfId="10120"/>
    <cellStyle name="20% - Énfasis5 3 3 2 4 3 2" xfId="22472"/>
    <cellStyle name="20% - Énfasis5 3 3 2 4 4" xfId="16778"/>
    <cellStyle name="20% - Énfasis5 3 3 2 5" xfId="3191"/>
    <cellStyle name="20% - Énfasis5 3 3 2 5 2" xfId="10121"/>
    <cellStyle name="20% - Énfasis5 3 3 2 5 2 2" xfId="22473"/>
    <cellStyle name="20% - Énfasis5 3 3 2 5 3" xfId="16780"/>
    <cellStyle name="20% - Énfasis5 3 3 2 6" xfId="7292"/>
    <cellStyle name="20% - Énfasis5 3 3 2 6 2" xfId="19838"/>
    <cellStyle name="20% - Énfasis5 3 3 2 7" xfId="14996"/>
    <cellStyle name="20% - Énfasis5 3 3 3" xfId="271"/>
    <cellStyle name="20% - Énfasis5 3 3 3 2" xfId="1312"/>
    <cellStyle name="20% - Énfasis5 3 3 3 2 2" xfId="3192"/>
    <cellStyle name="20% - Énfasis5 3 3 3 2 2 2" xfId="10122"/>
    <cellStyle name="20% - Énfasis5 3 3 3 2 2 2 2" xfId="22474"/>
    <cellStyle name="20% - Énfasis5 3 3 3 2 2 3" xfId="16781"/>
    <cellStyle name="20% - Énfasis5 3 3 3 2 3" xfId="10123"/>
    <cellStyle name="20% - Énfasis5 3 3 3 2 3 2" xfId="22475"/>
    <cellStyle name="20% - Énfasis5 3 3 3 2 4" xfId="15862"/>
    <cellStyle name="20% - Énfasis5 3 3 3 3" xfId="3193"/>
    <cellStyle name="20% - Énfasis5 3 3 3 3 2" xfId="3194"/>
    <cellStyle name="20% - Énfasis5 3 3 3 3 2 2" xfId="10124"/>
    <cellStyle name="20% - Énfasis5 3 3 3 3 2 2 2" xfId="22476"/>
    <cellStyle name="20% - Énfasis5 3 3 3 3 2 3" xfId="16783"/>
    <cellStyle name="20% - Énfasis5 3 3 3 3 3" xfId="10125"/>
    <cellStyle name="20% - Énfasis5 3 3 3 3 3 2" xfId="22477"/>
    <cellStyle name="20% - Énfasis5 3 3 3 3 4" xfId="16782"/>
    <cellStyle name="20% - Énfasis5 3 3 3 4" xfId="3195"/>
    <cellStyle name="20% - Énfasis5 3 3 3 4 2" xfId="10126"/>
    <cellStyle name="20% - Énfasis5 3 3 3 4 2 2" xfId="22478"/>
    <cellStyle name="20% - Énfasis5 3 3 3 4 3" xfId="16784"/>
    <cellStyle name="20% - Énfasis5 3 3 3 5" xfId="7293"/>
    <cellStyle name="20% - Énfasis5 3 3 3 5 2" xfId="19839"/>
    <cellStyle name="20% - Énfasis5 3 3 3 6" xfId="14998"/>
    <cellStyle name="20% - Énfasis5 3 3 4" xfId="1313"/>
    <cellStyle name="20% - Énfasis5 3 3 4 2" xfId="3196"/>
    <cellStyle name="20% - Énfasis5 3 3 4 2 2" xfId="10127"/>
    <cellStyle name="20% - Énfasis5 3 3 4 2 2 2" xfId="22479"/>
    <cellStyle name="20% - Énfasis5 3 3 4 2 3" xfId="16785"/>
    <cellStyle name="20% - Énfasis5 3 3 4 3" xfId="10128"/>
    <cellStyle name="20% - Énfasis5 3 3 4 3 2" xfId="22480"/>
    <cellStyle name="20% - Énfasis5 3 3 4 4" xfId="15863"/>
    <cellStyle name="20% - Énfasis5 3 3 5" xfId="3197"/>
    <cellStyle name="20% - Énfasis5 3 3 5 2" xfId="3198"/>
    <cellStyle name="20% - Énfasis5 3 3 5 2 2" xfId="10129"/>
    <cellStyle name="20% - Énfasis5 3 3 5 2 2 2" xfId="22481"/>
    <cellStyle name="20% - Énfasis5 3 3 5 2 3" xfId="16787"/>
    <cellStyle name="20% - Énfasis5 3 3 5 3" xfId="10130"/>
    <cellStyle name="20% - Énfasis5 3 3 5 3 2" xfId="22482"/>
    <cellStyle name="20% - Énfasis5 3 3 5 4" xfId="16786"/>
    <cellStyle name="20% - Énfasis5 3 3 6" xfId="3199"/>
    <cellStyle name="20% - Énfasis5 3 3 6 2" xfId="10131"/>
    <cellStyle name="20% - Énfasis5 3 3 6 2 2" xfId="22483"/>
    <cellStyle name="20% - Énfasis5 3 3 6 3" xfId="16788"/>
    <cellStyle name="20% - Énfasis5 3 3 7" xfId="7294"/>
    <cellStyle name="20% - Énfasis5 3 3 7 2" xfId="19840"/>
    <cellStyle name="20% - Énfasis5 3 3 8" xfId="14995"/>
    <cellStyle name="20% - Énfasis5 3 4" xfId="272"/>
    <cellStyle name="20% - Énfasis5 3 4 2" xfId="273"/>
    <cellStyle name="20% - Énfasis5 3 4 2 2" xfId="274"/>
    <cellStyle name="20% - Énfasis5 3 4 2 2 2" xfId="1314"/>
    <cellStyle name="20% - Énfasis5 3 4 2 2 2 2" xfId="3200"/>
    <cellStyle name="20% - Énfasis5 3 4 2 2 2 2 2" xfId="10132"/>
    <cellStyle name="20% - Énfasis5 3 4 2 2 2 2 2 2" xfId="22484"/>
    <cellStyle name="20% - Énfasis5 3 4 2 2 2 2 3" xfId="16789"/>
    <cellStyle name="20% - Énfasis5 3 4 2 2 2 3" xfId="10133"/>
    <cellStyle name="20% - Énfasis5 3 4 2 2 2 3 2" xfId="22485"/>
    <cellStyle name="20% - Énfasis5 3 4 2 2 2 4" xfId="15864"/>
    <cellStyle name="20% - Énfasis5 3 4 2 2 3" xfId="3201"/>
    <cellStyle name="20% - Énfasis5 3 4 2 2 3 2" xfId="3202"/>
    <cellStyle name="20% - Énfasis5 3 4 2 2 3 2 2" xfId="10134"/>
    <cellStyle name="20% - Énfasis5 3 4 2 2 3 2 2 2" xfId="22486"/>
    <cellStyle name="20% - Énfasis5 3 4 2 2 3 2 3" xfId="16791"/>
    <cellStyle name="20% - Énfasis5 3 4 2 2 3 3" xfId="10135"/>
    <cellStyle name="20% - Énfasis5 3 4 2 2 3 3 2" xfId="22487"/>
    <cellStyle name="20% - Énfasis5 3 4 2 2 3 4" xfId="16790"/>
    <cellStyle name="20% - Énfasis5 3 4 2 2 4" xfId="3203"/>
    <cellStyle name="20% - Énfasis5 3 4 2 2 4 2" xfId="10136"/>
    <cellStyle name="20% - Énfasis5 3 4 2 2 4 2 2" xfId="22488"/>
    <cellStyle name="20% - Énfasis5 3 4 2 2 4 3" xfId="16792"/>
    <cellStyle name="20% - Énfasis5 3 4 2 2 5" xfId="7295"/>
    <cellStyle name="20% - Énfasis5 3 4 2 2 5 2" xfId="19841"/>
    <cellStyle name="20% - Énfasis5 3 4 2 2 6" xfId="15001"/>
    <cellStyle name="20% - Énfasis5 3 4 2 3" xfId="1315"/>
    <cellStyle name="20% - Énfasis5 3 4 2 3 2" xfId="3204"/>
    <cellStyle name="20% - Énfasis5 3 4 2 3 2 2" xfId="10137"/>
    <cellStyle name="20% - Énfasis5 3 4 2 3 2 2 2" xfId="22489"/>
    <cellStyle name="20% - Énfasis5 3 4 2 3 2 3" xfId="16793"/>
    <cellStyle name="20% - Énfasis5 3 4 2 3 3" xfId="10138"/>
    <cellStyle name="20% - Énfasis5 3 4 2 3 3 2" xfId="22490"/>
    <cellStyle name="20% - Énfasis5 3 4 2 3 4" xfId="15865"/>
    <cellStyle name="20% - Énfasis5 3 4 2 4" xfId="3205"/>
    <cellStyle name="20% - Énfasis5 3 4 2 4 2" xfId="3206"/>
    <cellStyle name="20% - Énfasis5 3 4 2 4 2 2" xfId="10139"/>
    <cellStyle name="20% - Énfasis5 3 4 2 4 2 2 2" xfId="22491"/>
    <cellStyle name="20% - Énfasis5 3 4 2 4 2 3" xfId="16795"/>
    <cellStyle name="20% - Énfasis5 3 4 2 4 3" xfId="10140"/>
    <cellStyle name="20% - Énfasis5 3 4 2 4 3 2" xfId="22492"/>
    <cellStyle name="20% - Énfasis5 3 4 2 4 4" xfId="16794"/>
    <cellStyle name="20% - Énfasis5 3 4 2 5" xfId="3207"/>
    <cellStyle name="20% - Énfasis5 3 4 2 5 2" xfId="10141"/>
    <cellStyle name="20% - Énfasis5 3 4 2 5 2 2" xfId="22493"/>
    <cellStyle name="20% - Énfasis5 3 4 2 5 3" xfId="16796"/>
    <cellStyle name="20% - Énfasis5 3 4 2 6" xfId="7296"/>
    <cellStyle name="20% - Énfasis5 3 4 2 6 2" xfId="19842"/>
    <cellStyle name="20% - Énfasis5 3 4 2 7" xfId="15000"/>
    <cellStyle name="20% - Énfasis5 3 4 3" xfId="275"/>
    <cellStyle name="20% - Énfasis5 3 4 3 2" xfId="1316"/>
    <cellStyle name="20% - Énfasis5 3 4 3 2 2" xfId="3208"/>
    <cellStyle name="20% - Énfasis5 3 4 3 2 2 2" xfId="10142"/>
    <cellStyle name="20% - Énfasis5 3 4 3 2 2 2 2" xfId="22494"/>
    <cellStyle name="20% - Énfasis5 3 4 3 2 2 3" xfId="16797"/>
    <cellStyle name="20% - Énfasis5 3 4 3 2 3" xfId="10143"/>
    <cellStyle name="20% - Énfasis5 3 4 3 2 3 2" xfId="22495"/>
    <cellStyle name="20% - Énfasis5 3 4 3 2 4" xfId="15866"/>
    <cellStyle name="20% - Énfasis5 3 4 3 3" xfId="3209"/>
    <cellStyle name="20% - Énfasis5 3 4 3 3 2" xfId="3210"/>
    <cellStyle name="20% - Énfasis5 3 4 3 3 2 2" xfId="10144"/>
    <cellStyle name="20% - Énfasis5 3 4 3 3 2 2 2" xfId="22496"/>
    <cellStyle name="20% - Énfasis5 3 4 3 3 2 3" xfId="16799"/>
    <cellStyle name="20% - Énfasis5 3 4 3 3 3" xfId="10145"/>
    <cellStyle name="20% - Énfasis5 3 4 3 3 3 2" xfId="22497"/>
    <cellStyle name="20% - Énfasis5 3 4 3 3 4" xfId="16798"/>
    <cellStyle name="20% - Énfasis5 3 4 3 4" xfId="3211"/>
    <cellStyle name="20% - Énfasis5 3 4 3 4 2" xfId="10146"/>
    <cellStyle name="20% - Énfasis5 3 4 3 4 2 2" xfId="22498"/>
    <cellStyle name="20% - Énfasis5 3 4 3 4 3" xfId="16800"/>
    <cellStyle name="20% - Énfasis5 3 4 3 5" xfId="7297"/>
    <cellStyle name="20% - Énfasis5 3 4 3 5 2" xfId="19843"/>
    <cellStyle name="20% - Énfasis5 3 4 3 6" xfId="15002"/>
    <cellStyle name="20% - Énfasis5 3 4 4" xfId="1317"/>
    <cellStyle name="20% - Énfasis5 3 4 4 2" xfId="3212"/>
    <cellStyle name="20% - Énfasis5 3 4 4 2 2" xfId="10147"/>
    <cellStyle name="20% - Énfasis5 3 4 4 2 2 2" xfId="22499"/>
    <cellStyle name="20% - Énfasis5 3 4 4 2 3" xfId="16801"/>
    <cellStyle name="20% - Énfasis5 3 4 4 3" xfId="10148"/>
    <cellStyle name="20% - Énfasis5 3 4 4 3 2" xfId="22500"/>
    <cellStyle name="20% - Énfasis5 3 4 4 4" xfId="15867"/>
    <cellStyle name="20% - Énfasis5 3 4 5" xfId="3213"/>
    <cellStyle name="20% - Énfasis5 3 4 5 2" xfId="3214"/>
    <cellStyle name="20% - Énfasis5 3 4 5 2 2" xfId="10149"/>
    <cellStyle name="20% - Énfasis5 3 4 5 2 2 2" xfId="22501"/>
    <cellStyle name="20% - Énfasis5 3 4 5 2 3" xfId="16803"/>
    <cellStyle name="20% - Énfasis5 3 4 5 3" xfId="10150"/>
    <cellStyle name="20% - Énfasis5 3 4 5 3 2" xfId="22502"/>
    <cellStyle name="20% - Énfasis5 3 4 5 4" xfId="16802"/>
    <cellStyle name="20% - Énfasis5 3 4 6" xfId="3215"/>
    <cellStyle name="20% - Énfasis5 3 4 6 2" xfId="10151"/>
    <cellStyle name="20% - Énfasis5 3 4 6 2 2" xfId="22503"/>
    <cellStyle name="20% - Énfasis5 3 4 6 3" xfId="16804"/>
    <cellStyle name="20% - Énfasis5 3 4 7" xfId="7298"/>
    <cellStyle name="20% - Énfasis5 3 4 7 2" xfId="19844"/>
    <cellStyle name="20% - Énfasis5 3 4 8" xfId="14999"/>
    <cellStyle name="20% - Énfasis5 3 5" xfId="276"/>
    <cellStyle name="20% - Énfasis5 3 5 2" xfId="277"/>
    <cellStyle name="20% - Énfasis5 3 5 2 2" xfId="278"/>
    <cellStyle name="20% - Énfasis5 3 5 2 2 2" xfId="1318"/>
    <cellStyle name="20% - Énfasis5 3 5 2 2 2 2" xfId="3216"/>
    <cellStyle name="20% - Énfasis5 3 5 2 2 2 2 2" xfId="10152"/>
    <cellStyle name="20% - Énfasis5 3 5 2 2 2 2 2 2" xfId="22504"/>
    <cellStyle name="20% - Énfasis5 3 5 2 2 2 2 3" xfId="16805"/>
    <cellStyle name="20% - Énfasis5 3 5 2 2 2 3" xfId="10153"/>
    <cellStyle name="20% - Énfasis5 3 5 2 2 2 3 2" xfId="22505"/>
    <cellStyle name="20% - Énfasis5 3 5 2 2 2 4" xfId="15868"/>
    <cellStyle name="20% - Énfasis5 3 5 2 2 3" xfId="3217"/>
    <cellStyle name="20% - Énfasis5 3 5 2 2 3 2" xfId="3218"/>
    <cellStyle name="20% - Énfasis5 3 5 2 2 3 2 2" xfId="10154"/>
    <cellStyle name="20% - Énfasis5 3 5 2 2 3 2 2 2" xfId="22506"/>
    <cellStyle name="20% - Énfasis5 3 5 2 2 3 2 3" xfId="16807"/>
    <cellStyle name="20% - Énfasis5 3 5 2 2 3 3" xfId="10155"/>
    <cellStyle name="20% - Énfasis5 3 5 2 2 3 3 2" xfId="22507"/>
    <cellStyle name="20% - Énfasis5 3 5 2 2 3 4" xfId="16806"/>
    <cellStyle name="20% - Énfasis5 3 5 2 2 4" xfId="3219"/>
    <cellStyle name="20% - Énfasis5 3 5 2 2 4 2" xfId="10156"/>
    <cellStyle name="20% - Énfasis5 3 5 2 2 4 2 2" xfId="22508"/>
    <cellStyle name="20% - Énfasis5 3 5 2 2 4 3" xfId="16808"/>
    <cellStyle name="20% - Énfasis5 3 5 2 2 5" xfId="7299"/>
    <cellStyle name="20% - Énfasis5 3 5 2 2 5 2" xfId="19845"/>
    <cellStyle name="20% - Énfasis5 3 5 2 2 6" xfId="15005"/>
    <cellStyle name="20% - Énfasis5 3 5 2 3" xfId="1319"/>
    <cellStyle name="20% - Énfasis5 3 5 2 3 2" xfId="3220"/>
    <cellStyle name="20% - Énfasis5 3 5 2 3 2 2" xfId="10157"/>
    <cellStyle name="20% - Énfasis5 3 5 2 3 2 2 2" xfId="22509"/>
    <cellStyle name="20% - Énfasis5 3 5 2 3 2 3" xfId="16809"/>
    <cellStyle name="20% - Énfasis5 3 5 2 3 3" xfId="10158"/>
    <cellStyle name="20% - Énfasis5 3 5 2 3 3 2" xfId="22510"/>
    <cellStyle name="20% - Énfasis5 3 5 2 3 4" xfId="15869"/>
    <cellStyle name="20% - Énfasis5 3 5 2 4" xfId="3221"/>
    <cellStyle name="20% - Énfasis5 3 5 2 4 2" xfId="3222"/>
    <cellStyle name="20% - Énfasis5 3 5 2 4 2 2" xfId="10159"/>
    <cellStyle name="20% - Énfasis5 3 5 2 4 2 2 2" xfId="22511"/>
    <cellStyle name="20% - Énfasis5 3 5 2 4 2 3" xfId="16811"/>
    <cellStyle name="20% - Énfasis5 3 5 2 4 3" xfId="10160"/>
    <cellStyle name="20% - Énfasis5 3 5 2 4 3 2" xfId="22512"/>
    <cellStyle name="20% - Énfasis5 3 5 2 4 4" xfId="16810"/>
    <cellStyle name="20% - Énfasis5 3 5 2 5" xfId="3223"/>
    <cellStyle name="20% - Énfasis5 3 5 2 5 2" xfId="10161"/>
    <cellStyle name="20% - Énfasis5 3 5 2 5 2 2" xfId="22513"/>
    <cellStyle name="20% - Énfasis5 3 5 2 5 3" xfId="16812"/>
    <cellStyle name="20% - Énfasis5 3 5 2 6" xfId="7300"/>
    <cellStyle name="20% - Énfasis5 3 5 2 6 2" xfId="19846"/>
    <cellStyle name="20% - Énfasis5 3 5 2 7" xfId="15004"/>
    <cellStyle name="20% - Énfasis5 3 5 3" xfId="279"/>
    <cellStyle name="20% - Énfasis5 3 5 3 2" xfId="1320"/>
    <cellStyle name="20% - Énfasis5 3 5 3 2 2" xfId="3224"/>
    <cellStyle name="20% - Énfasis5 3 5 3 2 2 2" xfId="10162"/>
    <cellStyle name="20% - Énfasis5 3 5 3 2 2 2 2" xfId="22514"/>
    <cellStyle name="20% - Énfasis5 3 5 3 2 2 3" xfId="16813"/>
    <cellStyle name="20% - Énfasis5 3 5 3 2 3" xfId="10163"/>
    <cellStyle name="20% - Énfasis5 3 5 3 2 3 2" xfId="22515"/>
    <cellStyle name="20% - Énfasis5 3 5 3 2 4" xfId="15870"/>
    <cellStyle name="20% - Énfasis5 3 5 3 3" xfId="3225"/>
    <cellStyle name="20% - Énfasis5 3 5 3 3 2" xfId="3226"/>
    <cellStyle name="20% - Énfasis5 3 5 3 3 2 2" xfId="10164"/>
    <cellStyle name="20% - Énfasis5 3 5 3 3 2 2 2" xfId="22516"/>
    <cellStyle name="20% - Énfasis5 3 5 3 3 2 3" xfId="16815"/>
    <cellStyle name="20% - Énfasis5 3 5 3 3 3" xfId="10165"/>
    <cellStyle name="20% - Énfasis5 3 5 3 3 3 2" xfId="22517"/>
    <cellStyle name="20% - Énfasis5 3 5 3 3 4" xfId="16814"/>
    <cellStyle name="20% - Énfasis5 3 5 3 4" xfId="3227"/>
    <cellStyle name="20% - Énfasis5 3 5 3 4 2" xfId="10166"/>
    <cellStyle name="20% - Énfasis5 3 5 3 4 2 2" xfId="22518"/>
    <cellStyle name="20% - Énfasis5 3 5 3 4 3" xfId="16816"/>
    <cellStyle name="20% - Énfasis5 3 5 3 5" xfId="7301"/>
    <cellStyle name="20% - Énfasis5 3 5 3 5 2" xfId="19847"/>
    <cellStyle name="20% - Énfasis5 3 5 3 6" xfId="15006"/>
    <cellStyle name="20% - Énfasis5 3 5 4" xfId="1321"/>
    <cellStyle name="20% - Énfasis5 3 5 4 2" xfId="3228"/>
    <cellStyle name="20% - Énfasis5 3 5 4 2 2" xfId="10167"/>
    <cellStyle name="20% - Énfasis5 3 5 4 2 2 2" xfId="22519"/>
    <cellStyle name="20% - Énfasis5 3 5 4 2 3" xfId="16817"/>
    <cellStyle name="20% - Énfasis5 3 5 4 3" xfId="10168"/>
    <cellStyle name="20% - Énfasis5 3 5 4 3 2" xfId="22520"/>
    <cellStyle name="20% - Énfasis5 3 5 4 4" xfId="15871"/>
    <cellStyle name="20% - Énfasis5 3 5 5" xfId="3229"/>
    <cellStyle name="20% - Énfasis5 3 5 5 2" xfId="3230"/>
    <cellStyle name="20% - Énfasis5 3 5 5 2 2" xfId="10169"/>
    <cellStyle name="20% - Énfasis5 3 5 5 2 2 2" xfId="22521"/>
    <cellStyle name="20% - Énfasis5 3 5 5 2 3" xfId="16819"/>
    <cellStyle name="20% - Énfasis5 3 5 5 3" xfId="10170"/>
    <cellStyle name="20% - Énfasis5 3 5 5 3 2" xfId="22522"/>
    <cellStyle name="20% - Énfasis5 3 5 5 4" xfId="16818"/>
    <cellStyle name="20% - Énfasis5 3 5 6" xfId="3231"/>
    <cellStyle name="20% - Énfasis5 3 5 6 2" xfId="10171"/>
    <cellStyle name="20% - Énfasis5 3 5 6 2 2" xfId="22523"/>
    <cellStyle name="20% - Énfasis5 3 5 6 3" xfId="16820"/>
    <cellStyle name="20% - Énfasis5 3 5 7" xfId="7302"/>
    <cellStyle name="20% - Énfasis5 3 5 7 2" xfId="19848"/>
    <cellStyle name="20% - Énfasis5 3 5 8" xfId="15003"/>
    <cellStyle name="20% - Énfasis5 3 6" xfId="280"/>
    <cellStyle name="20% - Énfasis5 3 6 2" xfId="281"/>
    <cellStyle name="20% - Énfasis5 3 6 2 2" xfId="282"/>
    <cellStyle name="20% - Énfasis5 3 6 2 2 2" xfId="1322"/>
    <cellStyle name="20% - Énfasis5 3 6 2 2 2 2" xfId="3232"/>
    <cellStyle name="20% - Énfasis5 3 6 2 2 2 2 2" xfId="10172"/>
    <cellStyle name="20% - Énfasis5 3 6 2 2 2 2 2 2" xfId="22524"/>
    <cellStyle name="20% - Énfasis5 3 6 2 2 2 2 3" xfId="16821"/>
    <cellStyle name="20% - Énfasis5 3 6 2 2 2 3" xfId="10173"/>
    <cellStyle name="20% - Énfasis5 3 6 2 2 2 3 2" xfId="22525"/>
    <cellStyle name="20% - Énfasis5 3 6 2 2 2 4" xfId="15872"/>
    <cellStyle name="20% - Énfasis5 3 6 2 2 3" xfId="3233"/>
    <cellStyle name="20% - Énfasis5 3 6 2 2 3 2" xfId="3234"/>
    <cellStyle name="20% - Énfasis5 3 6 2 2 3 2 2" xfId="10174"/>
    <cellStyle name="20% - Énfasis5 3 6 2 2 3 2 2 2" xfId="22526"/>
    <cellStyle name="20% - Énfasis5 3 6 2 2 3 2 3" xfId="16823"/>
    <cellStyle name="20% - Énfasis5 3 6 2 2 3 3" xfId="10175"/>
    <cellStyle name="20% - Énfasis5 3 6 2 2 3 3 2" xfId="22527"/>
    <cellStyle name="20% - Énfasis5 3 6 2 2 3 4" xfId="16822"/>
    <cellStyle name="20% - Énfasis5 3 6 2 2 4" xfId="3235"/>
    <cellStyle name="20% - Énfasis5 3 6 2 2 4 2" xfId="10176"/>
    <cellStyle name="20% - Énfasis5 3 6 2 2 4 2 2" xfId="22528"/>
    <cellStyle name="20% - Énfasis5 3 6 2 2 4 3" xfId="16824"/>
    <cellStyle name="20% - Énfasis5 3 6 2 2 5" xfId="7303"/>
    <cellStyle name="20% - Énfasis5 3 6 2 2 5 2" xfId="19849"/>
    <cellStyle name="20% - Énfasis5 3 6 2 2 6" xfId="15009"/>
    <cellStyle name="20% - Énfasis5 3 6 2 3" xfId="1323"/>
    <cellStyle name="20% - Énfasis5 3 6 2 3 2" xfId="3236"/>
    <cellStyle name="20% - Énfasis5 3 6 2 3 2 2" xfId="10177"/>
    <cellStyle name="20% - Énfasis5 3 6 2 3 2 2 2" xfId="22529"/>
    <cellStyle name="20% - Énfasis5 3 6 2 3 2 3" xfId="16825"/>
    <cellStyle name="20% - Énfasis5 3 6 2 3 3" xfId="10178"/>
    <cellStyle name="20% - Énfasis5 3 6 2 3 3 2" xfId="22530"/>
    <cellStyle name="20% - Énfasis5 3 6 2 3 4" xfId="15873"/>
    <cellStyle name="20% - Énfasis5 3 6 2 4" xfId="3237"/>
    <cellStyle name="20% - Énfasis5 3 6 2 4 2" xfId="3238"/>
    <cellStyle name="20% - Énfasis5 3 6 2 4 2 2" xfId="10179"/>
    <cellStyle name="20% - Énfasis5 3 6 2 4 2 2 2" xfId="22531"/>
    <cellStyle name="20% - Énfasis5 3 6 2 4 2 3" xfId="16827"/>
    <cellStyle name="20% - Énfasis5 3 6 2 4 3" xfId="10180"/>
    <cellStyle name="20% - Énfasis5 3 6 2 4 3 2" xfId="22532"/>
    <cellStyle name="20% - Énfasis5 3 6 2 4 4" xfId="16826"/>
    <cellStyle name="20% - Énfasis5 3 6 2 5" xfId="3239"/>
    <cellStyle name="20% - Énfasis5 3 6 2 5 2" xfId="10181"/>
    <cellStyle name="20% - Énfasis5 3 6 2 5 2 2" xfId="22533"/>
    <cellStyle name="20% - Énfasis5 3 6 2 5 3" xfId="16828"/>
    <cellStyle name="20% - Énfasis5 3 6 2 6" xfId="7304"/>
    <cellStyle name="20% - Énfasis5 3 6 2 6 2" xfId="19850"/>
    <cellStyle name="20% - Énfasis5 3 6 2 7" xfId="15008"/>
    <cellStyle name="20% - Énfasis5 3 6 3" xfId="283"/>
    <cellStyle name="20% - Énfasis5 3 6 3 2" xfId="1324"/>
    <cellStyle name="20% - Énfasis5 3 6 3 2 2" xfId="3240"/>
    <cellStyle name="20% - Énfasis5 3 6 3 2 2 2" xfId="10182"/>
    <cellStyle name="20% - Énfasis5 3 6 3 2 2 2 2" xfId="22534"/>
    <cellStyle name="20% - Énfasis5 3 6 3 2 2 3" xfId="16829"/>
    <cellStyle name="20% - Énfasis5 3 6 3 2 3" xfId="10183"/>
    <cellStyle name="20% - Énfasis5 3 6 3 2 3 2" xfId="22535"/>
    <cellStyle name="20% - Énfasis5 3 6 3 2 4" xfId="15874"/>
    <cellStyle name="20% - Énfasis5 3 6 3 3" xfId="3241"/>
    <cellStyle name="20% - Énfasis5 3 6 3 3 2" xfId="3242"/>
    <cellStyle name="20% - Énfasis5 3 6 3 3 2 2" xfId="10184"/>
    <cellStyle name="20% - Énfasis5 3 6 3 3 2 2 2" xfId="22536"/>
    <cellStyle name="20% - Énfasis5 3 6 3 3 2 3" xfId="16831"/>
    <cellStyle name="20% - Énfasis5 3 6 3 3 3" xfId="10185"/>
    <cellStyle name="20% - Énfasis5 3 6 3 3 3 2" xfId="22537"/>
    <cellStyle name="20% - Énfasis5 3 6 3 3 4" xfId="16830"/>
    <cellStyle name="20% - Énfasis5 3 6 3 4" xfId="3243"/>
    <cellStyle name="20% - Énfasis5 3 6 3 4 2" xfId="10186"/>
    <cellStyle name="20% - Énfasis5 3 6 3 4 2 2" xfId="22538"/>
    <cellStyle name="20% - Énfasis5 3 6 3 4 3" xfId="16832"/>
    <cellStyle name="20% - Énfasis5 3 6 3 5" xfId="7305"/>
    <cellStyle name="20% - Énfasis5 3 6 3 5 2" xfId="19851"/>
    <cellStyle name="20% - Énfasis5 3 6 3 6" xfId="15010"/>
    <cellStyle name="20% - Énfasis5 3 6 4" xfId="1325"/>
    <cellStyle name="20% - Énfasis5 3 6 4 2" xfId="3244"/>
    <cellStyle name="20% - Énfasis5 3 6 4 2 2" xfId="10187"/>
    <cellStyle name="20% - Énfasis5 3 6 4 2 2 2" xfId="22539"/>
    <cellStyle name="20% - Énfasis5 3 6 4 2 3" xfId="16833"/>
    <cellStyle name="20% - Énfasis5 3 6 4 3" xfId="10188"/>
    <cellStyle name="20% - Énfasis5 3 6 4 3 2" xfId="22540"/>
    <cellStyle name="20% - Énfasis5 3 6 4 4" xfId="15875"/>
    <cellStyle name="20% - Énfasis5 3 6 5" xfId="3245"/>
    <cellStyle name="20% - Énfasis5 3 6 5 2" xfId="3246"/>
    <cellStyle name="20% - Énfasis5 3 6 5 2 2" xfId="10189"/>
    <cellStyle name="20% - Énfasis5 3 6 5 2 2 2" xfId="22541"/>
    <cellStyle name="20% - Énfasis5 3 6 5 2 3" xfId="16835"/>
    <cellStyle name="20% - Énfasis5 3 6 5 3" xfId="10190"/>
    <cellStyle name="20% - Énfasis5 3 6 5 3 2" xfId="22542"/>
    <cellStyle name="20% - Énfasis5 3 6 5 4" xfId="16834"/>
    <cellStyle name="20% - Énfasis5 3 6 6" xfId="3247"/>
    <cellStyle name="20% - Énfasis5 3 6 6 2" xfId="10191"/>
    <cellStyle name="20% - Énfasis5 3 6 6 2 2" xfId="22543"/>
    <cellStyle name="20% - Énfasis5 3 6 6 3" xfId="16836"/>
    <cellStyle name="20% - Énfasis5 3 6 7" xfId="7306"/>
    <cellStyle name="20% - Énfasis5 3 6 7 2" xfId="19852"/>
    <cellStyle name="20% - Énfasis5 3 6 8" xfId="15007"/>
    <cellStyle name="20% - Énfasis5 3 7" xfId="284"/>
    <cellStyle name="20% - Énfasis5 3 7 2" xfId="285"/>
    <cellStyle name="20% - Énfasis5 3 7 2 2" xfId="286"/>
    <cellStyle name="20% - Énfasis5 3 7 2 2 2" xfId="1326"/>
    <cellStyle name="20% - Énfasis5 3 7 2 2 2 2" xfId="3248"/>
    <cellStyle name="20% - Énfasis5 3 7 2 2 2 2 2" xfId="10192"/>
    <cellStyle name="20% - Énfasis5 3 7 2 2 2 2 2 2" xfId="22544"/>
    <cellStyle name="20% - Énfasis5 3 7 2 2 2 2 3" xfId="16837"/>
    <cellStyle name="20% - Énfasis5 3 7 2 2 2 3" xfId="10193"/>
    <cellStyle name="20% - Énfasis5 3 7 2 2 2 3 2" xfId="22545"/>
    <cellStyle name="20% - Énfasis5 3 7 2 2 2 4" xfId="15876"/>
    <cellStyle name="20% - Énfasis5 3 7 2 2 3" xfId="3249"/>
    <cellStyle name="20% - Énfasis5 3 7 2 2 3 2" xfId="3250"/>
    <cellStyle name="20% - Énfasis5 3 7 2 2 3 2 2" xfId="10194"/>
    <cellStyle name="20% - Énfasis5 3 7 2 2 3 2 2 2" xfId="22546"/>
    <cellStyle name="20% - Énfasis5 3 7 2 2 3 2 3" xfId="16839"/>
    <cellStyle name="20% - Énfasis5 3 7 2 2 3 3" xfId="10195"/>
    <cellStyle name="20% - Énfasis5 3 7 2 2 3 3 2" xfId="22547"/>
    <cellStyle name="20% - Énfasis5 3 7 2 2 3 4" xfId="16838"/>
    <cellStyle name="20% - Énfasis5 3 7 2 2 4" xfId="3251"/>
    <cellStyle name="20% - Énfasis5 3 7 2 2 4 2" xfId="10196"/>
    <cellStyle name="20% - Énfasis5 3 7 2 2 4 2 2" xfId="22548"/>
    <cellStyle name="20% - Énfasis5 3 7 2 2 4 3" xfId="16840"/>
    <cellStyle name="20% - Énfasis5 3 7 2 2 5" xfId="7307"/>
    <cellStyle name="20% - Énfasis5 3 7 2 2 5 2" xfId="19853"/>
    <cellStyle name="20% - Énfasis5 3 7 2 2 6" xfId="15013"/>
    <cellStyle name="20% - Énfasis5 3 7 2 3" xfId="1327"/>
    <cellStyle name="20% - Énfasis5 3 7 2 3 2" xfId="3252"/>
    <cellStyle name="20% - Énfasis5 3 7 2 3 2 2" xfId="10197"/>
    <cellStyle name="20% - Énfasis5 3 7 2 3 2 2 2" xfId="22549"/>
    <cellStyle name="20% - Énfasis5 3 7 2 3 2 3" xfId="16841"/>
    <cellStyle name="20% - Énfasis5 3 7 2 3 3" xfId="10198"/>
    <cellStyle name="20% - Énfasis5 3 7 2 3 3 2" xfId="22550"/>
    <cellStyle name="20% - Énfasis5 3 7 2 3 4" xfId="15877"/>
    <cellStyle name="20% - Énfasis5 3 7 2 4" xfId="3253"/>
    <cellStyle name="20% - Énfasis5 3 7 2 4 2" xfId="3254"/>
    <cellStyle name="20% - Énfasis5 3 7 2 4 2 2" xfId="10199"/>
    <cellStyle name="20% - Énfasis5 3 7 2 4 2 2 2" xfId="22551"/>
    <cellStyle name="20% - Énfasis5 3 7 2 4 2 3" xfId="16843"/>
    <cellStyle name="20% - Énfasis5 3 7 2 4 3" xfId="10200"/>
    <cellStyle name="20% - Énfasis5 3 7 2 4 3 2" xfId="22552"/>
    <cellStyle name="20% - Énfasis5 3 7 2 4 4" xfId="16842"/>
    <cellStyle name="20% - Énfasis5 3 7 2 5" xfId="3255"/>
    <cellStyle name="20% - Énfasis5 3 7 2 5 2" xfId="10201"/>
    <cellStyle name="20% - Énfasis5 3 7 2 5 2 2" xfId="22553"/>
    <cellStyle name="20% - Énfasis5 3 7 2 5 3" xfId="16844"/>
    <cellStyle name="20% - Énfasis5 3 7 2 6" xfId="7308"/>
    <cellStyle name="20% - Énfasis5 3 7 2 6 2" xfId="19854"/>
    <cellStyle name="20% - Énfasis5 3 7 2 7" xfId="15012"/>
    <cellStyle name="20% - Énfasis5 3 7 3" xfId="287"/>
    <cellStyle name="20% - Énfasis5 3 7 3 2" xfId="1328"/>
    <cellStyle name="20% - Énfasis5 3 7 3 2 2" xfId="3256"/>
    <cellStyle name="20% - Énfasis5 3 7 3 2 2 2" xfId="10202"/>
    <cellStyle name="20% - Énfasis5 3 7 3 2 2 2 2" xfId="22554"/>
    <cellStyle name="20% - Énfasis5 3 7 3 2 2 3" xfId="16845"/>
    <cellStyle name="20% - Énfasis5 3 7 3 2 3" xfId="10203"/>
    <cellStyle name="20% - Énfasis5 3 7 3 2 3 2" xfId="22555"/>
    <cellStyle name="20% - Énfasis5 3 7 3 2 4" xfId="15878"/>
    <cellStyle name="20% - Énfasis5 3 7 3 3" xfId="3257"/>
    <cellStyle name="20% - Énfasis5 3 7 3 3 2" xfId="3258"/>
    <cellStyle name="20% - Énfasis5 3 7 3 3 2 2" xfId="10204"/>
    <cellStyle name="20% - Énfasis5 3 7 3 3 2 2 2" xfId="22556"/>
    <cellStyle name="20% - Énfasis5 3 7 3 3 2 3" xfId="16847"/>
    <cellStyle name="20% - Énfasis5 3 7 3 3 3" xfId="10205"/>
    <cellStyle name="20% - Énfasis5 3 7 3 3 3 2" xfId="22557"/>
    <cellStyle name="20% - Énfasis5 3 7 3 3 4" xfId="16846"/>
    <cellStyle name="20% - Énfasis5 3 7 3 4" xfId="3259"/>
    <cellStyle name="20% - Énfasis5 3 7 3 4 2" xfId="10206"/>
    <cellStyle name="20% - Énfasis5 3 7 3 4 2 2" xfId="22558"/>
    <cellStyle name="20% - Énfasis5 3 7 3 4 3" xfId="16848"/>
    <cellStyle name="20% - Énfasis5 3 7 3 5" xfId="7309"/>
    <cellStyle name="20% - Énfasis5 3 7 3 5 2" xfId="19855"/>
    <cellStyle name="20% - Énfasis5 3 7 3 6" xfId="15014"/>
    <cellStyle name="20% - Énfasis5 3 7 4" xfId="1329"/>
    <cellStyle name="20% - Énfasis5 3 7 4 2" xfId="3260"/>
    <cellStyle name="20% - Énfasis5 3 7 4 2 2" xfId="10207"/>
    <cellStyle name="20% - Énfasis5 3 7 4 2 2 2" xfId="22559"/>
    <cellStyle name="20% - Énfasis5 3 7 4 2 3" xfId="16849"/>
    <cellStyle name="20% - Énfasis5 3 7 4 3" xfId="10208"/>
    <cellStyle name="20% - Énfasis5 3 7 4 3 2" xfId="22560"/>
    <cellStyle name="20% - Énfasis5 3 7 4 4" xfId="15879"/>
    <cellStyle name="20% - Énfasis5 3 7 5" xfId="3261"/>
    <cellStyle name="20% - Énfasis5 3 7 5 2" xfId="3262"/>
    <cellStyle name="20% - Énfasis5 3 7 5 2 2" xfId="10209"/>
    <cellStyle name="20% - Énfasis5 3 7 5 2 2 2" xfId="22561"/>
    <cellStyle name="20% - Énfasis5 3 7 5 2 3" xfId="16851"/>
    <cellStyle name="20% - Énfasis5 3 7 5 3" xfId="10210"/>
    <cellStyle name="20% - Énfasis5 3 7 5 3 2" xfId="22562"/>
    <cellStyle name="20% - Énfasis5 3 7 5 4" xfId="16850"/>
    <cellStyle name="20% - Énfasis5 3 7 6" xfId="3263"/>
    <cellStyle name="20% - Énfasis5 3 7 6 2" xfId="10211"/>
    <cellStyle name="20% - Énfasis5 3 7 6 2 2" xfId="22563"/>
    <cellStyle name="20% - Énfasis5 3 7 6 3" xfId="16852"/>
    <cellStyle name="20% - Énfasis5 3 7 7" xfId="7310"/>
    <cellStyle name="20% - Énfasis5 3 7 7 2" xfId="19856"/>
    <cellStyle name="20% - Énfasis5 3 7 8" xfId="15011"/>
    <cellStyle name="20% - Énfasis5 3 8" xfId="288"/>
    <cellStyle name="20% - Énfasis5 3 8 2" xfId="289"/>
    <cellStyle name="20% - Énfasis5 3 8 2 2" xfId="1330"/>
    <cellStyle name="20% - Énfasis5 3 8 2 2 2" xfId="3264"/>
    <cellStyle name="20% - Énfasis5 3 8 2 2 2 2" xfId="10212"/>
    <cellStyle name="20% - Énfasis5 3 8 2 2 2 2 2" xfId="22564"/>
    <cellStyle name="20% - Énfasis5 3 8 2 2 2 3" xfId="16853"/>
    <cellStyle name="20% - Énfasis5 3 8 2 2 3" xfId="10213"/>
    <cellStyle name="20% - Énfasis5 3 8 2 2 3 2" xfId="22565"/>
    <cellStyle name="20% - Énfasis5 3 8 2 2 4" xfId="15880"/>
    <cellStyle name="20% - Énfasis5 3 8 2 3" xfId="3265"/>
    <cellStyle name="20% - Énfasis5 3 8 2 3 2" xfId="3266"/>
    <cellStyle name="20% - Énfasis5 3 8 2 3 2 2" xfId="10214"/>
    <cellStyle name="20% - Énfasis5 3 8 2 3 2 2 2" xfId="22566"/>
    <cellStyle name="20% - Énfasis5 3 8 2 3 2 3" xfId="16855"/>
    <cellStyle name="20% - Énfasis5 3 8 2 3 3" xfId="10215"/>
    <cellStyle name="20% - Énfasis5 3 8 2 3 3 2" xfId="22567"/>
    <cellStyle name="20% - Énfasis5 3 8 2 3 4" xfId="16854"/>
    <cellStyle name="20% - Énfasis5 3 8 2 4" xfId="3267"/>
    <cellStyle name="20% - Énfasis5 3 8 2 4 2" xfId="10216"/>
    <cellStyle name="20% - Énfasis5 3 8 2 4 2 2" xfId="22568"/>
    <cellStyle name="20% - Énfasis5 3 8 2 4 3" xfId="16856"/>
    <cellStyle name="20% - Énfasis5 3 8 2 5" xfId="7311"/>
    <cellStyle name="20% - Énfasis5 3 8 2 5 2" xfId="19857"/>
    <cellStyle name="20% - Énfasis5 3 8 2 6" xfId="15016"/>
    <cellStyle name="20% - Énfasis5 3 8 3" xfId="1331"/>
    <cellStyle name="20% - Énfasis5 3 8 3 2" xfId="3268"/>
    <cellStyle name="20% - Énfasis5 3 8 3 2 2" xfId="10217"/>
    <cellStyle name="20% - Énfasis5 3 8 3 2 2 2" xfId="22569"/>
    <cellStyle name="20% - Énfasis5 3 8 3 2 3" xfId="16857"/>
    <cellStyle name="20% - Énfasis5 3 8 3 3" xfId="10218"/>
    <cellStyle name="20% - Énfasis5 3 8 3 3 2" xfId="22570"/>
    <cellStyle name="20% - Énfasis5 3 8 3 4" xfId="15881"/>
    <cellStyle name="20% - Énfasis5 3 8 4" xfId="3269"/>
    <cellStyle name="20% - Énfasis5 3 8 4 2" xfId="3270"/>
    <cellStyle name="20% - Énfasis5 3 8 4 2 2" xfId="10219"/>
    <cellStyle name="20% - Énfasis5 3 8 4 2 2 2" xfId="22571"/>
    <cellStyle name="20% - Énfasis5 3 8 4 2 3" xfId="16859"/>
    <cellStyle name="20% - Énfasis5 3 8 4 3" xfId="10220"/>
    <cellStyle name="20% - Énfasis5 3 8 4 3 2" xfId="22572"/>
    <cellStyle name="20% - Énfasis5 3 8 4 4" xfId="16858"/>
    <cellStyle name="20% - Énfasis5 3 8 5" xfId="3271"/>
    <cellStyle name="20% - Énfasis5 3 8 5 2" xfId="10221"/>
    <cellStyle name="20% - Énfasis5 3 8 5 2 2" xfId="22573"/>
    <cellStyle name="20% - Énfasis5 3 8 5 3" xfId="16860"/>
    <cellStyle name="20% - Énfasis5 3 8 6" xfId="7312"/>
    <cellStyle name="20% - Énfasis5 3 8 6 2" xfId="19858"/>
    <cellStyle name="20% - Énfasis5 3 8 7" xfId="15015"/>
    <cellStyle name="20% - Énfasis5 3 9" xfId="290"/>
    <cellStyle name="20% - Énfasis5 3 9 2" xfId="1332"/>
    <cellStyle name="20% - Énfasis5 3 9 2 2" xfId="3272"/>
    <cellStyle name="20% - Énfasis5 3 9 2 2 2" xfId="10222"/>
    <cellStyle name="20% - Énfasis5 3 9 2 2 2 2" xfId="22574"/>
    <cellStyle name="20% - Énfasis5 3 9 2 2 3" xfId="16861"/>
    <cellStyle name="20% - Énfasis5 3 9 2 3" xfId="10223"/>
    <cellStyle name="20% - Énfasis5 3 9 2 3 2" xfId="22575"/>
    <cellStyle name="20% - Énfasis5 3 9 2 4" xfId="15882"/>
    <cellStyle name="20% - Énfasis5 3 9 3" xfId="3273"/>
    <cellStyle name="20% - Énfasis5 3 9 3 2" xfId="3274"/>
    <cellStyle name="20% - Énfasis5 3 9 3 2 2" xfId="10224"/>
    <cellStyle name="20% - Énfasis5 3 9 3 2 2 2" xfId="22576"/>
    <cellStyle name="20% - Énfasis5 3 9 3 2 3" xfId="16863"/>
    <cellStyle name="20% - Énfasis5 3 9 3 3" xfId="10225"/>
    <cellStyle name="20% - Énfasis5 3 9 3 3 2" xfId="22577"/>
    <cellStyle name="20% - Énfasis5 3 9 3 4" xfId="16862"/>
    <cellStyle name="20% - Énfasis5 3 9 4" xfId="3275"/>
    <cellStyle name="20% - Énfasis5 3 9 4 2" xfId="10226"/>
    <cellStyle name="20% - Énfasis5 3 9 4 2 2" xfId="22578"/>
    <cellStyle name="20% - Énfasis5 3 9 4 3" xfId="16864"/>
    <cellStyle name="20% - Énfasis5 3 9 5" xfId="7313"/>
    <cellStyle name="20% - Énfasis5 3 9 5 2" xfId="19859"/>
    <cellStyle name="20% - Énfasis5 3 9 6" xfId="15017"/>
    <cellStyle name="20% - Énfasis5 4" xfId="36"/>
    <cellStyle name="20% - Énfasis5 4 10" xfId="1333"/>
    <cellStyle name="20% - Énfasis5 4 10 2" xfId="3276"/>
    <cellStyle name="20% - Énfasis5 4 10 2 2" xfId="10227"/>
    <cellStyle name="20% - Énfasis5 4 10 2 2 2" xfId="22579"/>
    <cellStyle name="20% - Énfasis5 4 10 2 3" xfId="16865"/>
    <cellStyle name="20% - Énfasis5 4 10 3" xfId="10228"/>
    <cellStyle name="20% - Énfasis5 4 10 3 2" xfId="22580"/>
    <cellStyle name="20% - Énfasis5 4 10 4" xfId="15883"/>
    <cellStyle name="20% - Énfasis5 4 11" xfId="3277"/>
    <cellStyle name="20% - Énfasis5 4 11 2" xfId="3278"/>
    <cellStyle name="20% - Énfasis5 4 11 2 2" xfId="10229"/>
    <cellStyle name="20% - Énfasis5 4 11 2 2 2" xfId="22581"/>
    <cellStyle name="20% - Énfasis5 4 11 2 3" xfId="16867"/>
    <cellStyle name="20% - Énfasis5 4 11 3" xfId="10230"/>
    <cellStyle name="20% - Énfasis5 4 11 3 2" xfId="22582"/>
    <cellStyle name="20% - Énfasis5 4 11 4" xfId="16866"/>
    <cellStyle name="20% - Énfasis5 4 12" xfId="3279"/>
    <cellStyle name="20% - Énfasis5 4 12 2" xfId="10231"/>
    <cellStyle name="20% - Énfasis5 4 12 2 2" xfId="22583"/>
    <cellStyle name="20% - Énfasis5 4 12 3" xfId="16868"/>
    <cellStyle name="20% - Énfasis5 4 13" xfId="7314"/>
    <cellStyle name="20% - Énfasis5 4 13 2" xfId="19860"/>
    <cellStyle name="20% - Énfasis5 4 14" xfId="14927"/>
    <cellStyle name="20% - Énfasis5 4 2" xfId="291"/>
    <cellStyle name="20% - Énfasis5 4 2 2" xfId="292"/>
    <cellStyle name="20% - Énfasis5 4 2 2 2" xfId="293"/>
    <cellStyle name="20% - Énfasis5 4 2 2 2 2" xfId="1334"/>
    <cellStyle name="20% - Énfasis5 4 2 2 2 2 2" xfId="3280"/>
    <cellStyle name="20% - Énfasis5 4 2 2 2 2 2 2" xfId="10232"/>
    <cellStyle name="20% - Énfasis5 4 2 2 2 2 2 2 2" xfId="22584"/>
    <cellStyle name="20% - Énfasis5 4 2 2 2 2 2 3" xfId="16869"/>
    <cellStyle name="20% - Énfasis5 4 2 2 2 2 3" xfId="10233"/>
    <cellStyle name="20% - Énfasis5 4 2 2 2 2 3 2" xfId="22585"/>
    <cellStyle name="20% - Énfasis5 4 2 2 2 2 4" xfId="15884"/>
    <cellStyle name="20% - Énfasis5 4 2 2 2 3" xfId="3281"/>
    <cellStyle name="20% - Énfasis5 4 2 2 2 3 2" xfId="3282"/>
    <cellStyle name="20% - Énfasis5 4 2 2 2 3 2 2" xfId="10234"/>
    <cellStyle name="20% - Énfasis5 4 2 2 2 3 2 2 2" xfId="22586"/>
    <cellStyle name="20% - Énfasis5 4 2 2 2 3 2 3" xfId="16871"/>
    <cellStyle name="20% - Énfasis5 4 2 2 2 3 3" xfId="10235"/>
    <cellStyle name="20% - Énfasis5 4 2 2 2 3 3 2" xfId="22587"/>
    <cellStyle name="20% - Énfasis5 4 2 2 2 3 4" xfId="16870"/>
    <cellStyle name="20% - Énfasis5 4 2 2 2 4" xfId="3283"/>
    <cellStyle name="20% - Énfasis5 4 2 2 2 4 2" xfId="10236"/>
    <cellStyle name="20% - Énfasis5 4 2 2 2 4 2 2" xfId="22588"/>
    <cellStyle name="20% - Énfasis5 4 2 2 2 4 3" xfId="16872"/>
    <cellStyle name="20% - Énfasis5 4 2 2 2 5" xfId="7315"/>
    <cellStyle name="20% - Énfasis5 4 2 2 2 5 2" xfId="19861"/>
    <cellStyle name="20% - Énfasis5 4 2 2 2 6" xfId="15020"/>
    <cellStyle name="20% - Énfasis5 4 2 2 3" xfId="1335"/>
    <cellStyle name="20% - Énfasis5 4 2 2 3 2" xfId="3284"/>
    <cellStyle name="20% - Énfasis5 4 2 2 3 2 2" xfId="10237"/>
    <cellStyle name="20% - Énfasis5 4 2 2 3 2 2 2" xfId="22589"/>
    <cellStyle name="20% - Énfasis5 4 2 2 3 2 3" xfId="16873"/>
    <cellStyle name="20% - Énfasis5 4 2 2 3 3" xfId="10238"/>
    <cellStyle name="20% - Énfasis5 4 2 2 3 3 2" xfId="22590"/>
    <cellStyle name="20% - Énfasis5 4 2 2 3 4" xfId="15885"/>
    <cellStyle name="20% - Énfasis5 4 2 2 4" xfId="3285"/>
    <cellStyle name="20% - Énfasis5 4 2 2 4 2" xfId="3286"/>
    <cellStyle name="20% - Énfasis5 4 2 2 4 2 2" xfId="10239"/>
    <cellStyle name="20% - Énfasis5 4 2 2 4 2 2 2" xfId="22591"/>
    <cellStyle name="20% - Énfasis5 4 2 2 4 2 3" xfId="16875"/>
    <cellStyle name="20% - Énfasis5 4 2 2 4 3" xfId="10240"/>
    <cellStyle name="20% - Énfasis5 4 2 2 4 3 2" xfId="22592"/>
    <cellStyle name="20% - Énfasis5 4 2 2 4 4" xfId="16874"/>
    <cellStyle name="20% - Énfasis5 4 2 2 5" xfId="3287"/>
    <cellStyle name="20% - Énfasis5 4 2 2 5 2" xfId="10241"/>
    <cellStyle name="20% - Énfasis5 4 2 2 5 2 2" xfId="22593"/>
    <cellStyle name="20% - Énfasis5 4 2 2 5 3" xfId="16876"/>
    <cellStyle name="20% - Énfasis5 4 2 2 6" xfId="7316"/>
    <cellStyle name="20% - Énfasis5 4 2 2 6 2" xfId="19862"/>
    <cellStyle name="20% - Énfasis5 4 2 2 7" xfId="15019"/>
    <cellStyle name="20% - Énfasis5 4 2 3" xfId="294"/>
    <cellStyle name="20% - Énfasis5 4 2 3 2" xfId="1336"/>
    <cellStyle name="20% - Énfasis5 4 2 3 2 2" xfId="3288"/>
    <cellStyle name="20% - Énfasis5 4 2 3 2 2 2" xfId="10242"/>
    <cellStyle name="20% - Énfasis5 4 2 3 2 2 2 2" xfId="22594"/>
    <cellStyle name="20% - Énfasis5 4 2 3 2 2 3" xfId="16877"/>
    <cellStyle name="20% - Énfasis5 4 2 3 2 3" xfId="10243"/>
    <cellStyle name="20% - Énfasis5 4 2 3 2 3 2" xfId="22595"/>
    <cellStyle name="20% - Énfasis5 4 2 3 2 4" xfId="15886"/>
    <cellStyle name="20% - Énfasis5 4 2 3 3" xfId="3289"/>
    <cellStyle name="20% - Énfasis5 4 2 3 3 2" xfId="3290"/>
    <cellStyle name="20% - Énfasis5 4 2 3 3 2 2" xfId="10244"/>
    <cellStyle name="20% - Énfasis5 4 2 3 3 2 2 2" xfId="22596"/>
    <cellStyle name="20% - Énfasis5 4 2 3 3 2 3" xfId="16879"/>
    <cellStyle name="20% - Énfasis5 4 2 3 3 3" xfId="10245"/>
    <cellStyle name="20% - Énfasis5 4 2 3 3 3 2" xfId="22597"/>
    <cellStyle name="20% - Énfasis5 4 2 3 3 4" xfId="16878"/>
    <cellStyle name="20% - Énfasis5 4 2 3 4" xfId="3291"/>
    <cellStyle name="20% - Énfasis5 4 2 3 4 2" xfId="10246"/>
    <cellStyle name="20% - Énfasis5 4 2 3 4 2 2" xfId="22598"/>
    <cellStyle name="20% - Énfasis5 4 2 3 4 3" xfId="16880"/>
    <cellStyle name="20% - Énfasis5 4 2 3 5" xfId="7317"/>
    <cellStyle name="20% - Énfasis5 4 2 3 5 2" xfId="19863"/>
    <cellStyle name="20% - Énfasis5 4 2 3 6" xfId="15021"/>
    <cellStyle name="20% - Énfasis5 4 2 4" xfId="1337"/>
    <cellStyle name="20% - Énfasis5 4 2 4 2" xfId="3292"/>
    <cellStyle name="20% - Énfasis5 4 2 4 2 2" xfId="10247"/>
    <cellStyle name="20% - Énfasis5 4 2 4 2 2 2" xfId="22599"/>
    <cellStyle name="20% - Énfasis5 4 2 4 2 3" xfId="16881"/>
    <cellStyle name="20% - Énfasis5 4 2 4 3" xfId="10248"/>
    <cellStyle name="20% - Énfasis5 4 2 4 3 2" xfId="22600"/>
    <cellStyle name="20% - Énfasis5 4 2 4 4" xfId="15887"/>
    <cellStyle name="20% - Énfasis5 4 2 5" xfId="3293"/>
    <cellStyle name="20% - Énfasis5 4 2 5 2" xfId="3294"/>
    <cellStyle name="20% - Énfasis5 4 2 5 2 2" xfId="10249"/>
    <cellStyle name="20% - Énfasis5 4 2 5 2 2 2" xfId="22601"/>
    <cellStyle name="20% - Énfasis5 4 2 5 2 3" xfId="16883"/>
    <cellStyle name="20% - Énfasis5 4 2 5 3" xfId="10250"/>
    <cellStyle name="20% - Énfasis5 4 2 5 3 2" xfId="22602"/>
    <cellStyle name="20% - Énfasis5 4 2 5 4" xfId="16882"/>
    <cellStyle name="20% - Énfasis5 4 2 6" xfId="3295"/>
    <cellStyle name="20% - Énfasis5 4 2 6 2" xfId="10251"/>
    <cellStyle name="20% - Énfasis5 4 2 6 2 2" xfId="22603"/>
    <cellStyle name="20% - Énfasis5 4 2 6 3" xfId="16884"/>
    <cellStyle name="20% - Énfasis5 4 2 7" xfId="7318"/>
    <cellStyle name="20% - Énfasis5 4 2 7 2" xfId="19864"/>
    <cellStyle name="20% - Énfasis5 4 2 8" xfId="15018"/>
    <cellStyle name="20% - Énfasis5 4 3" xfId="295"/>
    <cellStyle name="20% - Énfasis5 4 3 2" xfId="296"/>
    <cellStyle name="20% - Énfasis5 4 3 2 2" xfId="297"/>
    <cellStyle name="20% - Énfasis5 4 3 2 2 2" xfId="1338"/>
    <cellStyle name="20% - Énfasis5 4 3 2 2 2 2" xfId="3296"/>
    <cellStyle name="20% - Énfasis5 4 3 2 2 2 2 2" xfId="10252"/>
    <cellStyle name="20% - Énfasis5 4 3 2 2 2 2 2 2" xfId="22604"/>
    <cellStyle name="20% - Énfasis5 4 3 2 2 2 2 3" xfId="16885"/>
    <cellStyle name="20% - Énfasis5 4 3 2 2 2 3" xfId="10253"/>
    <cellStyle name="20% - Énfasis5 4 3 2 2 2 3 2" xfId="22605"/>
    <cellStyle name="20% - Énfasis5 4 3 2 2 2 4" xfId="15888"/>
    <cellStyle name="20% - Énfasis5 4 3 2 2 3" xfId="3297"/>
    <cellStyle name="20% - Énfasis5 4 3 2 2 3 2" xfId="3298"/>
    <cellStyle name="20% - Énfasis5 4 3 2 2 3 2 2" xfId="10254"/>
    <cellStyle name="20% - Énfasis5 4 3 2 2 3 2 2 2" xfId="22606"/>
    <cellStyle name="20% - Énfasis5 4 3 2 2 3 2 3" xfId="16887"/>
    <cellStyle name="20% - Énfasis5 4 3 2 2 3 3" xfId="10255"/>
    <cellStyle name="20% - Énfasis5 4 3 2 2 3 3 2" xfId="22607"/>
    <cellStyle name="20% - Énfasis5 4 3 2 2 3 4" xfId="16886"/>
    <cellStyle name="20% - Énfasis5 4 3 2 2 4" xfId="3299"/>
    <cellStyle name="20% - Énfasis5 4 3 2 2 4 2" xfId="10256"/>
    <cellStyle name="20% - Énfasis5 4 3 2 2 4 2 2" xfId="22608"/>
    <cellStyle name="20% - Énfasis5 4 3 2 2 4 3" xfId="16888"/>
    <cellStyle name="20% - Énfasis5 4 3 2 2 5" xfId="7319"/>
    <cellStyle name="20% - Énfasis5 4 3 2 2 5 2" xfId="19865"/>
    <cellStyle name="20% - Énfasis5 4 3 2 2 6" xfId="15024"/>
    <cellStyle name="20% - Énfasis5 4 3 2 3" xfId="1339"/>
    <cellStyle name="20% - Énfasis5 4 3 2 3 2" xfId="3300"/>
    <cellStyle name="20% - Énfasis5 4 3 2 3 2 2" xfId="10257"/>
    <cellStyle name="20% - Énfasis5 4 3 2 3 2 2 2" xfId="22609"/>
    <cellStyle name="20% - Énfasis5 4 3 2 3 2 3" xfId="16889"/>
    <cellStyle name="20% - Énfasis5 4 3 2 3 3" xfId="10258"/>
    <cellStyle name="20% - Énfasis5 4 3 2 3 3 2" xfId="22610"/>
    <cellStyle name="20% - Énfasis5 4 3 2 3 4" xfId="15889"/>
    <cellStyle name="20% - Énfasis5 4 3 2 4" xfId="3301"/>
    <cellStyle name="20% - Énfasis5 4 3 2 4 2" xfId="3302"/>
    <cellStyle name="20% - Énfasis5 4 3 2 4 2 2" xfId="10259"/>
    <cellStyle name="20% - Énfasis5 4 3 2 4 2 2 2" xfId="22611"/>
    <cellStyle name="20% - Énfasis5 4 3 2 4 2 3" xfId="16891"/>
    <cellStyle name="20% - Énfasis5 4 3 2 4 3" xfId="10260"/>
    <cellStyle name="20% - Énfasis5 4 3 2 4 3 2" xfId="22612"/>
    <cellStyle name="20% - Énfasis5 4 3 2 4 4" xfId="16890"/>
    <cellStyle name="20% - Énfasis5 4 3 2 5" xfId="3303"/>
    <cellStyle name="20% - Énfasis5 4 3 2 5 2" xfId="10261"/>
    <cellStyle name="20% - Énfasis5 4 3 2 5 2 2" xfId="22613"/>
    <cellStyle name="20% - Énfasis5 4 3 2 5 3" xfId="16892"/>
    <cellStyle name="20% - Énfasis5 4 3 2 6" xfId="7320"/>
    <cellStyle name="20% - Énfasis5 4 3 2 6 2" xfId="19866"/>
    <cellStyle name="20% - Énfasis5 4 3 2 7" xfId="15023"/>
    <cellStyle name="20% - Énfasis5 4 3 3" xfId="298"/>
    <cellStyle name="20% - Énfasis5 4 3 3 2" xfId="1340"/>
    <cellStyle name="20% - Énfasis5 4 3 3 2 2" xfId="3304"/>
    <cellStyle name="20% - Énfasis5 4 3 3 2 2 2" xfId="10262"/>
    <cellStyle name="20% - Énfasis5 4 3 3 2 2 2 2" xfId="22614"/>
    <cellStyle name="20% - Énfasis5 4 3 3 2 2 3" xfId="16893"/>
    <cellStyle name="20% - Énfasis5 4 3 3 2 3" xfId="10263"/>
    <cellStyle name="20% - Énfasis5 4 3 3 2 3 2" xfId="22615"/>
    <cellStyle name="20% - Énfasis5 4 3 3 2 4" xfId="15890"/>
    <cellStyle name="20% - Énfasis5 4 3 3 3" xfId="3305"/>
    <cellStyle name="20% - Énfasis5 4 3 3 3 2" xfId="3306"/>
    <cellStyle name="20% - Énfasis5 4 3 3 3 2 2" xfId="10264"/>
    <cellStyle name="20% - Énfasis5 4 3 3 3 2 2 2" xfId="22616"/>
    <cellStyle name="20% - Énfasis5 4 3 3 3 2 3" xfId="16895"/>
    <cellStyle name="20% - Énfasis5 4 3 3 3 3" xfId="10265"/>
    <cellStyle name="20% - Énfasis5 4 3 3 3 3 2" xfId="22617"/>
    <cellStyle name="20% - Énfasis5 4 3 3 3 4" xfId="16894"/>
    <cellStyle name="20% - Énfasis5 4 3 3 4" xfId="3307"/>
    <cellStyle name="20% - Énfasis5 4 3 3 4 2" xfId="10266"/>
    <cellStyle name="20% - Énfasis5 4 3 3 4 2 2" xfId="22618"/>
    <cellStyle name="20% - Énfasis5 4 3 3 4 3" xfId="16896"/>
    <cellStyle name="20% - Énfasis5 4 3 3 5" xfId="7321"/>
    <cellStyle name="20% - Énfasis5 4 3 3 5 2" xfId="19867"/>
    <cellStyle name="20% - Énfasis5 4 3 3 6" xfId="15025"/>
    <cellStyle name="20% - Énfasis5 4 3 4" xfId="1341"/>
    <cellStyle name="20% - Énfasis5 4 3 4 2" xfId="3308"/>
    <cellStyle name="20% - Énfasis5 4 3 4 2 2" xfId="10267"/>
    <cellStyle name="20% - Énfasis5 4 3 4 2 2 2" xfId="22619"/>
    <cellStyle name="20% - Énfasis5 4 3 4 2 3" xfId="16897"/>
    <cellStyle name="20% - Énfasis5 4 3 4 3" xfId="10268"/>
    <cellStyle name="20% - Énfasis5 4 3 4 3 2" xfId="22620"/>
    <cellStyle name="20% - Énfasis5 4 3 4 4" xfId="15891"/>
    <cellStyle name="20% - Énfasis5 4 3 5" xfId="3309"/>
    <cellStyle name="20% - Énfasis5 4 3 5 2" xfId="3310"/>
    <cellStyle name="20% - Énfasis5 4 3 5 2 2" xfId="10269"/>
    <cellStyle name="20% - Énfasis5 4 3 5 2 2 2" xfId="22621"/>
    <cellStyle name="20% - Énfasis5 4 3 5 2 3" xfId="16899"/>
    <cellStyle name="20% - Énfasis5 4 3 5 3" xfId="10270"/>
    <cellStyle name="20% - Énfasis5 4 3 5 3 2" xfId="22622"/>
    <cellStyle name="20% - Énfasis5 4 3 5 4" xfId="16898"/>
    <cellStyle name="20% - Énfasis5 4 3 6" xfId="3311"/>
    <cellStyle name="20% - Énfasis5 4 3 6 2" xfId="10271"/>
    <cellStyle name="20% - Énfasis5 4 3 6 2 2" xfId="22623"/>
    <cellStyle name="20% - Énfasis5 4 3 6 3" xfId="16900"/>
    <cellStyle name="20% - Énfasis5 4 3 7" xfId="7322"/>
    <cellStyle name="20% - Énfasis5 4 3 7 2" xfId="19868"/>
    <cellStyle name="20% - Énfasis5 4 3 8" xfId="15022"/>
    <cellStyle name="20% - Énfasis5 4 4" xfId="299"/>
    <cellStyle name="20% - Énfasis5 4 4 2" xfId="300"/>
    <cellStyle name="20% - Énfasis5 4 4 2 2" xfId="301"/>
    <cellStyle name="20% - Énfasis5 4 4 2 2 2" xfId="1342"/>
    <cellStyle name="20% - Énfasis5 4 4 2 2 2 2" xfId="3312"/>
    <cellStyle name="20% - Énfasis5 4 4 2 2 2 2 2" xfId="10272"/>
    <cellStyle name="20% - Énfasis5 4 4 2 2 2 2 2 2" xfId="22624"/>
    <cellStyle name="20% - Énfasis5 4 4 2 2 2 2 3" xfId="16901"/>
    <cellStyle name="20% - Énfasis5 4 4 2 2 2 3" xfId="10273"/>
    <cellStyle name="20% - Énfasis5 4 4 2 2 2 3 2" xfId="22625"/>
    <cellStyle name="20% - Énfasis5 4 4 2 2 2 4" xfId="15892"/>
    <cellStyle name="20% - Énfasis5 4 4 2 2 3" xfId="3313"/>
    <cellStyle name="20% - Énfasis5 4 4 2 2 3 2" xfId="3314"/>
    <cellStyle name="20% - Énfasis5 4 4 2 2 3 2 2" xfId="10274"/>
    <cellStyle name="20% - Énfasis5 4 4 2 2 3 2 2 2" xfId="22626"/>
    <cellStyle name="20% - Énfasis5 4 4 2 2 3 2 3" xfId="16903"/>
    <cellStyle name="20% - Énfasis5 4 4 2 2 3 3" xfId="10275"/>
    <cellStyle name="20% - Énfasis5 4 4 2 2 3 3 2" xfId="22627"/>
    <cellStyle name="20% - Énfasis5 4 4 2 2 3 4" xfId="16902"/>
    <cellStyle name="20% - Énfasis5 4 4 2 2 4" xfId="3315"/>
    <cellStyle name="20% - Énfasis5 4 4 2 2 4 2" xfId="10276"/>
    <cellStyle name="20% - Énfasis5 4 4 2 2 4 2 2" xfId="22628"/>
    <cellStyle name="20% - Énfasis5 4 4 2 2 4 3" xfId="16904"/>
    <cellStyle name="20% - Énfasis5 4 4 2 2 5" xfId="7323"/>
    <cellStyle name="20% - Énfasis5 4 4 2 2 5 2" xfId="19869"/>
    <cellStyle name="20% - Énfasis5 4 4 2 2 6" xfId="15028"/>
    <cellStyle name="20% - Énfasis5 4 4 2 3" xfId="1343"/>
    <cellStyle name="20% - Énfasis5 4 4 2 3 2" xfId="3316"/>
    <cellStyle name="20% - Énfasis5 4 4 2 3 2 2" xfId="10277"/>
    <cellStyle name="20% - Énfasis5 4 4 2 3 2 2 2" xfId="22629"/>
    <cellStyle name="20% - Énfasis5 4 4 2 3 2 3" xfId="16905"/>
    <cellStyle name="20% - Énfasis5 4 4 2 3 3" xfId="10278"/>
    <cellStyle name="20% - Énfasis5 4 4 2 3 3 2" xfId="22630"/>
    <cellStyle name="20% - Énfasis5 4 4 2 3 4" xfId="15893"/>
    <cellStyle name="20% - Énfasis5 4 4 2 4" xfId="3317"/>
    <cellStyle name="20% - Énfasis5 4 4 2 4 2" xfId="3318"/>
    <cellStyle name="20% - Énfasis5 4 4 2 4 2 2" xfId="10279"/>
    <cellStyle name="20% - Énfasis5 4 4 2 4 2 2 2" xfId="22631"/>
    <cellStyle name="20% - Énfasis5 4 4 2 4 2 3" xfId="16907"/>
    <cellStyle name="20% - Énfasis5 4 4 2 4 3" xfId="10280"/>
    <cellStyle name="20% - Énfasis5 4 4 2 4 3 2" xfId="22632"/>
    <cellStyle name="20% - Énfasis5 4 4 2 4 4" xfId="16906"/>
    <cellStyle name="20% - Énfasis5 4 4 2 5" xfId="3319"/>
    <cellStyle name="20% - Énfasis5 4 4 2 5 2" xfId="10281"/>
    <cellStyle name="20% - Énfasis5 4 4 2 5 2 2" xfId="22633"/>
    <cellStyle name="20% - Énfasis5 4 4 2 5 3" xfId="16908"/>
    <cellStyle name="20% - Énfasis5 4 4 2 6" xfId="7324"/>
    <cellStyle name="20% - Énfasis5 4 4 2 6 2" xfId="19870"/>
    <cellStyle name="20% - Énfasis5 4 4 2 7" xfId="15027"/>
    <cellStyle name="20% - Énfasis5 4 4 3" xfId="302"/>
    <cellStyle name="20% - Énfasis5 4 4 3 2" xfId="1344"/>
    <cellStyle name="20% - Énfasis5 4 4 3 2 2" xfId="3320"/>
    <cellStyle name="20% - Énfasis5 4 4 3 2 2 2" xfId="10282"/>
    <cellStyle name="20% - Énfasis5 4 4 3 2 2 2 2" xfId="22634"/>
    <cellStyle name="20% - Énfasis5 4 4 3 2 2 3" xfId="16909"/>
    <cellStyle name="20% - Énfasis5 4 4 3 2 3" xfId="10283"/>
    <cellStyle name="20% - Énfasis5 4 4 3 2 3 2" xfId="22635"/>
    <cellStyle name="20% - Énfasis5 4 4 3 2 4" xfId="15894"/>
    <cellStyle name="20% - Énfasis5 4 4 3 3" xfId="3321"/>
    <cellStyle name="20% - Énfasis5 4 4 3 3 2" xfId="3322"/>
    <cellStyle name="20% - Énfasis5 4 4 3 3 2 2" xfId="10284"/>
    <cellStyle name="20% - Énfasis5 4 4 3 3 2 2 2" xfId="22636"/>
    <cellStyle name="20% - Énfasis5 4 4 3 3 2 3" xfId="16911"/>
    <cellStyle name="20% - Énfasis5 4 4 3 3 3" xfId="10285"/>
    <cellStyle name="20% - Énfasis5 4 4 3 3 3 2" xfId="22637"/>
    <cellStyle name="20% - Énfasis5 4 4 3 3 4" xfId="16910"/>
    <cellStyle name="20% - Énfasis5 4 4 3 4" xfId="3323"/>
    <cellStyle name="20% - Énfasis5 4 4 3 4 2" xfId="10286"/>
    <cellStyle name="20% - Énfasis5 4 4 3 4 2 2" xfId="22638"/>
    <cellStyle name="20% - Énfasis5 4 4 3 4 3" xfId="16912"/>
    <cellStyle name="20% - Énfasis5 4 4 3 5" xfId="7325"/>
    <cellStyle name="20% - Énfasis5 4 4 3 5 2" xfId="19871"/>
    <cellStyle name="20% - Énfasis5 4 4 3 6" xfId="15029"/>
    <cellStyle name="20% - Énfasis5 4 4 4" xfId="1345"/>
    <cellStyle name="20% - Énfasis5 4 4 4 2" xfId="3324"/>
    <cellStyle name="20% - Énfasis5 4 4 4 2 2" xfId="10287"/>
    <cellStyle name="20% - Énfasis5 4 4 4 2 2 2" xfId="22639"/>
    <cellStyle name="20% - Énfasis5 4 4 4 2 3" xfId="16913"/>
    <cellStyle name="20% - Énfasis5 4 4 4 3" xfId="10288"/>
    <cellStyle name="20% - Énfasis5 4 4 4 3 2" xfId="22640"/>
    <cellStyle name="20% - Énfasis5 4 4 4 4" xfId="15895"/>
    <cellStyle name="20% - Énfasis5 4 4 5" xfId="3325"/>
    <cellStyle name="20% - Énfasis5 4 4 5 2" xfId="3326"/>
    <cellStyle name="20% - Énfasis5 4 4 5 2 2" xfId="10289"/>
    <cellStyle name="20% - Énfasis5 4 4 5 2 2 2" xfId="22641"/>
    <cellStyle name="20% - Énfasis5 4 4 5 2 3" xfId="16915"/>
    <cellStyle name="20% - Énfasis5 4 4 5 3" xfId="10290"/>
    <cellStyle name="20% - Énfasis5 4 4 5 3 2" xfId="22642"/>
    <cellStyle name="20% - Énfasis5 4 4 5 4" xfId="16914"/>
    <cellStyle name="20% - Énfasis5 4 4 6" xfId="3327"/>
    <cellStyle name="20% - Énfasis5 4 4 6 2" xfId="10291"/>
    <cellStyle name="20% - Énfasis5 4 4 6 2 2" xfId="22643"/>
    <cellStyle name="20% - Énfasis5 4 4 6 3" xfId="16916"/>
    <cellStyle name="20% - Énfasis5 4 4 7" xfId="7326"/>
    <cellStyle name="20% - Énfasis5 4 4 7 2" xfId="19872"/>
    <cellStyle name="20% - Énfasis5 4 4 8" xfId="15026"/>
    <cellStyle name="20% - Énfasis5 4 5" xfId="303"/>
    <cellStyle name="20% - Énfasis5 4 5 2" xfId="304"/>
    <cellStyle name="20% - Énfasis5 4 5 2 2" xfId="305"/>
    <cellStyle name="20% - Énfasis5 4 5 2 2 2" xfId="1346"/>
    <cellStyle name="20% - Énfasis5 4 5 2 2 2 2" xfId="3328"/>
    <cellStyle name="20% - Énfasis5 4 5 2 2 2 2 2" xfId="10292"/>
    <cellStyle name="20% - Énfasis5 4 5 2 2 2 2 2 2" xfId="22644"/>
    <cellStyle name="20% - Énfasis5 4 5 2 2 2 2 3" xfId="16917"/>
    <cellStyle name="20% - Énfasis5 4 5 2 2 2 3" xfId="10293"/>
    <cellStyle name="20% - Énfasis5 4 5 2 2 2 3 2" xfId="22645"/>
    <cellStyle name="20% - Énfasis5 4 5 2 2 2 4" xfId="15896"/>
    <cellStyle name="20% - Énfasis5 4 5 2 2 3" xfId="3329"/>
    <cellStyle name="20% - Énfasis5 4 5 2 2 3 2" xfId="3330"/>
    <cellStyle name="20% - Énfasis5 4 5 2 2 3 2 2" xfId="10294"/>
    <cellStyle name="20% - Énfasis5 4 5 2 2 3 2 2 2" xfId="22646"/>
    <cellStyle name="20% - Énfasis5 4 5 2 2 3 2 3" xfId="16919"/>
    <cellStyle name="20% - Énfasis5 4 5 2 2 3 3" xfId="10295"/>
    <cellStyle name="20% - Énfasis5 4 5 2 2 3 3 2" xfId="22647"/>
    <cellStyle name="20% - Énfasis5 4 5 2 2 3 4" xfId="16918"/>
    <cellStyle name="20% - Énfasis5 4 5 2 2 4" xfId="3331"/>
    <cellStyle name="20% - Énfasis5 4 5 2 2 4 2" xfId="10296"/>
    <cellStyle name="20% - Énfasis5 4 5 2 2 4 2 2" xfId="22648"/>
    <cellStyle name="20% - Énfasis5 4 5 2 2 4 3" xfId="16920"/>
    <cellStyle name="20% - Énfasis5 4 5 2 2 5" xfId="7327"/>
    <cellStyle name="20% - Énfasis5 4 5 2 2 5 2" xfId="19873"/>
    <cellStyle name="20% - Énfasis5 4 5 2 2 6" xfId="15032"/>
    <cellStyle name="20% - Énfasis5 4 5 2 3" xfId="1347"/>
    <cellStyle name="20% - Énfasis5 4 5 2 3 2" xfId="3332"/>
    <cellStyle name="20% - Énfasis5 4 5 2 3 2 2" xfId="10297"/>
    <cellStyle name="20% - Énfasis5 4 5 2 3 2 2 2" xfId="22649"/>
    <cellStyle name="20% - Énfasis5 4 5 2 3 2 3" xfId="16921"/>
    <cellStyle name="20% - Énfasis5 4 5 2 3 3" xfId="10298"/>
    <cellStyle name="20% - Énfasis5 4 5 2 3 3 2" xfId="22650"/>
    <cellStyle name="20% - Énfasis5 4 5 2 3 4" xfId="15897"/>
    <cellStyle name="20% - Énfasis5 4 5 2 4" xfId="3333"/>
    <cellStyle name="20% - Énfasis5 4 5 2 4 2" xfId="3334"/>
    <cellStyle name="20% - Énfasis5 4 5 2 4 2 2" xfId="10299"/>
    <cellStyle name="20% - Énfasis5 4 5 2 4 2 2 2" xfId="22651"/>
    <cellStyle name="20% - Énfasis5 4 5 2 4 2 3" xfId="16923"/>
    <cellStyle name="20% - Énfasis5 4 5 2 4 3" xfId="10300"/>
    <cellStyle name="20% - Énfasis5 4 5 2 4 3 2" xfId="22652"/>
    <cellStyle name="20% - Énfasis5 4 5 2 4 4" xfId="16922"/>
    <cellStyle name="20% - Énfasis5 4 5 2 5" xfId="3335"/>
    <cellStyle name="20% - Énfasis5 4 5 2 5 2" xfId="10301"/>
    <cellStyle name="20% - Énfasis5 4 5 2 5 2 2" xfId="22653"/>
    <cellStyle name="20% - Énfasis5 4 5 2 5 3" xfId="16924"/>
    <cellStyle name="20% - Énfasis5 4 5 2 6" xfId="7328"/>
    <cellStyle name="20% - Énfasis5 4 5 2 6 2" xfId="19874"/>
    <cellStyle name="20% - Énfasis5 4 5 2 7" xfId="15031"/>
    <cellStyle name="20% - Énfasis5 4 5 3" xfId="306"/>
    <cellStyle name="20% - Énfasis5 4 5 3 2" xfId="1348"/>
    <cellStyle name="20% - Énfasis5 4 5 3 2 2" xfId="3336"/>
    <cellStyle name="20% - Énfasis5 4 5 3 2 2 2" xfId="10302"/>
    <cellStyle name="20% - Énfasis5 4 5 3 2 2 2 2" xfId="22654"/>
    <cellStyle name="20% - Énfasis5 4 5 3 2 2 3" xfId="16925"/>
    <cellStyle name="20% - Énfasis5 4 5 3 2 3" xfId="10303"/>
    <cellStyle name="20% - Énfasis5 4 5 3 2 3 2" xfId="22655"/>
    <cellStyle name="20% - Énfasis5 4 5 3 2 4" xfId="15898"/>
    <cellStyle name="20% - Énfasis5 4 5 3 3" xfId="3337"/>
    <cellStyle name="20% - Énfasis5 4 5 3 3 2" xfId="3338"/>
    <cellStyle name="20% - Énfasis5 4 5 3 3 2 2" xfId="10304"/>
    <cellStyle name="20% - Énfasis5 4 5 3 3 2 2 2" xfId="22656"/>
    <cellStyle name="20% - Énfasis5 4 5 3 3 2 3" xfId="16927"/>
    <cellStyle name="20% - Énfasis5 4 5 3 3 3" xfId="10305"/>
    <cellStyle name="20% - Énfasis5 4 5 3 3 3 2" xfId="22657"/>
    <cellStyle name="20% - Énfasis5 4 5 3 3 4" xfId="16926"/>
    <cellStyle name="20% - Énfasis5 4 5 3 4" xfId="3339"/>
    <cellStyle name="20% - Énfasis5 4 5 3 4 2" xfId="10306"/>
    <cellStyle name="20% - Énfasis5 4 5 3 4 2 2" xfId="22658"/>
    <cellStyle name="20% - Énfasis5 4 5 3 4 3" xfId="16928"/>
    <cellStyle name="20% - Énfasis5 4 5 3 5" xfId="7329"/>
    <cellStyle name="20% - Énfasis5 4 5 3 5 2" xfId="19875"/>
    <cellStyle name="20% - Énfasis5 4 5 3 6" xfId="15033"/>
    <cellStyle name="20% - Énfasis5 4 5 4" xfId="1349"/>
    <cellStyle name="20% - Énfasis5 4 5 4 2" xfId="3340"/>
    <cellStyle name="20% - Énfasis5 4 5 4 2 2" xfId="10307"/>
    <cellStyle name="20% - Énfasis5 4 5 4 2 2 2" xfId="22659"/>
    <cellStyle name="20% - Énfasis5 4 5 4 2 3" xfId="16929"/>
    <cellStyle name="20% - Énfasis5 4 5 4 3" xfId="10308"/>
    <cellStyle name="20% - Énfasis5 4 5 4 3 2" xfId="22660"/>
    <cellStyle name="20% - Énfasis5 4 5 4 4" xfId="15899"/>
    <cellStyle name="20% - Énfasis5 4 5 5" xfId="3341"/>
    <cellStyle name="20% - Énfasis5 4 5 5 2" xfId="3342"/>
    <cellStyle name="20% - Énfasis5 4 5 5 2 2" xfId="10309"/>
    <cellStyle name="20% - Énfasis5 4 5 5 2 2 2" xfId="22661"/>
    <cellStyle name="20% - Énfasis5 4 5 5 2 3" xfId="16931"/>
    <cellStyle name="20% - Énfasis5 4 5 5 3" xfId="10310"/>
    <cellStyle name="20% - Énfasis5 4 5 5 3 2" xfId="22662"/>
    <cellStyle name="20% - Énfasis5 4 5 5 4" xfId="16930"/>
    <cellStyle name="20% - Énfasis5 4 5 6" xfId="3343"/>
    <cellStyle name="20% - Énfasis5 4 5 6 2" xfId="10311"/>
    <cellStyle name="20% - Énfasis5 4 5 6 2 2" xfId="22663"/>
    <cellStyle name="20% - Énfasis5 4 5 6 3" xfId="16932"/>
    <cellStyle name="20% - Énfasis5 4 5 7" xfId="7330"/>
    <cellStyle name="20% - Énfasis5 4 5 7 2" xfId="19876"/>
    <cellStyle name="20% - Énfasis5 4 5 8" xfId="15030"/>
    <cellStyle name="20% - Énfasis5 4 6" xfId="307"/>
    <cellStyle name="20% - Énfasis5 4 6 2" xfId="308"/>
    <cellStyle name="20% - Énfasis5 4 6 2 2" xfId="309"/>
    <cellStyle name="20% - Énfasis5 4 6 2 2 2" xfId="1350"/>
    <cellStyle name="20% - Énfasis5 4 6 2 2 2 2" xfId="3344"/>
    <cellStyle name="20% - Énfasis5 4 6 2 2 2 2 2" xfId="10312"/>
    <cellStyle name="20% - Énfasis5 4 6 2 2 2 2 2 2" xfId="22664"/>
    <cellStyle name="20% - Énfasis5 4 6 2 2 2 2 3" xfId="16933"/>
    <cellStyle name="20% - Énfasis5 4 6 2 2 2 3" xfId="10313"/>
    <cellStyle name="20% - Énfasis5 4 6 2 2 2 3 2" xfId="22665"/>
    <cellStyle name="20% - Énfasis5 4 6 2 2 2 4" xfId="15900"/>
    <cellStyle name="20% - Énfasis5 4 6 2 2 3" xfId="3345"/>
    <cellStyle name="20% - Énfasis5 4 6 2 2 3 2" xfId="3346"/>
    <cellStyle name="20% - Énfasis5 4 6 2 2 3 2 2" xfId="10314"/>
    <cellStyle name="20% - Énfasis5 4 6 2 2 3 2 2 2" xfId="22666"/>
    <cellStyle name="20% - Énfasis5 4 6 2 2 3 2 3" xfId="16935"/>
    <cellStyle name="20% - Énfasis5 4 6 2 2 3 3" xfId="10315"/>
    <cellStyle name="20% - Énfasis5 4 6 2 2 3 3 2" xfId="22667"/>
    <cellStyle name="20% - Énfasis5 4 6 2 2 3 4" xfId="16934"/>
    <cellStyle name="20% - Énfasis5 4 6 2 2 4" xfId="3347"/>
    <cellStyle name="20% - Énfasis5 4 6 2 2 4 2" xfId="10316"/>
    <cellStyle name="20% - Énfasis5 4 6 2 2 4 2 2" xfId="22668"/>
    <cellStyle name="20% - Énfasis5 4 6 2 2 4 3" xfId="16936"/>
    <cellStyle name="20% - Énfasis5 4 6 2 2 5" xfId="7331"/>
    <cellStyle name="20% - Énfasis5 4 6 2 2 5 2" xfId="19877"/>
    <cellStyle name="20% - Énfasis5 4 6 2 2 6" xfId="15036"/>
    <cellStyle name="20% - Énfasis5 4 6 2 3" xfId="1351"/>
    <cellStyle name="20% - Énfasis5 4 6 2 3 2" xfId="3348"/>
    <cellStyle name="20% - Énfasis5 4 6 2 3 2 2" xfId="10317"/>
    <cellStyle name="20% - Énfasis5 4 6 2 3 2 2 2" xfId="22669"/>
    <cellStyle name="20% - Énfasis5 4 6 2 3 2 3" xfId="16937"/>
    <cellStyle name="20% - Énfasis5 4 6 2 3 3" xfId="10318"/>
    <cellStyle name="20% - Énfasis5 4 6 2 3 3 2" xfId="22670"/>
    <cellStyle name="20% - Énfasis5 4 6 2 3 4" xfId="15901"/>
    <cellStyle name="20% - Énfasis5 4 6 2 4" xfId="3349"/>
    <cellStyle name="20% - Énfasis5 4 6 2 4 2" xfId="3350"/>
    <cellStyle name="20% - Énfasis5 4 6 2 4 2 2" xfId="10319"/>
    <cellStyle name="20% - Énfasis5 4 6 2 4 2 2 2" xfId="22671"/>
    <cellStyle name="20% - Énfasis5 4 6 2 4 2 3" xfId="16939"/>
    <cellStyle name="20% - Énfasis5 4 6 2 4 3" xfId="10320"/>
    <cellStyle name="20% - Énfasis5 4 6 2 4 3 2" xfId="22672"/>
    <cellStyle name="20% - Énfasis5 4 6 2 4 4" xfId="16938"/>
    <cellStyle name="20% - Énfasis5 4 6 2 5" xfId="3351"/>
    <cellStyle name="20% - Énfasis5 4 6 2 5 2" xfId="10321"/>
    <cellStyle name="20% - Énfasis5 4 6 2 5 2 2" xfId="22673"/>
    <cellStyle name="20% - Énfasis5 4 6 2 5 3" xfId="16940"/>
    <cellStyle name="20% - Énfasis5 4 6 2 6" xfId="7332"/>
    <cellStyle name="20% - Énfasis5 4 6 2 6 2" xfId="19878"/>
    <cellStyle name="20% - Énfasis5 4 6 2 7" xfId="15035"/>
    <cellStyle name="20% - Énfasis5 4 6 3" xfId="310"/>
    <cellStyle name="20% - Énfasis5 4 6 3 2" xfId="1352"/>
    <cellStyle name="20% - Énfasis5 4 6 3 2 2" xfId="3352"/>
    <cellStyle name="20% - Énfasis5 4 6 3 2 2 2" xfId="10322"/>
    <cellStyle name="20% - Énfasis5 4 6 3 2 2 2 2" xfId="22674"/>
    <cellStyle name="20% - Énfasis5 4 6 3 2 2 3" xfId="16941"/>
    <cellStyle name="20% - Énfasis5 4 6 3 2 3" xfId="10323"/>
    <cellStyle name="20% - Énfasis5 4 6 3 2 3 2" xfId="22675"/>
    <cellStyle name="20% - Énfasis5 4 6 3 2 4" xfId="15902"/>
    <cellStyle name="20% - Énfasis5 4 6 3 3" xfId="3353"/>
    <cellStyle name="20% - Énfasis5 4 6 3 3 2" xfId="3354"/>
    <cellStyle name="20% - Énfasis5 4 6 3 3 2 2" xfId="10324"/>
    <cellStyle name="20% - Énfasis5 4 6 3 3 2 2 2" xfId="22676"/>
    <cellStyle name="20% - Énfasis5 4 6 3 3 2 3" xfId="16943"/>
    <cellStyle name="20% - Énfasis5 4 6 3 3 3" xfId="10325"/>
    <cellStyle name="20% - Énfasis5 4 6 3 3 3 2" xfId="22677"/>
    <cellStyle name="20% - Énfasis5 4 6 3 3 4" xfId="16942"/>
    <cellStyle name="20% - Énfasis5 4 6 3 4" xfId="3355"/>
    <cellStyle name="20% - Énfasis5 4 6 3 4 2" xfId="10326"/>
    <cellStyle name="20% - Énfasis5 4 6 3 4 2 2" xfId="22678"/>
    <cellStyle name="20% - Énfasis5 4 6 3 4 3" xfId="16944"/>
    <cellStyle name="20% - Énfasis5 4 6 3 5" xfId="7333"/>
    <cellStyle name="20% - Énfasis5 4 6 3 5 2" xfId="19879"/>
    <cellStyle name="20% - Énfasis5 4 6 3 6" xfId="15037"/>
    <cellStyle name="20% - Énfasis5 4 6 4" xfId="1353"/>
    <cellStyle name="20% - Énfasis5 4 6 4 2" xfId="3356"/>
    <cellStyle name="20% - Énfasis5 4 6 4 2 2" xfId="10327"/>
    <cellStyle name="20% - Énfasis5 4 6 4 2 2 2" xfId="22679"/>
    <cellStyle name="20% - Énfasis5 4 6 4 2 3" xfId="16945"/>
    <cellStyle name="20% - Énfasis5 4 6 4 3" xfId="10328"/>
    <cellStyle name="20% - Énfasis5 4 6 4 3 2" xfId="22680"/>
    <cellStyle name="20% - Énfasis5 4 6 4 4" xfId="15903"/>
    <cellStyle name="20% - Énfasis5 4 6 5" xfId="3357"/>
    <cellStyle name="20% - Énfasis5 4 6 5 2" xfId="3358"/>
    <cellStyle name="20% - Énfasis5 4 6 5 2 2" xfId="10329"/>
    <cellStyle name="20% - Énfasis5 4 6 5 2 2 2" xfId="22681"/>
    <cellStyle name="20% - Énfasis5 4 6 5 2 3" xfId="16947"/>
    <cellStyle name="20% - Énfasis5 4 6 5 3" xfId="10330"/>
    <cellStyle name="20% - Énfasis5 4 6 5 3 2" xfId="22682"/>
    <cellStyle name="20% - Énfasis5 4 6 5 4" xfId="16946"/>
    <cellStyle name="20% - Énfasis5 4 6 6" xfId="3359"/>
    <cellStyle name="20% - Énfasis5 4 6 6 2" xfId="10331"/>
    <cellStyle name="20% - Énfasis5 4 6 6 2 2" xfId="22683"/>
    <cellStyle name="20% - Énfasis5 4 6 6 3" xfId="16948"/>
    <cellStyle name="20% - Énfasis5 4 6 7" xfId="7334"/>
    <cellStyle name="20% - Énfasis5 4 6 7 2" xfId="19880"/>
    <cellStyle name="20% - Énfasis5 4 6 8" xfId="15034"/>
    <cellStyle name="20% - Énfasis5 4 7" xfId="311"/>
    <cellStyle name="20% - Énfasis5 4 7 2" xfId="312"/>
    <cellStyle name="20% - Énfasis5 4 7 2 2" xfId="313"/>
    <cellStyle name="20% - Énfasis5 4 7 2 2 2" xfId="1354"/>
    <cellStyle name="20% - Énfasis5 4 7 2 2 2 2" xfId="3360"/>
    <cellStyle name="20% - Énfasis5 4 7 2 2 2 2 2" xfId="10332"/>
    <cellStyle name="20% - Énfasis5 4 7 2 2 2 2 2 2" xfId="22684"/>
    <cellStyle name="20% - Énfasis5 4 7 2 2 2 2 3" xfId="16949"/>
    <cellStyle name="20% - Énfasis5 4 7 2 2 2 3" xfId="10333"/>
    <cellStyle name="20% - Énfasis5 4 7 2 2 2 3 2" xfId="22685"/>
    <cellStyle name="20% - Énfasis5 4 7 2 2 2 4" xfId="15904"/>
    <cellStyle name="20% - Énfasis5 4 7 2 2 3" xfId="3361"/>
    <cellStyle name="20% - Énfasis5 4 7 2 2 3 2" xfId="3362"/>
    <cellStyle name="20% - Énfasis5 4 7 2 2 3 2 2" xfId="10334"/>
    <cellStyle name="20% - Énfasis5 4 7 2 2 3 2 2 2" xfId="22686"/>
    <cellStyle name="20% - Énfasis5 4 7 2 2 3 2 3" xfId="16951"/>
    <cellStyle name="20% - Énfasis5 4 7 2 2 3 3" xfId="10335"/>
    <cellStyle name="20% - Énfasis5 4 7 2 2 3 3 2" xfId="22687"/>
    <cellStyle name="20% - Énfasis5 4 7 2 2 3 4" xfId="16950"/>
    <cellStyle name="20% - Énfasis5 4 7 2 2 4" xfId="3363"/>
    <cellStyle name="20% - Énfasis5 4 7 2 2 4 2" xfId="10336"/>
    <cellStyle name="20% - Énfasis5 4 7 2 2 4 2 2" xfId="22688"/>
    <cellStyle name="20% - Énfasis5 4 7 2 2 4 3" xfId="16952"/>
    <cellStyle name="20% - Énfasis5 4 7 2 2 5" xfId="7335"/>
    <cellStyle name="20% - Énfasis5 4 7 2 2 5 2" xfId="19881"/>
    <cellStyle name="20% - Énfasis5 4 7 2 2 6" xfId="15040"/>
    <cellStyle name="20% - Énfasis5 4 7 2 3" xfId="1355"/>
    <cellStyle name="20% - Énfasis5 4 7 2 3 2" xfId="3364"/>
    <cellStyle name="20% - Énfasis5 4 7 2 3 2 2" xfId="10337"/>
    <cellStyle name="20% - Énfasis5 4 7 2 3 2 2 2" xfId="22689"/>
    <cellStyle name="20% - Énfasis5 4 7 2 3 2 3" xfId="16953"/>
    <cellStyle name="20% - Énfasis5 4 7 2 3 3" xfId="10338"/>
    <cellStyle name="20% - Énfasis5 4 7 2 3 3 2" xfId="22690"/>
    <cellStyle name="20% - Énfasis5 4 7 2 3 4" xfId="15905"/>
    <cellStyle name="20% - Énfasis5 4 7 2 4" xfId="3365"/>
    <cellStyle name="20% - Énfasis5 4 7 2 4 2" xfId="3366"/>
    <cellStyle name="20% - Énfasis5 4 7 2 4 2 2" xfId="10339"/>
    <cellStyle name="20% - Énfasis5 4 7 2 4 2 2 2" xfId="22691"/>
    <cellStyle name="20% - Énfasis5 4 7 2 4 2 3" xfId="16955"/>
    <cellStyle name="20% - Énfasis5 4 7 2 4 3" xfId="10340"/>
    <cellStyle name="20% - Énfasis5 4 7 2 4 3 2" xfId="22692"/>
    <cellStyle name="20% - Énfasis5 4 7 2 4 4" xfId="16954"/>
    <cellStyle name="20% - Énfasis5 4 7 2 5" xfId="3367"/>
    <cellStyle name="20% - Énfasis5 4 7 2 5 2" xfId="10341"/>
    <cellStyle name="20% - Énfasis5 4 7 2 5 2 2" xfId="22693"/>
    <cellStyle name="20% - Énfasis5 4 7 2 5 3" xfId="16956"/>
    <cellStyle name="20% - Énfasis5 4 7 2 6" xfId="7336"/>
    <cellStyle name="20% - Énfasis5 4 7 2 6 2" xfId="19882"/>
    <cellStyle name="20% - Énfasis5 4 7 2 7" xfId="15039"/>
    <cellStyle name="20% - Énfasis5 4 7 3" xfId="314"/>
    <cellStyle name="20% - Énfasis5 4 7 3 2" xfId="1356"/>
    <cellStyle name="20% - Énfasis5 4 7 3 2 2" xfId="3368"/>
    <cellStyle name="20% - Énfasis5 4 7 3 2 2 2" xfId="10342"/>
    <cellStyle name="20% - Énfasis5 4 7 3 2 2 2 2" xfId="22694"/>
    <cellStyle name="20% - Énfasis5 4 7 3 2 2 3" xfId="16957"/>
    <cellStyle name="20% - Énfasis5 4 7 3 2 3" xfId="10343"/>
    <cellStyle name="20% - Énfasis5 4 7 3 2 3 2" xfId="22695"/>
    <cellStyle name="20% - Énfasis5 4 7 3 2 4" xfId="15906"/>
    <cellStyle name="20% - Énfasis5 4 7 3 3" xfId="3369"/>
    <cellStyle name="20% - Énfasis5 4 7 3 3 2" xfId="3370"/>
    <cellStyle name="20% - Énfasis5 4 7 3 3 2 2" xfId="10344"/>
    <cellStyle name="20% - Énfasis5 4 7 3 3 2 2 2" xfId="22696"/>
    <cellStyle name="20% - Énfasis5 4 7 3 3 2 3" xfId="16959"/>
    <cellStyle name="20% - Énfasis5 4 7 3 3 3" xfId="10345"/>
    <cellStyle name="20% - Énfasis5 4 7 3 3 3 2" xfId="22697"/>
    <cellStyle name="20% - Énfasis5 4 7 3 3 4" xfId="16958"/>
    <cellStyle name="20% - Énfasis5 4 7 3 4" xfId="3371"/>
    <cellStyle name="20% - Énfasis5 4 7 3 4 2" xfId="10346"/>
    <cellStyle name="20% - Énfasis5 4 7 3 4 2 2" xfId="22698"/>
    <cellStyle name="20% - Énfasis5 4 7 3 4 3" xfId="16960"/>
    <cellStyle name="20% - Énfasis5 4 7 3 5" xfId="7337"/>
    <cellStyle name="20% - Énfasis5 4 7 3 5 2" xfId="19883"/>
    <cellStyle name="20% - Énfasis5 4 7 3 6" xfId="15041"/>
    <cellStyle name="20% - Énfasis5 4 7 4" xfId="1357"/>
    <cellStyle name="20% - Énfasis5 4 7 4 2" xfId="3372"/>
    <cellStyle name="20% - Énfasis5 4 7 4 2 2" xfId="10347"/>
    <cellStyle name="20% - Énfasis5 4 7 4 2 2 2" xfId="22699"/>
    <cellStyle name="20% - Énfasis5 4 7 4 2 3" xfId="16961"/>
    <cellStyle name="20% - Énfasis5 4 7 4 3" xfId="10348"/>
    <cellStyle name="20% - Énfasis5 4 7 4 3 2" xfId="22700"/>
    <cellStyle name="20% - Énfasis5 4 7 4 4" xfId="15907"/>
    <cellStyle name="20% - Énfasis5 4 7 5" xfId="3373"/>
    <cellStyle name="20% - Énfasis5 4 7 5 2" xfId="3374"/>
    <cellStyle name="20% - Énfasis5 4 7 5 2 2" xfId="10349"/>
    <cellStyle name="20% - Énfasis5 4 7 5 2 2 2" xfId="22701"/>
    <cellStyle name="20% - Énfasis5 4 7 5 2 3" xfId="16963"/>
    <cellStyle name="20% - Énfasis5 4 7 5 3" xfId="10350"/>
    <cellStyle name="20% - Énfasis5 4 7 5 3 2" xfId="22702"/>
    <cellStyle name="20% - Énfasis5 4 7 5 4" xfId="16962"/>
    <cellStyle name="20% - Énfasis5 4 7 6" xfId="3375"/>
    <cellStyle name="20% - Énfasis5 4 7 6 2" xfId="10351"/>
    <cellStyle name="20% - Énfasis5 4 7 6 2 2" xfId="22703"/>
    <cellStyle name="20% - Énfasis5 4 7 6 3" xfId="16964"/>
    <cellStyle name="20% - Énfasis5 4 7 7" xfId="7338"/>
    <cellStyle name="20% - Énfasis5 4 7 7 2" xfId="19884"/>
    <cellStyle name="20% - Énfasis5 4 7 8" xfId="15038"/>
    <cellStyle name="20% - Énfasis5 4 8" xfId="315"/>
    <cellStyle name="20% - Énfasis5 4 8 2" xfId="316"/>
    <cellStyle name="20% - Énfasis5 4 8 2 2" xfId="1358"/>
    <cellStyle name="20% - Énfasis5 4 8 2 2 2" xfId="3376"/>
    <cellStyle name="20% - Énfasis5 4 8 2 2 2 2" xfId="10352"/>
    <cellStyle name="20% - Énfasis5 4 8 2 2 2 2 2" xfId="22704"/>
    <cellStyle name="20% - Énfasis5 4 8 2 2 2 3" xfId="16965"/>
    <cellStyle name="20% - Énfasis5 4 8 2 2 3" xfId="10353"/>
    <cellStyle name="20% - Énfasis5 4 8 2 2 3 2" xfId="22705"/>
    <cellStyle name="20% - Énfasis5 4 8 2 2 4" xfId="15908"/>
    <cellStyle name="20% - Énfasis5 4 8 2 3" xfId="3377"/>
    <cellStyle name="20% - Énfasis5 4 8 2 3 2" xfId="3378"/>
    <cellStyle name="20% - Énfasis5 4 8 2 3 2 2" xfId="10354"/>
    <cellStyle name="20% - Énfasis5 4 8 2 3 2 2 2" xfId="22706"/>
    <cellStyle name="20% - Énfasis5 4 8 2 3 2 3" xfId="16967"/>
    <cellStyle name="20% - Énfasis5 4 8 2 3 3" xfId="10355"/>
    <cellStyle name="20% - Énfasis5 4 8 2 3 3 2" xfId="22707"/>
    <cellStyle name="20% - Énfasis5 4 8 2 3 4" xfId="16966"/>
    <cellStyle name="20% - Énfasis5 4 8 2 4" xfId="3379"/>
    <cellStyle name="20% - Énfasis5 4 8 2 4 2" xfId="10356"/>
    <cellStyle name="20% - Énfasis5 4 8 2 4 2 2" xfId="22708"/>
    <cellStyle name="20% - Énfasis5 4 8 2 4 3" xfId="16968"/>
    <cellStyle name="20% - Énfasis5 4 8 2 5" xfId="7339"/>
    <cellStyle name="20% - Énfasis5 4 8 2 5 2" xfId="19885"/>
    <cellStyle name="20% - Énfasis5 4 8 2 6" xfId="15043"/>
    <cellStyle name="20% - Énfasis5 4 8 3" xfId="1359"/>
    <cellStyle name="20% - Énfasis5 4 8 3 2" xfId="3380"/>
    <cellStyle name="20% - Énfasis5 4 8 3 2 2" xfId="10357"/>
    <cellStyle name="20% - Énfasis5 4 8 3 2 2 2" xfId="22709"/>
    <cellStyle name="20% - Énfasis5 4 8 3 2 3" xfId="16969"/>
    <cellStyle name="20% - Énfasis5 4 8 3 3" xfId="10358"/>
    <cellStyle name="20% - Énfasis5 4 8 3 3 2" xfId="22710"/>
    <cellStyle name="20% - Énfasis5 4 8 3 4" xfId="15909"/>
    <cellStyle name="20% - Énfasis5 4 8 4" xfId="3381"/>
    <cellStyle name="20% - Énfasis5 4 8 4 2" xfId="3382"/>
    <cellStyle name="20% - Énfasis5 4 8 4 2 2" xfId="10359"/>
    <cellStyle name="20% - Énfasis5 4 8 4 2 2 2" xfId="22711"/>
    <cellStyle name="20% - Énfasis5 4 8 4 2 3" xfId="16971"/>
    <cellStyle name="20% - Énfasis5 4 8 4 3" xfId="10360"/>
    <cellStyle name="20% - Énfasis5 4 8 4 3 2" xfId="22712"/>
    <cellStyle name="20% - Énfasis5 4 8 4 4" xfId="16970"/>
    <cellStyle name="20% - Énfasis5 4 8 5" xfId="3383"/>
    <cellStyle name="20% - Énfasis5 4 8 5 2" xfId="10361"/>
    <cellStyle name="20% - Énfasis5 4 8 5 2 2" xfId="22713"/>
    <cellStyle name="20% - Énfasis5 4 8 5 3" xfId="16972"/>
    <cellStyle name="20% - Énfasis5 4 8 6" xfId="7340"/>
    <cellStyle name="20% - Énfasis5 4 8 6 2" xfId="19886"/>
    <cellStyle name="20% - Énfasis5 4 8 7" xfId="15042"/>
    <cellStyle name="20% - Énfasis5 4 9" xfId="317"/>
    <cellStyle name="20% - Énfasis5 4 9 2" xfId="1360"/>
    <cellStyle name="20% - Énfasis5 4 9 2 2" xfId="3384"/>
    <cellStyle name="20% - Énfasis5 4 9 2 2 2" xfId="10362"/>
    <cellStyle name="20% - Énfasis5 4 9 2 2 2 2" xfId="22714"/>
    <cellStyle name="20% - Énfasis5 4 9 2 2 3" xfId="16973"/>
    <cellStyle name="20% - Énfasis5 4 9 2 3" xfId="10363"/>
    <cellStyle name="20% - Énfasis5 4 9 2 3 2" xfId="22715"/>
    <cellStyle name="20% - Énfasis5 4 9 2 4" xfId="15910"/>
    <cellStyle name="20% - Énfasis5 4 9 3" xfId="3385"/>
    <cellStyle name="20% - Énfasis5 4 9 3 2" xfId="3386"/>
    <cellStyle name="20% - Énfasis5 4 9 3 2 2" xfId="10364"/>
    <cellStyle name="20% - Énfasis5 4 9 3 2 2 2" xfId="22716"/>
    <cellStyle name="20% - Énfasis5 4 9 3 2 3" xfId="16975"/>
    <cellStyle name="20% - Énfasis5 4 9 3 3" xfId="10365"/>
    <cellStyle name="20% - Énfasis5 4 9 3 3 2" xfId="22717"/>
    <cellStyle name="20% - Énfasis5 4 9 3 4" xfId="16974"/>
    <cellStyle name="20% - Énfasis5 4 9 4" xfId="3387"/>
    <cellStyle name="20% - Énfasis5 4 9 4 2" xfId="10366"/>
    <cellStyle name="20% - Énfasis5 4 9 4 2 2" xfId="22718"/>
    <cellStyle name="20% - Énfasis5 4 9 4 3" xfId="16976"/>
    <cellStyle name="20% - Énfasis5 4 9 5" xfId="7341"/>
    <cellStyle name="20% - Énfasis5 4 9 5 2" xfId="19887"/>
    <cellStyle name="20% - Énfasis5 4 9 6" xfId="15044"/>
    <cellStyle name="20% - Énfasis5 5" xfId="37"/>
    <cellStyle name="20% - Énfasis5 5 10" xfId="1361"/>
    <cellStyle name="20% - Énfasis5 5 10 2" xfId="3388"/>
    <cellStyle name="20% - Énfasis5 5 10 2 2" xfId="10367"/>
    <cellStyle name="20% - Énfasis5 5 10 2 2 2" xfId="22719"/>
    <cellStyle name="20% - Énfasis5 5 10 2 3" xfId="16977"/>
    <cellStyle name="20% - Énfasis5 5 10 3" xfId="10368"/>
    <cellStyle name="20% - Énfasis5 5 10 3 2" xfId="22720"/>
    <cellStyle name="20% - Énfasis5 5 10 4" xfId="15911"/>
    <cellStyle name="20% - Énfasis5 5 11" xfId="3389"/>
    <cellStyle name="20% - Énfasis5 5 11 2" xfId="3390"/>
    <cellStyle name="20% - Énfasis5 5 11 2 2" xfId="10369"/>
    <cellStyle name="20% - Énfasis5 5 11 2 2 2" xfId="22721"/>
    <cellStyle name="20% - Énfasis5 5 11 2 3" xfId="16979"/>
    <cellStyle name="20% - Énfasis5 5 11 3" xfId="10370"/>
    <cellStyle name="20% - Énfasis5 5 11 3 2" xfId="22722"/>
    <cellStyle name="20% - Énfasis5 5 11 4" xfId="16978"/>
    <cellStyle name="20% - Énfasis5 5 12" xfId="3391"/>
    <cellStyle name="20% - Énfasis5 5 12 2" xfId="10371"/>
    <cellStyle name="20% - Énfasis5 5 12 2 2" xfId="22723"/>
    <cellStyle name="20% - Énfasis5 5 12 3" xfId="16980"/>
    <cellStyle name="20% - Énfasis5 5 13" xfId="7342"/>
    <cellStyle name="20% - Énfasis5 5 13 2" xfId="19888"/>
    <cellStyle name="20% - Énfasis5 5 14" xfId="14928"/>
    <cellStyle name="20% - Énfasis5 5 2" xfId="318"/>
    <cellStyle name="20% - Énfasis5 5 2 2" xfId="319"/>
    <cellStyle name="20% - Énfasis5 5 2 2 2" xfId="320"/>
    <cellStyle name="20% - Énfasis5 5 2 2 2 2" xfId="1362"/>
    <cellStyle name="20% - Énfasis5 5 2 2 2 2 2" xfId="3392"/>
    <cellStyle name="20% - Énfasis5 5 2 2 2 2 2 2" xfId="10372"/>
    <cellStyle name="20% - Énfasis5 5 2 2 2 2 2 2 2" xfId="22724"/>
    <cellStyle name="20% - Énfasis5 5 2 2 2 2 2 3" xfId="16981"/>
    <cellStyle name="20% - Énfasis5 5 2 2 2 2 3" xfId="10373"/>
    <cellStyle name="20% - Énfasis5 5 2 2 2 2 3 2" xfId="22725"/>
    <cellStyle name="20% - Énfasis5 5 2 2 2 2 4" xfId="15912"/>
    <cellStyle name="20% - Énfasis5 5 2 2 2 3" xfId="3393"/>
    <cellStyle name="20% - Énfasis5 5 2 2 2 3 2" xfId="3394"/>
    <cellStyle name="20% - Énfasis5 5 2 2 2 3 2 2" xfId="10374"/>
    <cellStyle name="20% - Énfasis5 5 2 2 2 3 2 2 2" xfId="22726"/>
    <cellStyle name="20% - Énfasis5 5 2 2 2 3 2 3" xfId="16983"/>
    <cellStyle name="20% - Énfasis5 5 2 2 2 3 3" xfId="10375"/>
    <cellStyle name="20% - Énfasis5 5 2 2 2 3 3 2" xfId="22727"/>
    <cellStyle name="20% - Énfasis5 5 2 2 2 3 4" xfId="16982"/>
    <cellStyle name="20% - Énfasis5 5 2 2 2 4" xfId="3395"/>
    <cellStyle name="20% - Énfasis5 5 2 2 2 4 2" xfId="10376"/>
    <cellStyle name="20% - Énfasis5 5 2 2 2 4 2 2" xfId="22728"/>
    <cellStyle name="20% - Énfasis5 5 2 2 2 4 3" xfId="16984"/>
    <cellStyle name="20% - Énfasis5 5 2 2 2 5" xfId="7343"/>
    <cellStyle name="20% - Énfasis5 5 2 2 2 5 2" xfId="19889"/>
    <cellStyle name="20% - Énfasis5 5 2 2 2 6" xfId="15047"/>
    <cellStyle name="20% - Énfasis5 5 2 2 3" xfId="1363"/>
    <cellStyle name="20% - Énfasis5 5 2 2 3 2" xfId="3396"/>
    <cellStyle name="20% - Énfasis5 5 2 2 3 2 2" xfId="10377"/>
    <cellStyle name="20% - Énfasis5 5 2 2 3 2 2 2" xfId="22729"/>
    <cellStyle name="20% - Énfasis5 5 2 2 3 2 3" xfId="16985"/>
    <cellStyle name="20% - Énfasis5 5 2 2 3 3" xfId="10378"/>
    <cellStyle name="20% - Énfasis5 5 2 2 3 3 2" xfId="22730"/>
    <cellStyle name="20% - Énfasis5 5 2 2 3 4" xfId="15913"/>
    <cellStyle name="20% - Énfasis5 5 2 2 4" xfId="3397"/>
    <cellStyle name="20% - Énfasis5 5 2 2 4 2" xfId="3398"/>
    <cellStyle name="20% - Énfasis5 5 2 2 4 2 2" xfId="10379"/>
    <cellStyle name="20% - Énfasis5 5 2 2 4 2 2 2" xfId="22731"/>
    <cellStyle name="20% - Énfasis5 5 2 2 4 2 3" xfId="16987"/>
    <cellStyle name="20% - Énfasis5 5 2 2 4 3" xfId="10380"/>
    <cellStyle name="20% - Énfasis5 5 2 2 4 3 2" xfId="22732"/>
    <cellStyle name="20% - Énfasis5 5 2 2 4 4" xfId="16986"/>
    <cellStyle name="20% - Énfasis5 5 2 2 5" xfId="3399"/>
    <cellStyle name="20% - Énfasis5 5 2 2 5 2" xfId="10381"/>
    <cellStyle name="20% - Énfasis5 5 2 2 5 2 2" xfId="22733"/>
    <cellStyle name="20% - Énfasis5 5 2 2 5 3" xfId="16988"/>
    <cellStyle name="20% - Énfasis5 5 2 2 6" xfId="7344"/>
    <cellStyle name="20% - Énfasis5 5 2 2 6 2" xfId="19890"/>
    <cellStyle name="20% - Énfasis5 5 2 2 7" xfId="15046"/>
    <cellStyle name="20% - Énfasis5 5 2 3" xfId="321"/>
    <cellStyle name="20% - Énfasis5 5 2 3 2" xfId="1364"/>
    <cellStyle name="20% - Énfasis5 5 2 3 2 2" xfId="3400"/>
    <cellStyle name="20% - Énfasis5 5 2 3 2 2 2" xfId="10382"/>
    <cellStyle name="20% - Énfasis5 5 2 3 2 2 2 2" xfId="22734"/>
    <cellStyle name="20% - Énfasis5 5 2 3 2 2 3" xfId="16989"/>
    <cellStyle name="20% - Énfasis5 5 2 3 2 3" xfId="10383"/>
    <cellStyle name="20% - Énfasis5 5 2 3 2 3 2" xfId="22735"/>
    <cellStyle name="20% - Énfasis5 5 2 3 2 4" xfId="15914"/>
    <cellStyle name="20% - Énfasis5 5 2 3 3" xfId="3401"/>
    <cellStyle name="20% - Énfasis5 5 2 3 3 2" xfId="3402"/>
    <cellStyle name="20% - Énfasis5 5 2 3 3 2 2" xfId="10384"/>
    <cellStyle name="20% - Énfasis5 5 2 3 3 2 2 2" xfId="22736"/>
    <cellStyle name="20% - Énfasis5 5 2 3 3 2 3" xfId="16991"/>
    <cellStyle name="20% - Énfasis5 5 2 3 3 3" xfId="10385"/>
    <cellStyle name="20% - Énfasis5 5 2 3 3 3 2" xfId="22737"/>
    <cellStyle name="20% - Énfasis5 5 2 3 3 4" xfId="16990"/>
    <cellStyle name="20% - Énfasis5 5 2 3 4" xfId="3403"/>
    <cellStyle name="20% - Énfasis5 5 2 3 4 2" xfId="10386"/>
    <cellStyle name="20% - Énfasis5 5 2 3 4 2 2" xfId="22738"/>
    <cellStyle name="20% - Énfasis5 5 2 3 4 3" xfId="16992"/>
    <cellStyle name="20% - Énfasis5 5 2 3 5" xfId="7345"/>
    <cellStyle name="20% - Énfasis5 5 2 3 5 2" xfId="19891"/>
    <cellStyle name="20% - Énfasis5 5 2 3 6" xfId="15048"/>
    <cellStyle name="20% - Énfasis5 5 2 4" xfId="1365"/>
    <cellStyle name="20% - Énfasis5 5 2 4 2" xfId="3404"/>
    <cellStyle name="20% - Énfasis5 5 2 4 2 2" xfId="10387"/>
    <cellStyle name="20% - Énfasis5 5 2 4 2 2 2" xfId="22739"/>
    <cellStyle name="20% - Énfasis5 5 2 4 2 3" xfId="16993"/>
    <cellStyle name="20% - Énfasis5 5 2 4 3" xfId="10388"/>
    <cellStyle name="20% - Énfasis5 5 2 4 3 2" xfId="22740"/>
    <cellStyle name="20% - Énfasis5 5 2 4 4" xfId="15915"/>
    <cellStyle name="20% - Énfasis5 5 2 5" xfId="3405"/>
    <cellStyle name="20% - Énfasis5 5 2 5 2" xfId="3406"/>
    <cellStyle name="20% - Énfasis5 5 2 5 2 2" xfId="10389"/>
    <cellStyle name="20% - Énfasis5 5 2 5 2 2 2" xfId="22741"/>
    <cellStyle name="20% - Énfasis5 5 2 5 2 3" xfId="16995"/>
    <cellStyle name="20% - Énfasis5 5 2 5 3" xfId="10390"/>
    <cellStyle name="20% - Énfasis5 5 2 5 3 2" xfId="22742"/>
    <cellStyle name="20% - Énfasis5 5 2 5 4" xfId="16994"/>
    <cellStyle name="20% - Énfasis5 5 2 6" xfId="3407"/>
    <cellStyle name="20% - Énfasis5 5 2 6 2" xfId="10391"/>
    <cellStyle name="20% - Énfasis5 5 2 6 2 2" xfId="22743"/>
    <cellStyle name="20% - Énfasis5 5 2 6 3" xfId="16996"/>
    <cellStyle name="20% - Énfasis5 5 2 7" xfId="7346"/>
    <cellStyle name="20% - Énfasis5 5 2 7 2" xfId="19892"/>
    <cellStyle name="20% - Énfasis5 5 2 8" xfId="15045"/>
    <cellStyle name="20% - Énfasis5 5 3" xfId="322"/>
    <cellStyle name="20% - Énfasis5 5 3 2" xfId="323"/>
    <cellStyle name="20% - Énfasis5 5 3 2 2" xfId="324"/>
    <cellStyle name="20% - Énfasis5 5 3 2 2 2" xfId="1366"/>
    <cellStyle name="20% - Énfasis5 5 3 2 2 2 2" xfId="3408"/>
    <cellStyle name="20% - Énfasis5 5 3 2 2 2 2 2" xfId="10392"/>
    <cellStyle name="20% - Énfasis5 5 3 2 2 2 2 2 2" xfId="22744"/>
    <cellStyle name="20% - Énfasis5 5 3 2 2 2 2 3" xfId="16997"/>
    <cellStyle name="20% - Énfasis5 5 3 2 2 2 3" xfId="10393"/>
    <cellStyle name="20% - Énfasis5 5 3 2 2 2 3 2" xfId="22745"/>
    <cellStyle name="20% - Énfasis5 5 3 2 2 2 4" xfId="15916"/>
    <cellStyle name="20% - Énfasis5 5 3 2 2 3" xfId="3409"/>
    <cellStyle name="20% - Énfasis5 5 3 2 2 3 2" xfId="3410"/>
    <cellStyle name="20% - Énfasis5 5 3 2 2 3 2 2" xfId="10394"/>
    <cellStyle name="20% - Énfasis5 5 3 2 2 3 2 2 2" xfId="22746"/>
    <cellStyle name="20% - Énfasis5 5 3 2 2 3 2 3" xfId="16999"/>
    <cellStyle name="20% - Énfasis5 5 3 2 2 3 3" xfId="10395"/>
    <cellStyle name="20% - Énfasis5 5 3 2 2 3 3 2" xfId="22747"/>
    <cellStyle name="20% - Énfasis5 5 3 2 2 3 4" xfId="16998"/>
    <cellStyle name="20% - Énfasis5 5 3 2 2 4" xfId="3411"/>
    <cellStyle name="20% - Énfasis5 5 3 2 2 4 2" xfId="10396"/>
    <cellStyle name="20% - Énfasis5 5 3 2 2 4 2 2" xfId="22748"/>
    <cellStyle name="20% - Énfasis5 5 3 2 2 4 3" xfId="17000"/>
    <cellStyle name="20% - Énfasis5 5 3 2 2 5" xfId="7347"/>
    <cellStyle name="20% - Énfasis5 5 3 2 2 5 2" xfId="19893"/>
    <cellStyle name="20% - Énfasis5 5 3 2 2 6" xfId="15051"/>
    <cellStyle name="20% - Énfasis5 5 3 2 3" xfId="1367"/>
    <cellStyle name="20% - Énfasis5 5 3 2 3 2" xfId="3412"/>
    <cellStyle name="20% - Énfasis5 5 3 2 3 2 2" xfId="10397"/>
    <cellStyle name="20% - Énfasis5 5 3 2 3 2 2 2" xfId="22749"/>
    <cellStyle name="20% - Énfasis5 5 3 2 3 2 3" xfId="17001"/>
    <cellStyle name="20% - Énfasis5 5 3 2 3 3" xfId="10398"/>
    <cellStyle name="20% - Énfasis5 5 3 2 3 3 2" xfId="22750"/>
    <cellStyle name="20% - Énfasis5 5 3 2 3 4" xfId="15917"/>
    <cellStyle name="20% - Énfasis5 5 3 2 4" xfId="3413"/>
    <cellStyle name="20% - Énfasis5 5 3 2 4 2" xfId="3414"/>
    <cellStyle name="20% - Énfasis5 5 3 2 4 2 2" xfId="10399"/>
    <cellStyle name="20% - Énfasis5 5 3 2 4 2 2 2" xfId="22751"/>
    <cellStyle name="20% - Énfasis5 5 3 2 4 2 3" xfId="17003"/>
    <cellStyle name="20% - Énfasis5 5 3 2 4 3" xfId="10400"/>
    <cellStyle name="20% - Énfasis5 5 3 2 4 3 2" xfId="22752"/>
    <cellStyle name="20% - Énfasis5 5 3 2 4 4" xfId="17002"/>
    <cellStyle name="20% - Énfasis5 5 3 2 5" xfId="3415"/>
    <cellStyle name="20% - Énfasis5 5 3 2 5 2" xfId="10401"/>
    <cellStyle name="20% - Énfasis5 5 3 2 5 2 2" xfId="22753"/>
    <cellStyle name="20% - Énfasis5 5 3 2 5 3" xfId="17004"/>
    <cellStyle name="20% - Énfasis5 5 3 2 6" xfId="7348"/>
    <cellStyle name="20% - Énfasis5 5 3 2 6 2" xfId="19894"/>
    <cellStyle name="20% - Énfasis5 5 3 2 7" xfId="15050"/>
    <cellStyle name="20% - Énfasis5 5 3 3" xfId="325"/>
    <cellStyle name="20% - Énfasis5 5 3 3 2" xfId="1368"/>
    <cellStyle name="20% - Énfasis5 5 3 3 2 2" xfId="3416"/>
    <cellStyle name="20% - Énfasis5 5 3 3 2 2 2" xfId="10402"/>
    <cellStyle name="20% - Énfasis5 5 3 3 2 2 2 2" xfId="22754"/>
    <cellStyle name="20% - Énfasis5 5 3 3 2 2 3" xfId="17005"/>
    <cellStyle name="20% - Énfasis5 5 3 3 2 3" xfId="10403"/>
    <cellStyle name="20% - Énfasis5 5 3 3 2 3 2" xfId="22755"/>
    <cellStyle name="20% - Énfasis5 5 3 3 2 4" xfId="15918"/>
    <cellStyle name="20% - Énfasis5 5 3 3 3" xfId="3417"/>
    <cellStyle name="20% - Énfasis5 5 3 3 3 2" xfId="3418"/>
    <cellStyle name="20% - Énfasis5 5 3 3 3 2 2" xfId="10404"/>
    <cellStyle name="20% - Énfasis5 5 3 3 3 2 2 2" xfId="22756"/>
    <cellStyle name="20% - Énfasis5 5 3 3 3 2 3" xfId="17007"/>
    <cellStyle name="20% - Énfasis5 5 3 3 3 3" xfId="10405"/>
    <cellStyle name="20% - Énfasis5 5 3 3 3 3 2" xfId="22757"/>
    <cellStyle name="20% - Énfasis5 5 3 3 3 4" xfId="17006"/>
    <cellStyle name="20% - Énfasis5 5 3 3 4" xfId="3419"/>
    <cellStyle name="20% - Énfasis5 5 3 3 4 2" xfId="10406"/>
    <cellStyle name="20% - Énfasis5 5 3 3 4 2 2" xfId="22758"/>
    <cellStyle name="20% - Énfasis5 5 3 3 4 3" xfId="17008"/>
    <cellStyle name="20% - Énfasis5 5 3 3 5" xfId="7349"/>
    <cellStyle name="20% - Énfasis5 5 3 3 5 2" xfId="19895"/>
    <cellStyle name="20% - Énfasis5 5 3 3 6" xfId="15052"/>
    <cellStyle name="20% - Énfasis5 5 3 4" xfId="1369"/>
    <cellStyle name="20% - Énfasis5 5 3 4 2" xfId="3420"/>
    <cellStyle name="20% - Énfasis5 5 3 4 2 2" xfId="10407"/>
    <cellStyle name="20% - Énfasis5 5 3 4 2 2 2" xfId="22759"/>
    <cellStyle name="20% - Énfasis5 5 3 4 2 3" xfId="17009"/>
    <cellStyle name="20% - Énfasis5 5 3 4 3" xfId="10408"/>
    <cellStyle name="20% - Énfasis5 5 3 4 3 2" xfId="22760"/>
    <cellStyle name="20% - Énfasis5 5 3 4 4" xfId="15919"/>
    <cellStyle name="20% - Énfasis5 5 3 5" xfId="3421"/>
    <cellStyle name="20% - Énfasis5 5 3 5 2" xfId="3422"/>
    <cellStyle name="20% - Énfasis5 5 3 5 2 2" xfId="10409"/>
    <cellStyle name="20% - Énfasis5 5 3 5 2 2 2" xfId="22761"/>
    <cellStyle name="20% - Énfasis5 5 3 5 2 3" xfId="17011"/>
    <cellStyle name="20% - Énfasis5 5 3 5 3" xfId="10410"/>
    <cellStyle name="20% - Énfasis5 5 3 5 3 2" xfId="22762"/>
    <cellStyle name="20% - Énfasis5 5 3 5 4" xfId="17010"/>
    <cellStyle name="20% - Énfasis5 5 3 6" xfId="3423"/>
    <cellStyle name="20% - Énfasis5 5 3 6 2" xfId="10411"/>
    <cellStyle name="20% - Énfasis5 5 3 6 2 2" xfId="22763"/>
    <cellStyle name="20% - Énfasis5 5 3 6 3" xfId="17012"/>
    <cellStyle name="20% - Énfasis5 5 3 7" xfId="7350"/>
    <cellStyle name="20% - Énfasis5 5 3 7 2" xfId="19896"/>
    <cellStyle name="20% - Énfasis5 5 3 8" xfId="15049"/>
    <cellStyle name="20% - Énfasis5 5 4" xfId="326"/>
    <cellStyle name="20% - Énfasis5 5 4 2" xfId="327"/>
    <cellStyle name="20% - Énfasis5 5 4 2 2" xfId="328"/>
    <cellStyle name="20% - Énfasis5 5 4 2 2 2" xfId="1370"/>
    <cellStyle name="20% - Énfasis5 5 4 2 2 2 2" xfId="3424"/>
    <cellStyle name="20% - Énfasis5 5 4 2 2 2 2 2" xfId="10412"/>
    <cellStyle name="20% - Énfasis5 5 4 2 2 2 2 2 2" xfId="22764"/>
    <cellStyle name="20% - Énfasis5 5 4 2 2 2 2 3" xfId="17013"/>
    <cellStyle name="20% - Énfasis5 5 4 2 2 2 3" xfId="10413"/>
    <cellStyle name="20% - Énfasis5 5 4 2 2 2 3 2" xfId="22765"/>
    <cellStyle name="20% - Énfasis5 5 4 2 2 2 4" xfId="15920"/>
    <cellStyle name="20% - Énfasis5 5 4 2 2 3" xfId="3425"/>
    <cellStyle name="20% - Énfasis5 5 4 2 2 3 2" xfId="3426"/>
    <cellStyle name="20% - Énfasis5 5 4 2 2 3 2 2" xfId="10414"/>
    <cellStyle name="20% - Énfasis5 5 4 2 2 3 2 2 2" xfId="22766"/>
    <cellStyle name="20% - Énfasis5 5 4 2 2 3 2 3" xfId="17015"/>
    <cellStyle name="20% - Énfasis5 5 4 2 2 3 3" xfId="10415"/>
    <cellStyle name="20% - Énfasis5 5 4 2 2 3 3 2" xfId="22767"/>
    <cellStyle name="20% - Énfasis5 5 4 2 2 3 4" xfId="17014"/>
    <cellStyle name="20% - Énfasis5 5 4 2 2 4" xfId="3427"/>
    <cellStyle name="20% - Énfasis5 5 4 2 2 4 2" xfId="10416"/>
    <cellStyle name="20% - Énfasis5 5 4 2 2 4 2 2" xfId="22768"/>
    <cellStyle name="20% - Énfasis5 5 4 2 2 4 3" xfId="17016"/>
    <cellStyle name="20% - Énfasis5 5 4 2 2 5" xfId="7351"/>
    <cellStyle name="20% - Énfasis5 5 4 2 2 5 2" xfId="19897"/>
    <cellStyle name="20% - Énfasis5 5 4 2 2 6" xfId="15055"/>
    <cellStyle name="20% - Énfasis5 5 4 2 3" xfId="1371"/>
    <cellStyle name="20% - Énfasis5 5 4 2 3 2" xfId="3428"/>
    <cellStyle name="20% - Énfasis5 5 4 2 3 2 2" xfId="10417"/>
    <cellStyle name="20% - Énfasis5 5 4 2 3 2 2 2" xfId="22769"/>
    <cellStyle name="20% - Énfasis5 5 4 2 3 2 3" xfId="17017"/>
    <cellStyle name="20% - Énfasis5 5 4 2 3 3" xfId="10418"/>
    <cellStyle name="20% - Énfasis5 5 4 2 3 3 2" xfId="22770"/>
    <cellStyle name="20% - Énfasis5 5 4 2 3 4" xfId="15921"/>
    <cellStyle name="20% - Énfasis5 5 4 2 4" xfId="3429"/>
    <cellStyle name="20% - Énfasis5 5 4 2 4 2" xfId="3430"/>
    <cellStyle name="20% - Énfasis5 5 4 2 4 2 2" xfId="10419"/>
    <cellStyle name="20% - Énfasis5 5 4 2 4 2 2 2" xfId="22771"/>
    <cellStyle name="20% - Énfasis5 5 4 2 4 2 3" xfId="17019"/>
    <cellStyle name="20% - Énfasis5 5 4 2 4 3" xfId="10420"/>
    <cellStyle name="20% - Énfasis5 5 4 2 4 3 2" xfId="22772"/>
    <cellStyle name="20% - Énfasis5 5 4 2 4 4" xfId="17018"/>
    <cellStyle name="20% - Énfasis5 5 4 2 5" xfId="3431"/>
    <cellStyle name="20% - Énfasis5 5 4 2 5 2" xfId="10421"/>
    <cellStyle name="20% - Énfasis5 5 4 2 5 2 2" xfId="22773"/>
    <cellStyle name="20% - Énfasis5 5 4 2 5 3" xfId="17020"/>
    <cellStyle name="20% - Énfasis5 5 4 2 6" xfId="7352"/>
    <cellStyle name="20% - Énfasis5 5 4 2 6 2" xfId="19898"/>
    <cellStyle name="20% - Énfasis5 5 4 2 7" xfId="15054"/>
    <cellStyle name="20% - Énfasis5 5 4 3" xfId="329"/>
    <cellStyle name="20% - Énfasis5 5 4 3 2" xfId="1372"/>
    <cellStyle name="20% - Énfasis5 5 4 3 2 2" xfId="3432"/>
    <cellStyle name="20% - Énfasis5 5 4 3 2 2 2" xfId="10422"/>
    <cellStyle name="20% - Énfasis5 5 4 3 2 2 2 2" xfId="22774"/>
    <cellStyle name="20% - Énfasis5 5 4 3 2 2 3" xfId="17021"/>
    <cellStyle name="20% - Énfasis5 5 4 3 2 3" xfId="10423"/>
    <cellStyle name="20% - Énfasis5 5 4 3 2 3 2" xfId="22775"/>
    <cellStyle name="20% - Énfasis5 5 4 3 2 4" xfId="15922"/>
    <cellStyle name="20% - Énfasis5 5 4 3 3" xfId="3433"/>
    <cellStyle name="20% - Énfasis5 5 4 3 3 2" xfId="3434"/>
    <cellStyle name="20% - Énfasis5 5 4 3 3 2 2" xfId="10424"/>
    <cellStyle name="20% - Énfasis5 5 4 3 3 2 2 2" xfId="22776"/>
    <cellStyle name="20% - Énfasis5 5 4 3 3 2 3" xfId="17023"/>
    <cellStyle name="20% - Énfasis5 5 4 3 3 3" xfId="10425"/>
    <cellStyle name="20% - Énfasis5 5 4 3 3 3 2" xfId="22777"/>
    <cellStyle name="20% - Énfasis5 5 4 3 3 4" xfId="17022"/>
    <cellStyle name="20% - Énfasis5 5 4 3 4" xfId="3435"/>
    <cellStyle name="20% - Énfasis5 5 4 3 4 2" xfId="10426"/>
    <cellStyle name="20% - Énfasis5 5 4 3 4 2 2" xfId="22778"/>
    <cellStyle name="20% - Énfasis5 5 4 3 4 3" xfId="17024"/>
    <cellStyle name="20% - Énfasis5 5 4 3 5" xfId="7353"/>
    <cellStyle name="20% - Énfasis5 5 4 3 5 2" xfId="19899"/>
    <cellStyle name="20% - Énfasis5 5 4 3 6" xfId="15056"/>
    <cellStyle name="20% - Énfasis5 5 4 4" xfId="1373"/>
    <cellStyle name="20% - Énfasis5 5 4 4 2" xfId="3436"/>
    <cellStyle name="20% - Énfasis5 5 4 4 2 2" xfId="10427"/>
    <cellStyle name="20% - Énfasis5 5 4 4 2 2 2" xfId="22779"/>
    <cellStyle name="20% - Énfasis5 5 4 4 2 3" xfId="17025"/>
    <cellStyle name="20% - Énfasis5 5 4 4 3" xfId="10428"/>
    <cellStyle name="20% - Énfasis5 5 4 4 3 2" xfId="22780"/>
    <cellStyle name="20% - Énfasis5 5 4 4 4" xfId="15923"/>
    <cellStyle name="20% - Énfasis5 5 4 5" xfId="3437"/>
    <cellStyle name="20% - Énfasis5 5 4 5 2" xfId="3438"/>
    <cellStyle name="20% - Énfasis5 5 4 5 2 2" xfId="10429"/>
    <cellStyle name="20% - Énfasis5 5 4 5 2 2 2" xfId="22781"/>
    <cellStyle name="20% - Énfasis5 5 4 5 2 3" xfId="17027"/>
    <cellStyle name="20% - Énfasis5 5 4 5 3" xfId="10430"/>
    <cellStyle name="20% - Énfasis5 5 4 5 3 2" xfId="22782"/>
    <cellStyle name="20% - Énfasis5 5 4 5 4" xfId="17026"/>
    <cellStyle name="20% - Énfasis5 5 4 6" xfId="3439"/>
    <cellStyle name="20% - Énfasis5 5 4 6 2" xfId="10431"/>
    <cellStyle name="20% - Énfasis5 5 4 6 2 2" xfId="22783"/>
    <cellStyle name="20% - Énfasis5 5 4 6 3" xfId="17028"/>
    <cellStyle name="20% - Énfasis5 5 4 7" xfId="7354"/>
    <cellStyle name="20% - Énfasis5 5 4 7 2" xfId="19900"/>
    <cellStyle name="20% - Énfasis5 5 4 8" xfId="15053"/>
    <cellStyle name="20% - Énfasis5 5 5" xfId="330"/>
    <cellStyle name="20% - Énfasis5 5 5 2" xfId="331"/>
    <cellStyle name="20% - Énfasis5 5 5 2 2" xfId="332"/>
    <cellStyle name="20% - Énfasis5 5 5 2 2 2" xfId="1374"/>
    <cellStyle name="20% - Énfasis5 5 5 2 2 2 2" xfId="3440"/>
    <cellStyle name="20% - Énfasis5 5 5 2 2 2 2 2" xfId="10432"/>
    <cellStyle name="20% - Énfasis5 5 5 2 2 2 2 2 2" xfId="22784"/>
    <cellStyle name="20% - Énfasis5 5 5 2 2 2 2 3" xfId="17029"/>
    <cellStyle name="20% - Énfasis5 5 5 2 2 2 3" xfId="10433"/>
    <cellStyle name="20% - Énfasis5 5 5 2 2 2 3 2" xfId="22785"/>
    <cellStyle name="20% - Énfasis5 5 5 2 2 2 4" xfId="15924"/>
    <cellStyle name="20% - Énfasis5 5 5 2 2 3" xfId="3441"/>
    <cellStyle name="20% - Énfasis5 5 5 2 2 3 2" xfId="3442"/>
    <cellStyle name="20% - Énfasis5 5 5 2 2 3 2 2" xfId="10434"/>
    <cellStyle name="20% - Énfasis5 5 5 2 2 3 2 2 2" xfId="22786"/>
    <cellStyle name="20% - Énfasis5 5 5 2 2 3 2 3" xfId="17031"/>
    <cellStyle name="20% - Énfasis5 5 5 2 2 3 3" xfId="10435"/>
    <cellStyle name="20% - Énfasis5 5 5 2 2 3 3 2" xfId="22787"/>
    <cellStyle name="20% - Énfasis5 5 5 2 2 3 4" xfId="17030"/>
    <cellStyle name="20% - Énfasis5 5 5 2 2 4" xfId="3443"/>
    <cellStyle name="20% - Énfasis5 5 5 2 2 4 2" xfId="10436"/>
    <cellStyle name="20% - Énfasis5 5 5 2 2 4 2 2" xfId="22788"/>
    <cellStyle name="20% - Énfasis5 5 5 2 2 4 3" xfId="17032"/>
    <cellStyle name="20% - Énfasis5 5 5 2 2 5" xfId="7355"/>
    <cellStyle name="20% - Énfasis5 5 5 2 2 5 2" xfId="19901"/>
    <cellStyle name="20% - Énfasis5 5 5 2 2 6" xfId="15059"/>
    <cellStyle name="20% - Énfasis5 5 5 2 3" xfId="1375"/>
    <cellStyle name="20% - Énfasis5 5 5 2 3 2" xfId="3444"/>
    <cellStyle name="20% - Énfasis5 5 5 2 3 2 2" xfId="10437"/>
    <cellStyle name="20% - Énfasis5 5 5 2 3 2 2 2" xfId="22789"/>
    <cellStyle name="20% - Énfasis5 5 5 2 3 2 3" xfId="17033"/>
    <cellStyle name="20% - Énfasis5 5 5 2 3 3" xfId="10438"/>
    <cellStyle name="20% - Énfasis5 5 5 2 3 3 2" xfId="22790"/>
    <cellStyle name="20% - Énfasis5 5 5 2 3 4" xfId="15925"/>
    <cellStyle name="20% - Énfasis5 5 5 2 4" xfId="3445"/>
    <cellStyle name="20% - Énfasis5 5 5 2 4 2" xfId="3446"/>
    <cellStyle name="20% - Énfasis5 5 5 2 4 2 2" xfId="10439"/>
    <cellStyle name="20% - Énfasis5 5 5 2 4 2 2 2" xfId="22791"/>
    <cellStyle name="20% - Énfasis5 5 5 2 4 2 3" xfId="17035"/>
    <cellStyle name="20% - Énfasis5 5 5 2 4 3" xfId="10440"/>
    <cellStyle name="20% - Énfasis5 5 5 2 4 3 2" xfId="22792"/>
    <cellStyle name="20% - Énfasis5 5 5 2 4 4" xfId="17034"/>
    <cellStyle name="20% - Énfasis5 5 5 2 5" xfId="3447"/>
    <cellStyle name="20% - Énfasis5 5 5 2 5 2" xfId="10441"/>
    <cellStyle name="20% - Énfasis5 5 5 2 5 2 2" xfId="22793"/>
    <cellStyle name="20% - Énfasis5 5 5 2 5 3" xfId="17036"/>
    <cellStyle name="20% - Énfasis5 5 5 2 6" xfId="7356"/>
    <cellStyle name="20% - Énfasis5 5 5 2 6 2" xfId="19902"/>
    <cellStyle name="20% - Énfasis5 5 5 2 7" xfId="15058"/>
    <cellStyle name="20% - Énfasis5 5 5 3" xfId="333"/>
    <cellStyle name="20% - Énfasis5 5 5 3 2" xfId="1376"/>
    <cellStyle name="20% - Énfasis5 5 5 3 2 2" xfId="3448"/>
    <cellStyle name="20% - Énfasis5 5 5 3 2 2 2" xfId="10442"/>
    <cellStyle name="20% - Énfasis5 5 5 3 2 2 2 2" xfId="22794"/>
    <cellStyle name="20% - Énfasis5 5 5 3 2 2 3" xfId="17037"/>
    <cellStyle name="20% - Énfasis5 5 5 3 2 3" xfId="10443"/>
    <cellStyle name="20% - Énfasis5 5 5 3 2 3 2" xfId="22795"/>
    <cellStyle name="20% - Énfasis5 5 5 3 2 4" xfId="15926"/>
    <cellStyle name="20% - Énfasis5 5 5 3 3" xfId="3449"/>
    <cellStyle name="20% - Énfasis5 5 5 3 3 2" xfId="3450"/>
    <cellStyle name="20% - Énfasis5 5 5 3 3 2 2" xfId="10444"/>
    <cellStyle name="20% - Énfasis5 5 5 3 3 2 2 2" xfId="22796"/>
    <cellStyle name="20% - Énfasis5 5 5 3 3 2 3" xfId="17039"/>
    <cellStyle name="20% - Énfasis5 5 5 3 3 3" xfId="10445"/>
    <cellStyle name="20% - Énfasis5 5 5 3 3 3 2" xfId="22797"/>
    <cellStyle name="20% - Énfasis5 5 5 3 3 4" xfId="17038"/>
    <cellStyle name="20% - Énfasis5 5 5 3 4" xfId="3451"/>
    <cellStyle name="20% - Énfasis5 5 5 3 4 2" xfId="10446"/>
    <cellStyle name="20% - Énfasis5 5 5 3 4 2 2" xfId="22798"/>
    <cellStyle name="20% - Énfasis5 5 5 3 4 3" xfId="17040"/>
    <cellStyle name="20% - Énfasis5 5 5 3 5" xfId="7357"/>
    <cellStyle name="20% - Énfasis5 5 5 3 5 2" xfId="19903"/>
    <cellStyle name="20% - Énfasis5 5 5 3 6" xfId="15060"/>
    <cellStyle name="20% - Énfasis5 5 5 4" xfId="1377"/>
    <cellStyle name="20% - Énfasis5 5 5 4 2" xfId="3452"/>
    <cellStyle name="20% - Énfasis5 5 5 4 2 2" xfId="10447"/>
    <cellStyle name="20% - Énfasis5 5 5 4 2 2 2" xfId="22799"/>
    <cellStyle name="20% - Énfasis5 5 5 4 2 3" xfId="17041"/>
    <cellStyle name="20% - Énfasis5 5 5 4 3" xfId="10448"/>
    <cellStyle name="20% - Énfasis5 5 5 4 3 2" xfId="22800"/>
    <cellStyle name="20% - Énfasis5 5 5 4 4" xfId="15927"/>
    <cellStyle name="20% - Énfasis5 5 5 5" xfId="3453"/>
    <cellStyle name="20% - Énfasis5 5 5 5 2" xfId="3454"/>
    <cellStyle name="20% - Énfasis5 5 5 5 2 2" xfId="10449"/>
    <cellStyle name="20% - Énfasis5 5 5 5 2 2 2" xfId="22801"/>
    <cellStyle name="20% - Énfasis5 5 5 5 2 3" xfId="17043"/>
    <cellStyle name="20% - Énfasis5 5 5 5 3" xfId="10450"/>
    <cellStyle name="20% - Énfasis5 5 5 5 3 2" xfId="22802"/>
    <cellStyle name="20% - Énfasis5 5 5 5 4" xfId="17042"/>
    <cellStyle name="20% - Énfasis5 5 5 6" xfId="3455"/>
    <cellStyle name="20% - Énfasis5 5 5 6 2" xfId="10451"/>
    <cellStyle name="20% - Énfasis5 5 5 6 2 2" xfId="22803"/>
    <cellStyle name="20% - Énfasis5 5 5 6 3" xfId="17044"/>
    <cellStyle name="20% - Énfasis5 5 5 7" xfId="7358"/>
    <cellStyle name="20% - Énfasis5 5 5 7 2" xfId="19904"/>
    <cellStyle name="20% - Énfasis5 5 5 8" xfId="15057"/>
    <cellStyle name="20% - Énfasis5 5 6" xfId="334"/>
    <cellStyle name="20% - Énfasis5 5 6 2" xfId="335"/>
    <cellStyle name="20% - Énfasis5 5 6 2 2" xfId="336"/>
    <cellStyle name="20% - Énfasis5 5 6 2 2 2" xfId="1378"/>
    <cellStyle name="20% - Énfasis5 5 6 2 2 2 2" xfId="3456"/>
    <cellStyle name="20% - Énfasis5 5 6 2 2 2 2 2" xfId="10452"/>
    <cellStyle name="20% - Énfasis5 5 6 2 2 2 2 2 2" xfId="22804"/>
    <cellStyle name="20% - Énfasis5 5 6 2 2 2 2 3" xfId="17045"/>
    <cellStyle name="20% - Énfasis5 5 6 2 2 2 3" xfId="10453"/>
    <cellStyle name="20% - Énfasis5 5 6 2 2 2 3 2" xfId="22805"/>
    <cellStyle name="20% - Énfasis5 5 6 2 2 2 4" xfId="15928"/>
    <cellStyle name="20% - Énfasis5 5 6 2 2 3" xfId="3457"/>
    <cellStyle name="20% - Énfasis5 5 6 2 2 3 2" xfId="3458"/>
    <cellStyle name="20% - Énfasis5 5 6 2 2 3 2 2" xfId="10454"/>
    <cellStyle name="20% - Énfasis5 5 6 2 2 3 2 2 2" xfId="22806"/>
    <cellStyle name="20% - Énfasis5 5 6 2 2 3 2 3" xfId="17047"/>
    <cellStyle name="20% - Énfasis5 5 6 2 2 3 3" xfId="10455"/>
    <cellStyle name="20% - Énfasis5 5 6 2 2 3 3 2" xfId="22807"/>
    <cellStyle name="20% - Énfasis5 5 6 2 2 3 4" xfId="17046"/>
    <cellStyle name="20% - Énfasis5 5 6 2 2 4" xfId="3459"/>
    <cellStyle name="20% - Énfasis5 5 6 2 2 4 2" xfId="10456"/>
    <cellStyle name="20% - Énfasis5 5 6 2 2 4 2 2" xfId="22808"/>
    <cellStyle name="20% - Énfasis5 5 6 2 2 4 3" xfId="17048"/>
    <cellStyle name="20% - Énfasis5 5 6 2 2 5" xfId="7359"/>
    <cellStyle name="20% - Énfasis5 5 6 2 2 5 2" xfId="19905"/>
    <cellStyle name="20% - Énfasis5 5 6 2 2 6" xfId="15063"/>
    <cellStyle name="20% - Énfasis5 5 6 2 3" xfId="1379"/>
    <cellStyle name="20% - Énfasis5 5 6 2 3 2" xfId="3460"/>
    <cellStyle name="20% - Énfasis5 5 6 2 3 2 2" xfId="10457"/>
    <cellStyle name="20% - Énfasis5 5 6 2 3 2 2 2" xfId="22809"/>
    <cellStyle name="20% - Énfasis5 5 6 2 3 2 3" xfId="17049"/>
    <cellStyle name="20% - Énfasis5 5 6 2 3 3" xfId="10458"/>
    <cellStyle name="20% - Énfasis5 5 6 2 3 3 2" xfId="22810"/>
    <cellStyle name="20% - Énfasis5 5 6 2 3 4" xfId="15929"/>
    <cellStyle name="20% - Énfasis5 5 6 2 4" xfId="3461"/>
    <cellStyle name="20% - Énfasis5 5 6 2 4 2" xfId="3462"/>
    <cellStyle name="20% - Énfasis5 5 6 2 4 2 2" xfId="10459"/>
    <cellStyle name="20% - Énfasis5 5 6 2 4 2 2 2" xfId="22811"/>
    <cellStyle name="20% - Énfasis5 5 6 2 4 2 3" xfId="17051"/>
    <cellStyle name="20% - Énfasis5 5 6 2 4 3" xfId="10460"/>
    <cellStyle name="20% - Énfasis5 5 6 2 4 3 2" xfId="22812"/>
    <cellStyle name="20% - Énfasis5 5 6 2 4 4" xfId="17050"/>
    <cellStyle name="20% - Énfasis5 5 6 2 5" xfId="3463"/>
    <cellStyle name="20% - Énfasis5 5 6 2 5 2" xfId="10461"/>
    <cellStyle name="20% - Énfasis5 5 6 2 5 2 2" xfId="22813"/>
    <cellStyle name="20% - Énfasis5 5 6 2 5 3" xfId="17052"/>
    <cellStyle name="20% - Énfasis5 5 6 2 6" xfId="7360"/>
    <cellStyle name="20% - Énfasis5 5 6 2 6 2" xfId="19906"/>
    <cellStyle name="20% - Énfasis5 5 6 2 7" xfId="15062"/>
    <cellStyle name="20% - Énfasis5 5 6 3" xfId="337"/>
    <cellStyle name="20% - Énfasis5 5 6 3 2" xfId="1380"/>
    <cellStyle name="20% - Énfasis5 5 6 3 2 2" xfId="3464"/>
    <cellStyle name="20% - Énfasis5 5 6 3 2 2 2" xfId="10462"/>
    <cellStyle name="20% - Énfasis5 5 6 3 2 2 2 2" xfId="22814"/>
    <cellStyle name="20% - Énfasis5 5 6 3 2 2 3" xfId="17053"/>
    <cellStyle name="20% - Énfasis5 5 6 3 2 3" xfId="10463"/>
    <cellStyle name="20% - Énfasis5 5 6 3 2 3 2" xfId="22815"/>
    <cellStyle name="20% - Énfasis5 5 6 3 2 4" xfId="15930"/>
    <cellStyle name="20% - Énfasis5 5 6 3 3" xfId="3465"/>
    <cellStyle name="20% - Énfasis5 5 6 3 3 2" xfId="3466"/>
    <cellStyle name="20% - Énfasis5 5 6 3 3 2 2" xfId="10464"/>
    <cellStyle name="20% - Énfasis5 5 6 3 3 2 2 2" xfId="22816"/>
    <cellStyle name="20% - Énfasis5 5 6 3 3 2 3" xfId="17055"/>
    <cellStyle name="20% - Énfasis5 5 6 3 3 3" xfId="10465"/>
    <cellStyle name="20% - Énfasis5 5 6 3 3 3 2" xfId="22817"/>
    <cellStyle name="20% - Énfasis5 5 6 3 3 4" xfId="17054"/>
    <cellStyle name="20% - Énfasis5 5 6 3 4" xfId="3467"/>
    <cellStyle name="20% - Énfasis5 5 6 3 4 2" xfId="10466"/>
    <cellStyle name="20% - Énfasis5 5 6 3 4 2 2" xfId="22818"/>
    <cellStyle name="20% - Énfasis5 5 6 3 4 3" xfId="17056"/>
    <cellStyle name="20% - Énfasis5 5 6 3 5" xfId="7361"/>
    <cellStyle name="20% - Énfasis5 5 6 3 5 2" xfId="19907"/>
    <cellStyle name="20% - Énfasis5 5 6 3 6" xfId="15064"/>
    <cellStyle name="20% - Énfasis5 5 6 4" xfId="1381"/>
    <cellStyle name="20% - Énfasis5 5 6 4 2" xfId="3468"/>
    <cellStyle name="20% - Énfasis5 5 6 4 2 2" xfId="10467"/>
    <cellStyle name="20% - Énfasis5 5 6 4 2 2 2" xfId="22819"/>
    <cellStyle name="20% - Énfasis5 5 6 4 2 3" xfId="17057"/>
    <cellStyle name="20% - Énfasis5 5 6 4 3" xfId="10468"/>
    <cellStyle name="20% - Énfasis5 5 6 4 3 2" xfId="22820"/>
    <cellStyle name="20% - Énfasis5 5 6 4 4" xfId="15931"/>
    <cellStyle name="20% - Énfasis5 5 6 5" xfId="3469"/>
    <cellStyle name="20% - Énfasis5 5 6 5 2" xfId="3470"/>
    <cellStyle name="20% - Énfasis5 5 6 5 2 2" xfId="10469"/>
    <cellStyle name="20% - Énfasis5 5 6 5 2 2 2" xfId="22821"/>
    <cellStyle name="20% - Énfasis5 5 6 5 2 3" xfId="17059"/>
    <cellStyle name="20% - Énfasis5 5 6 5 3" xfId="10470"/>
    <cellStyle name="20% - Énfasis5 5 6 5 3 2" xfId="22822"/>
    <cellStyle name="20% - Énfasis5 5 6 5 4" xfId="17058"/>
    <cellStyle name="20% - Énfasis5 5 6 6" xfId="3471"/>
    <cellStyle name="20% - Énfasis5 5 6 6 2" xfId="10471"/>
    <cellStyle name="20% - Énfasis5 5 6 6 2 2" xfId="22823"/>
    <cellStyle name="20% - Énfasis5 5 6 6 3" xfId="17060"/>
    <cellStyle name="20% - Énfasis5 5 6 7" xfId="7362"/>
    <cellStyle name="20% - Énfasis5 5 6 7 2" xfId="19908"/>
    <cellStyle name="20% - Énfasis5 5 6 8" xfId="15061"/>
    <cellStyle name="20% - Énfasis5 5 7" xfId="338"/>
    <cellStyle name="20% - Énfasis5 5 7 2" xfId="339"/>
    <cellStyle name="20% - Énfasis5 5 7 2 2" xfId="340"/>
    <cellStyle name="20% - Énfasis5 5 7 2 2 2" xfId="1382"/>
    <cellStyle name="20% - Énfasis5 5 7 2 2 2 2" xfId="3472"/>
    <cellStyle name="20% - Énfasis5 5 7 2 2 2 2 2" xfId="10472"/>
    <cellStyle name="20% - Énfasis5 5 7 2 2 2 2 2 2" xfId="22824"/>
    <cellStyle name="20% - Énfasis5 5 7 2 2 2 2 3" xfId="17061"/>
    <cellStyle name="20% - Énfasis5 5 7 2 2 2 3" xfId="10473"/>
    <cellStyle name="20% - Énfasis5 5 7 2 2 2 3 2" xfId="22825"/>
    <cellStyle name="20% - Énfasis5 5 7 2 2 2 4" xfId="15932"/>
    <cellStyle name="20% - Énfasis5 5 7 2 2 3" xfId="3473"/>
    <cellStyle name="20% - Énfasis5 5 7 2 2 3 2" xfId="3474"/>
    <cellStyle name="20% - Énfasis5 5 7 2 2 3 2 2" xfId="10474"/>
    <cellStyle name="20% - Énfasis5 5 7 2 2 3 2 2 2" xfId="22826"/>
    <cellStyle name="20% - Énfasis5 5 7 2 2 3 2 3" xfId="17063"/>
    <cellStyle name="20% - Énfasis5 5 7 2 2 3 3" xfId="10475"/>
    <cellStyle name="20% - Énfasis5 5 7 2 2 3 3 2" xfId="22827"/>
    <cellStyle name="20% - Énfasis5 5 7 2 2 3 4" xfId="17062"/>
    <cellStyle name="20% - Énfasis5 5 7 2 2 4" xfId="3475"/>
    <cellStyle name="20% - Énfasis5 5 7 2 2 4 2" xfId="10476"/>
    <cellStyle name="20% - Énfasis5 5 7 2 2 4 2 2" xfId="22828"/>
    <cellStyle name="20% - Énfasis5 5 7 2 2 4 3" xfId="17064"/>
    <cellStyle name="20% - Énfasis5 5 7 2 2 5" xfId="7363"/>
    <cellStyle name="20% - Énfasis5 5 7 2 2 5 2" xfId="19909"/>
    <cellStyle name="20% - Énfasis5 5 7 2 2 6" xfId="15067"/>
    <cellStyle name="20% - Énfasis5 5 7 2 3" xfId="1383"/>
    <cellStyle name="20% - Énfasis5 5 7 2 3 2" xfId="3476"/>
    <cellStyle name="20% - Énfasis5 5 7 2 3 2 2" xfId="10477"/>
    <cellStyle name="20% - Énfasis5 5 7 2 3 2 2 2" xfId="22829"/>
    <cellStyle name="20% - Énfasis5 5 7 2 3 2 3" xfId="17065"/>
    <cellStyle name="20% - Énfasis5 5 7 2 3 3" xfId="10478"/>
    <cellStyle name="20% - Énfasis5 5 7 2 3 3 2" xfId="22830"/>
    <cellStyle name="20% - Énfasis5 5 7 2 3 4" xfId="15933"/>
    <cellStyle name="20% - Énfasis5 5 7 2 4" xfId="3477"/>
    <cellStyle name="20% - Énfasis5 5 7 2 4 2" xfId="3478"/>
    <cellStyle name="20% - Énfasis5 5 7 2 4 2 2" xfId="10479"/>
    <cellStyle name="20% - Énfasis5 5 7 2 4 2 2 2" xfId="22831"/>
    <cellStyle name="20% - Énfasis5 5 7 2 4 2 3" xfId="17067"/>
    <cellStyle name="20% - Énfasis5 5 7 2 4 3" xfId="10480"/>
    <cellStyle name="20% - Énfasis5 5 7 2 4 3 2" xfId="22832"/>
    <cellStyle name="20% - Énfasis5 5 7 2 4 4" xfId="17066"/>
    <cellStyle name="20% - Énfasis5 5 7 2 5" xfId="3479"/>
    <cellStyle name="20% - Énfasis5 5 7 2 5 2" xfId="10481"/>
    <cellStyle name="20% - Énfasis5 5 7 2 5 2 2" xfId="22833"/>
    <cellStyle name="20% - Énfasis5 5 7 2 5 3" xfId="17068"/>
    <cellStyle name="20% - Énfasis5 5 7 2 6" xfId="7364"/>
    <cellStyle name="20% - Énfasis5 5 7 2 6 2" xfId="19910"/>
    <cellStyle name="20% - Énfasis5 5 7 2 7" xfId="15066"/>
    <cellStyle name="20% - Énfasis5 5 7 3" xfId="341"/>
    <cellStyle name="20% - Énfasis5 5 7 3 2" xfId="1384"/>
    <cellStyle name="20% - Énfasis5 5 7 3 2 2" xfId="3480"/>
    <cellStyle name="20% - Énfasis5 5 7 3 2 2 2" xfId="10482"/>
    <cellStyle name="20% - Énfasis5 5 7 3 2 2 2 2" xfId="22834"/>
    <cellStyle name="20% - Énfasis5 5 7 3 2 2 3" xfId="17069"/>
    <cellStyle name="20% - Énfasis5 5 7 3 2 3" xfId="10483"/>
    <cellStyle name="20% - Énfasis5 5 7 3 2 3 2" xfId="22835"/>
    <cellStyle name="20% - Énfasis5 5 7 3 2 4" xfId="15934"/>
    <cellStyle name="20% - Énfasis5 5 7 3 3" xfId="3481"/>
    <cellStyle name="20% - Énfasis5 5 7 3 3 2" xfId="3482"/>
    <cellStyle name="20% - Énfasis5 5 7 3 3 2 2" xfId="10484"/>
    <cellStyle name="20% - Énfasis5 5 7 3 3 2 2 2" xfId="22836"/>
    <cellStyle name="20% - Énfasis5 5 7 3 3 2 3" xfId="17071"/>
    <cellStyle name="20% - Énfasis5 5 7 3 3 3" xfId="10485"/>
    <cellStyle name="20% - Énfasis5 5 7 3 3 3 2" xfId="22837"/>
    <cellStyle name="20% - Énfasis5 5 7 3 3 4" xfId="17070"/>
    <cellStyle name="20% - Énfasis5 5 7 3 4" xfId="3483"/>
    <cellStyle name="20% - Énfasis5 5 7 3 4 2" xfId="10486"/>
    <cellStyle name="20% - Énfasis5 5 7 3 4 2 2" xfId="22838"/>
    <cellStyle name="20% - Énfasis5 5 7 3 4 3" xfId="17072"/>
    <cellStyle name="20% - Énfasis5 5 7 3 5" xfId="7365"/>
    <cellStyle name="20% - Énfasis5 5 7 3 5 2" xfId="19911"/>
    <cellStyle name="20% - Énfasis5 5 7 3 6" xfId="15068"/>
    <cellStyle name="20% - Énfasis5 5 7 4" xfId="1385"/>
    <cellStyle name="20% - Énfasis5 5 7 4 2" xfId="3484"/>
    <cellStyle name="20% - Énfasis5 5 7 4 2 2" xfId="10487"/>
    <cellStyle name="20% - Énfasis5 5 7 4 2 2 2" xfId="22839"/>
    <cellStyle name="20% - Énfasis5 5 7 4 2 3" xfId="17073"/>
    <cellStyle name="20% - Énfasis5 5 7 4 3" xfId="10488"/>
    <cellStyle name="20% - Énfasis5 5 7 4 3 2" xfId="22840"/>
    <cellStyle name="20% - Énfasis5 5 7 4 4" xfId="15935"/>
    <cellStyle name="20% - Énfasis5 5 7 5" xfId="3485"/>
    <cellStyle name="20% - Énfasis5 5 7 5 2" xfId="3486"/>
    <cellStyle name="20% - Énfasis5 5 7 5 2 2" xfId="10489"/>
    <cellStyle name="20% - Énfasis5 5 7 5 2 2 2" xfId="22841"/>
    <cellStyle name="20% - Énfasis5 5 7 5 2 3" xfId="17075"/>
    <cellStyle name="20% - Énfasis5 5 7 5 3" xfId="10490"/>
    <cellStyle name="20% - Énfasis5 5 7 5 3 2" xfId="22842"/>
    <cellStyle name="20% - Énfasis5 5 7 5 4" xfId="17074"/>
    <cellStyle name="20% - Énfasis5 5 7 6" xfId="3487"/>
    <cellStyle name="20% - Énfasis5 5 7 6 2" xfId="10491"/>
    <cellStyle name="20% - Énfasis5 5 7 6 2 2" xfId="22843"/>
    <cellStyle name="20% - Énfasis5 5 7 6 3" xfId="17076"/>
    <cellStyle name="20% - Énfasis5 5 7 7" xfId="7366"/>
    <cellStyle name="20% - Énfasis5 5 7 7 2" xfId="19912"/>
    <cellStyle name="20% - Énfasis5 5 7 8" xfId="15065"/>
    <cellStyle name="20% - Énfasis5 5 8" xfId="342"/>
    <cellStyle name="20% - Énfasis5 5 8 2" xfId="343"/>
    <cellStyle name="20% - Énfasis5 5 8 2 2" xfId="1386"/>
    <cellStyle name="20% - Énfasis5 5 8 2 2 2" xfId="3488"/>
    <cellStyle name="20% - Énfasis5 5 8 2 2 2 2" xfId="10492"/>
    <cellStyle name="20% - Énfasis5 5 8 2 2 2 2 2" xfId="22844"/>
    <cellStyle name="20% - Énfasis5 5 8 2 2 2 3" xfId="17077"/>
    <cellStyle name="20% - Énfasis5 5 8 2 2 3" xfId="10493"/>
    <cellStyle name="20% - Énfasis5 5 8 2 2 3 2" xfId="22845"/>
    <cellStyle name="20% - Énfasis5 5 8 2 2 4" xfId="15936"/>
    <cellStyle name="20% - Énfasis5 5 8 2 3" xfId="3489"/>
    <cellStyle name="20% - Énfasis5 5 8 2 3 2" xfId="3490"/>
    <cellStyle name="20% - Énfasis5 5 8 2 3 2 2" xfId="10494"/>
    <cellStyle name="20% - Énfasis5 5 8 2 3 2 2 2" xfId="22846"/>
    <cellStyle name="20% - Énfasis5 5 8 2 3 2 3" xfId="17079"/>
    <cellStyle name="20% - Énfasis5 5 8 2 3 3" xfId="10495"/>
    <cellStyle name="20% - Énfasis5 5 8 2 3 3 2" xfId="22847"/>
    <cellStyle name="20% - Énfasis5 5 8 2 3 4" xfId="17078"/>
    <cellStyle name="20% - Énfasis5 5 8 2 4" xfId="3491"/>
    <cellStyle name="20% - Énfasis5 5 8 2 4 2" xfId="10496"/>
    <cellStyle name="20% - Énfasis5 5 8 2 4 2 2" xfId="22848"/>
    <cellStyle name="20% - Énfasis5 5 8 2 4 3" xfId="17080"/>
    <cellStyle name="20% - Énfasis5 5 8 2 5" xfId="7367"/>
    <cellStyle name="20% - Énfasis5 5 8 2 5 2" xfId="19913"/>
    <cellStyle name="20% - Énfasis5 5 8 2 6" xfId="15070"/>
    <cellStyle name="20% - Énfasis5 5 8 3" xfId="1387"/>
    <cellStyle name="20% - Énfasis5 5 8 3 2" xfId="3492"/>
    <cellStyle name="20% - Énfasis5 5 8 3 2 2" xfId="10497"/>
    <cellStyle name="20% - Énfasis5 5 8 3 2 2 2" xfId="22849"/>
    <cellStyle name="20% - Énfasis5 5 8 3 2 3" xfId="17081"/>
    <cellStyle name="20% - Énfasis5 5 8 3 3" xfId="10498"/>
    <cellStyle name="20% - Énfasis5 5 8 3 3 2" xfId="22850"/>
    <cellStyle name="20% - Énfasis5 5 8 3 4" xfId="15937"/>
    <cellStyle name="20% - Énfasis5 5 8 4" xfId="3493"/>
    <cellStyle name="20% - Énfasis5 5 8 4 2" xfId="3494"/>
    <cellStyle name="20% - Énfasis5 5 8 4 2 2" xfId="10499"/>
    <cellStyle name="20% - Énfasis5 5 8 4 2 2 2" xfId="22851"/>
    <cellStyle name="20% - Énfasis5 5 8 4 2 3" xfId="17083"/>
    <cellStyle name="20% - Énfasis5 5 8 4 3" xfId="10500"/>
    <cellStyle name="20% - Énfasis5 5 8 4 3 2" xfId="22852"/>
    <cellStyle name="20% - Énfasis5 5 8 4 4" xfId="17082"/>
    <cellStyle name="20% - Énfasis5 5 8 5" xfId="3495"/>
    <cellStyle name="20% - Énfasis5 5 8 5 2" xfId="10501"/>
    <cellStyle name="20% - Énfasis5 5 8 5 2 2" xfId="22853"/>
    <cellStyle name="20% - Énfasis5 5 8 5 3" xfId="17084"/>
    <cellStyle name="20% - Énfasis5 5 8 6" xfId="7368"/>
    <cellStyle name="20% - Énfasis5 5 8 6 2" xfId="19914"/>
    <cellStyle name="20% - Énfasis5 5 8 7" xfId="15069"/>
    <cellStyle name="20% - Énfasis5 5 9" xfId="344"/>
    <cellStyle name="20% - Énfasis5 5 9 2" xfId="1388"/>
    <cellStyle name="20% - Énfasis5 5 9 2 2" xfId="3496"/>
    <cellStyle name="20% - Énfasis5 5 9 2 2 2" xfId="10502"/>
    <cellStyle name="20% - Énfasis5 5 9 2 2 2 2" xfId="22854"/>
    <cellStyle name="20% - Énfasis5 5 9 2 2 3" xfId="17085"/>
    <cellStyle name="20% - Énfasis5 5 9 2 3" xfId="10503"/>
    <cellStyle name="20% - Énfasis5 5 9 2 3 2" xfId="22855"/>
    <cellStyle name="20% - Énfasis5 5 9 2 4" xfId="15938"/>
    <cellStyle name="20% - Énfasis5 5 9 3" xfId="3497"/>
    <cellStyle name="20% - Énfasis5 5 9 3 2" xfId="3498"/>
    <cellStyle name="20% - Énfasis5 5 9 3 2 2" xfId="10504"/>
    <cellStyle name="20% - Énfasis5 5 9 3 2 2 2" xfId="22856"/>
    <cellStyle name="20% - Énfasis5 5 9 3 2 3" xfId="17087"/>
    <cellStyle name="20% - Énfasis5 5 9 3 3" xfId="10505"/>
    <cellStyle name="20% - Énfasis5 5 9 3 3 2" xfId="22857"/>
    <cellStyle name="20% - Énfasis5 5 9 3 4" xfId="17086"/>
    <cellStyle name="20% - Énfasis5 5 9 4" xfId="3499"/>
    <cellStyle name="20% - Énfasis5 5 9 4 2" xfId="10506"/>
    <cellStyle name="20% - Énfasis5 5 9 4 2 2" xfId="22858"/>
    <cellStyle name="20% - Énfasis5 5 9 4 3" xfId="17088"/>
    <cellStyle name="20% - Énfasis5 5 9 5" xfId="7369"/>
    <cellStyle name="20% - Énfasis5 5 9 5 2" xfId="19915"/>
    <cellStyle name="20% - Énfasis5 5 9 6" xfId="15071"/>
    <cellStyle name="20% - Énfasis5 6" xfId="38"/>
    <cellStyle name="20% - Énfasis5 6 10" xfId="1389"/>
    <cellStyle name="20% - Énfasis5 6 10 2" xfId="3500"/>
    <cellStyle name="20% - Énfasis5 6 10 2 2" xfId="10507"/>
    <cellStyle name="20% - Énfasis5 6 10 2 2 2" xfId="22859"/>
    <cellStyle name="20% - Énfasis5 6 10 2 3" xfId="17089"/>
    <cellStyle name="20% - Énfasis5 6 10 3" xfId="10508"/>
    <cellStyle name="20% - Énfasis5 6 10 3 2" xfId="22860"/>
    <cellStyle name="20% - Énfasis5 6 10 4" xfId="15939"/>
    <cellStyle name="20% - Énfasis5 6 11" xfId="3501"/>
    <cellStyle name="20% - Énfasis5 6 11 2" xfId="3502"/>
    <cellStyle name="20% - Énfasis5 6 11 2 2" xfId="10509"/>
    <cellStyle name="20% - Énfasis5 6 11 2 2 2" xfId="22861"/>
    <cellStyle name="20% - Énfasis5 6 11 2 3" xfId="17091"/>
    <cellStyle name="20% - Énfasis5 6 11 3" xfId="10510"/>
    <cellStyle name="20% - Énfasis5 6 11 3 2" xfId="22862"/>
    <cellStyle name="20% - Énfasis5 6 11 4" xfId="17090"/>
    <cellStyle name="20% - Énfasis5 6 12" xfId="3503"/>
    <cellStyle name="20% - Énfasis5 6 12 2" xfId="10511"/>
    <cellStyle name="20% - Énfasis5 6 12 2 2" xfId="22863"/>
    <cellStyle name="20% - Énfasis5 6 12 3" xfId="17092"/>
    <cellStyle name="20% - Énfasis5 6 13" xfId="7370"/>
    <cellStyle name="20% - Énfasis5 6 13 2" xfId="19916"/>
    <cellStyle name="20% - Énfasis5 6 14" xfId="14929"/>
    <cellStyle name="20% - Énfasis5 6 2" xfId="345"/>
    <cellStyle name="20% - Énfasis5 6 2 2" xfId="346"/>
    <cellStyle name="20% - Énfasis5 6 2 2 2" xfId="347"/>
    <cellStyle name="20% - Énfasis5 6 2 2 2 2" xfId="1390"/>
    <cellStyle name="20% - Énfasis5 6 2 2 2 2 2" xfId="3504"/>
    <cellStyle name="20% - Énfasis5 6 2 2 2 2 2 2" xfId="10512"/>
    <cellStyle name="20% - Énfasis5 6 2 2 2 2 2 2 2" xfId="22864"/>
    <cellStyle name="20% - Énfasis5 6 2 2 2 2 2 3" xfId="17093"/>
    <cellStyle name="20% - Énfasis5 6 2 2 2 2 3" xfId="10513"/>
    <cellStyle name="20% - Énfasis5 6 2 2 2 2 3 2" xfId="22865"/>
    <cellStyle name="20% - Énfasis5 6 2 2 2 2 4" xfId="15940"/>
    <cellStyle name="20% - Énfasis5 6 2 2 2 3" xfId="3505"/>
    <cellStyle name="20% - Énfasis5 6 2 2 2 3 2" xfId="3506"/>
    <cellStyle name="20% - Énfasis5 6 2 2 2 3 2 2" xfId="10514"/>
    <cellStyle name="20% - Énfasis5 6 2 2 2 3 2 2 2" xfId="22866"/>
    <cellStyle name="20% - Énfasis5 6 2 2 2 3 2 3" xfId="17095"/>
    <cellStyle name="20% - Énfasis5 6 2 2 2 3 3" xfId="10515"/>
    <cellStyle name="20% - Énfasis5 6 2 2 2 3 3 2" xfId="22867"/>
    <cellStyle name="20% - Énfasis5 6 2 2 2 3 4" xfId="17094"/>
    <cellStyle name="20% - Énfasis5 6 2 2 2 4" xfId="3507"/>
    <cellStyle name="20% - Énfasis5 6 2 2 2 4 2" xfId="10516"/>
    <cellStyle name="20% - Énfasis5 6 2 2 2 4 2 2" xfId="22868"/>
    <cellStyle name="20% - Énfasis5 6 2 2 2 4 3" xfId="17096"/>
    <cellStyle name="20% - Énfasis5 6 2 2 2 5" xfId="7371"/>
    <cellStyle name="20% - Énfasis5 6 2 2 2 5 2" xfId="19917"/>
    <cellStyle name="20% - Énfasis5 6 2 2 2 6" xfId="15074"/>
    <cellStyle name="20% - Énfasis5 6 2 2 3" xfId="1391"/>
    <cellStyle name="20% - Énfasis5 6 2 2 3 2" xfId="3508"/>
    <cellStyle name="20% - Énfasis5 6 2 2 3 2 2" xfId="10517"/>
    <cellStyle name="20% - Énfasis5 6 2 2 3 2 2 2" xfId="22869"/>
    <cellStyle name="20% - Énfasis5 6 2 2 3 2 3" xfId="17097"/>
    <cellStyle name="20% - Énfasis5 6 2 2 3 3" xfId="10518"/>
    <cellStyle name="20% - Énfasis5 6 2 2 3 3 2" xfId="22870"/>
    <cellStyle name="20% - Énfasis5 6 2 2 3 4" xfId="15941"/>
    <cellStyle name="20% - Énfasis5 6 2 2 4" xfId="3509"/>
    <cellStyle name="20% - Énfasis5 6 2 2 4 2" xfId="3510"/>
    <cellStyle name="20% - Énfasis5 6 2 2 4 2 2" xfId="10519"/>
    <cellStyle name="20% - Énfasis5 6 2 2 4 2 2 2" xfId="22871"/>
    <cellStyle name="20% - Énfasis5 6 2 2 4 2 3" xfId="17099"/>
    <cellStyle name="20% - Énfasis5 6 2 2 4 3" xfId="10520"/>
    <cellStyle name="20% - Énfasis5 6 2 2 4 3 2" xfId="22872"/>
    <cellStyle name="20% - Énfasis5 6 2 2 4 4" xfId="17098"/>
    <cellStyle name="20% - Énfasis5 6 2 2 5" xfId="3511"/>
    <cellStyle name="20% - Énfasis5 6 2 2 5 2" xfId="10521"/>
    <cellStyle name="20% - Énfasis5 6 2 2 5 2 2" xfId="22873"/>
    <cellStyle name="20% - Énfasis5 6 2 2 5 3" xfId="17100"/>
    <cellStyle name="20% - Énfasis5 6 2 2 6" xfId="7372"/>
    <cellStyle name="20% - Énfasis5 6 2 2 6 2" xfId="19918"/>
    <cellStyle name="20% - Énfasis5 6 2 2 7" xfId="15073"/>
    <cellStyle name="20% - Énfasis5 6 2 3" xfId="348"/>
    <cellStyle name="20% - Énfasis5 6 2 3 2" xfId="1392"/>
    <cellStyle name="20% - Énfasis5 6 2 3 2 2" xfId="3512"/>
    <cellStyle name="20% - Énfasis5 6 2 3 2 2 2" xfId="10522"/>
    <cellStyle name="20% - Énfasis5 6 2 3 2 2 2 2" xfId="22874"/>
    <cellStyle name="20% - Énfasis5 6 2 3 2 2 3" xfId="17101"/>
    <cellStyle name="20% - Énfasis5 6 2 3 2 3" xfId="10523"/>
    <cellStyle name="20% - Énfasis5 6 2 3 2 3 2" xfId="22875"/>
    <cellStyle name="20% - Énfasis5 6 2 3 2 4" xfId="15942"/>
    <cellStyle name="20% - Énfasis5 6 2 3 3" xfId="3513"/>
    <cellStyle name="20% - Énfasis5 6 2 3 3 2" xfId="3514"/>
    <cellStyle name="20% - Énfasis5 6 2 3 3 2 2" xfId="10524"/>
    <cellStyle name="20% - Énfasis5 6 2 3 3 2 2 2" xfId="22876"/>
    <cellStyle name="20% - Énfasis5 6 2 3 3 2 3" xfId="17103"/>
    <cellStyle name="20% - Énfasis5 6 2 3 3 3" xfId="10525"/>
    <cellStyle name="20% - Énfasis5 6 2 3 3 3 2" xfId="22877"/>
    <cellStyle name="20% - Énfasis5 6 2 3 3 4" xfId="17102"/>
    <cellStyle name="20% - Énfasis5 6 2 3 4" xfId="3515"/>
    <cellStyle name="20% - Énfasis5 6 2 3 4 2" xfId="10526"/>
    <cellStyle name="20% - Énfasis5 6 2 3 4 2 2" xfId="22878"/>
    <cellStyle name="20% - Énfasis5 6 2 3 4 3" xfId="17104"/>
    <cellStyle name="20% - Énfasis5 6 2 3 5" xfId="7373"/>
    <cellStyle name="20% - Énfasis5 6 2 3 5 2" xfId="19919"/>
    <cellStyle name="20% - Énfasis5 6 2 3 6" xfId="15075"/>
    <cellStyle name="20% - Énfasis5 6 2 4" xfId="1393"/>
    <cellStyle name="20% - Énfasis5 6 2 4 2" xfId="3516"/>
    <cellStyle name="20% - Énfasis5 6 2 4 2 2" xfId="10527"/>
    <cellStyle name="20% - Énfasis5 6 2 4 2 2 2" xfId="22879"/>
    <cellStyle name="20% - Énfasis5 6 2 4 2 3" xfId="17105"/>
    <cellStyle name="20% - Énfasis5 6 2 4 3" xfId="10528"/>
    <cellStyle name="20% - Énfasis5 6 2 4 3 2" xfId="22880"/>
    <cellStyle name="20% - Énfasis5 6 2 4 4" xfId="15943"/>
    <cellStyle name="20% - Énfasis5 6 2 5" xfId="3517"/>
    <cellStyle name="20% - Énfasis5 6 2 5 2" xfId="3518"/>
    <cellStyle name="20% - Énfasis5 6 2 5 2 2" xfId="10529"/>
    <cellStyle name="20% - Énfasis5 6 2 5 2 2 2" xfId="22881"/>
    <cellStyle name="20% - Énfasis5 6 2 5 2 3" xfId="17107"/>
    <cellStyle name="20% - Énfasis5 6 2 5 3" xfId="10530"/>
    <cellStyle name="20% - Énfasis5 6 2 5 3 2" xfId="22882"/>
    <cellStyle name="20% - Énfasis5 6 2 5 4" xfId="17106"/>
    <cellStyle name="20% - Énfasis5 6 2 6" xfId="3519"/>
    <cellStyle name="20% - Énfasis5 6 2 6 2" xfId="10531"/>
    <cellStyle name="20% - Énfasis5 6 2 6 2 2" xfId="22883"/>
    <cellStyle name="20% - Énfasis5 6 2 6 3" xfId="17108"/>
    <cellStyle name="20% - Énfasis5 6 2 7" xfId="7374"/>
    <cellStyle name="20% - Énfasis5 6 2 7 2" xfId="19920"/>
    <cellStyle name="20% - Énfasis5 6 2 8" xfId="15072"/>
    <cellStyle name="20% - Énfasis5 6 3" xfId="349"/>
    <cellStyle name="20% - Énfasis5 6 3 2" xfId="350"/>
    <cellStyle name="20% - Énfasis5 6 3 2 2" xfId="351"/>
    <cellStyle name="20% - Énfasis5 6 3 2 2 2" xfId="1394"/>
    <cellStyle name="20% - Énfasis5 6 3 2 2 2 2" xfId="3520"/>
    <cellStyle name="20% - Énfasis5 6 3 2 2 2 2 2" xfId="10532"/>
    <cellStyle name="20% - Énfasis5 6 3 2 2 2 2 2 2" xfId="22884"/>
    <cellStyle name="20% - Énfasis5 6 3 2 2 2 2 3" xfId="17109"/>
    <cellStyle name="20% - Énfasis5 6 3 2 2 2 3" xfId="10533"/>
    <cellStyle name="20% - Énfasis5 6 3 2 2 2 3 2" xfId="22885"/>
    <cellStyle name="20% - Énfasis5 6 3 2 2 2 4" xfId="15944"/>
    <cellStyle name="20% - Énfasis5 6 3 2 2 3" xfId="3521"/>
    <cellStyle name="20% - Énfasis5 6 3 2 2 3 2" xfId="3522"/>
    <cellStyle name="20% - Énfasis5 6 3 2 2 3 2 2" xfId="10534"/>
    <cellStyle name="20% - Énfasis5 6 3 2 2 3 2 2 2" xfId="22886"/>
    <cellStyle name="20% - Énfasis5 6 3 2 2 3 2 3" xfId="17111"/>
    <cellStyle name="20% - Énfasis5 6 3 2 2 3 3" xfId="10535"/>
    <cellStyle name="20% - Énfasis5 6 3 2 2 3 3 2" xfId="22887"/>
    <cellStyle name="20% - Énfasis5 6 3 2 2 3 4" xfId="17110"/>
    <cellStyle name="20% - Énfasis5 6 3 2 2 4" xfId="3523"/>
    <cellStyle name="20% - Énfasis5 6 3 2 2 4 2" xfId="10536"/>
    <cellStyle name="20% - Énfasis5 6 3 2 2 4 2 2" xfId="22888"/>
    <cellStyle name="20% - Énfasis5 6 3 2 2 4 3" xfId="17112"/>
    <cellStyle name="20% - Énfasis5 6 3 2 2 5" xfId="7375"/>
    <cellStyle name="20% - Énfasis5 6 3 2 2 5 2" xfId="19921"/>
    <cellStyle name="20% - Énfasis5 6 3 2 2 6" xfId="15078"/>
    <cellStyle name="20% - Énfasis5 6 3 2 3" xfId="1395"/>
    <cellStyle name="20% - Énfasis5 6 3 2 3 2" xfId="3524"/>
    <cellStyle name="20% - Énfasis5 6 3 2 3 2 2" xfId="10537"/>
    <cellStyle name="20% - Énfasis5 6 3 2 3 2 2 2" xfId="22889"/>
    <cellStyle name="20% - Énfasis5 6 3 2 3 2 3" xfId="17113"/>
    <cellStyle name="20% - Énfasis5 6 3 2 3 3" xfId="10538"/>
    <cellStyle name="20% - Énfasis5 6 3 2 3 3 2" xfId="22890"/>
    <cellStyle name="20% - Énfasis5 6 3 2 3 4" xfId="15945"/>
    <cellStyle name="20% - Énfasis5 6 3 2 4" xfId="3525"/>
    <cellStyle name="20% - Énfasis5 6 3 2 4 2" xfId="3526"/>
    <cellStyle name="20% - Énfasis5 6 3 2 4 2 2" xfId="10539"/>
    <cellStyle name="20% - Énfasis5 6 3 2 4 2 2 2" xfId="22891"/>
    <cellStyle name="20% - Énfasis5 6 3 2 4 2 3" xfId="17115"/>
    <cellStyle name="20% - Énfasis5 6 3 2 4 3" xfId="10540"/>
    <cellStyle name="20% - Énfasis5 6 3 2 4 3 2" xfId="22892"/>
    <cellStyle name="20% - Énfasis5 6 3 2 4 4" xfId="17114"/>
    <cellStyle name="20% - Énfasis5 6 3 2 5" xfId="3527"/>
    <cellStyle name="20% - Énfasis5 6 3 2 5 2" xfId="10541"/>
    <cellStyle name="20% - Énfasis5 6 3 2 5 2 2" xfId="22893"/>
    <cellStyle name="20% - Énfasis5 6 3 2 5 3" xfId="17116"/>
    <cellStyle name="20% - Énfasis5 6 3 2 6" xfId="7376"/>
    <cellStyle name="20% - Énfasis5 6 3 2 6 2" xfId="19922"/>
    <cellStyle name="20% - Énfasis5 6 3 2 7" xfId="15077"/>
    <cellStyle name="20% - Énfasis5 6 3 3" xfId="352"/>
    <cellStyle name="20% - Énfasis5 6 3 3 2" xfId="1396"/>
    <cellStyle name="20% - Énfasis5 6 3 3 2 2" xfId="3528"/>
    <cellStyle name="20% - Énfasis5 6 3 3 2 2 2" xfId="10542"/>
    <cellStyle name="20% - Énfasis5 6 3 3 2 2 2 2" xfId="22894"/>
    <cellStyle name="20% - Énfasis5 6 3 3 2 2 3" xfId="17117"/>
    <cellStyle name="20% - Énfasis5 6 3 3 2 3" xfId="10543"/>
    <cellStyle name="20% - Énfasis5 6 3 3 2 3 2" xfId="22895"/>
    <cellStyle name="20% - Énfasis5 6 3 3 2 4" xfId="15946"/>
    <cellStyle name="20% - Énfasis5 6 3 3 3" xfId="3529"/>
    <cellStyle name="20% - Énfasis5 6 3 3 3 2" xfId="3530"/>
    <cellStyle name="20% - Énfasis5 6 3 3 3 2 2" xfId="10544"/>
    <cellStyle name="20% - Énfasis5 6 3 3 3 2 2 2" xfId="22896"/>
    <cellStyle name="20% - Énfasis5 6 3 3 3 2 3" xfId="17119"/>
    <cellStyle name="20% - Énfasis5 6 3 3 3 3" xfId="10545"/>
    <cellStyle name="20% - Énfasis5 6 3 3 3 3 2" xfId="22897"/>
    <cellStyle name="20% - Énfasis5 6 3 3 3 4" xfId="17118"/>
    <cellStyle name="20% - Énfasis5 6 3 3 4" xfId="3531"/>
    <cellStyle name="20% - Énfasis5 6 3 3 4 2" xfId="10546"/>
    <cellStyle name="20% - Énfasis5 6 3 3 4 2 2" xfId="22898"/>
    <cellStyle name="20% - Énfasis5 6 3 3 4 3" xfId="17120"/>
    <cellStyle name="20% - Énfasis5 6 3 3 5" xfId="7377"/>
    <cellStyle name="20% - Énfasis5 6 3 3 5 2" xfId="19923"/>
    <cellStyle name="20% - Énfasis5 6 3 3 6" xfId="15079"/>
    <cellStyle name="20% - Énfasis5 6 3 4" xfId="1397"/>
    <cellStyle name="20% - Énfasis5 6 3 4 2" xfId="3532"/>
    <cellStyle name="20% - Énfasis5 6 3 4 2 2" xfId="10547"/>
    <cellStyle name="20% - Énfasis5 6 3 4 2 2 2" xfId="22899"/>
    <cellStyle name="20% - Énfasis5 6 3 4 2 3" xfId="17121"/>
    <cellStyle name="20% - Énfasis5 6 3 4 3" xfId="10548"/>
    <cellStyle name="20% - Énfasis5 6 3 4 3 2" xfId="22900"/>
    <cellStyle name="20% - Énfasis5 6 3 4 4" xfId="15947"/>
    <cellStyle name="20% - Énfasis5 6 3 5" xfId="3533"/>
    <cellStyle name="20% - Énfasis5 6 3 5 2" xfId="3534"/>
    <cellStyle name="20% - Énfasis5 6 3 5 2 2" xfId="10549"/>
    <cellStyle name="20% - Énfasis5 6 3 5 2 2 2" xfId="22901"/>
    <cellStyle name="20% - Énfasis5 6 3 5 2 3" xfId="17123"/>
    <cellStyle name="20% - Énfasis5 6 3 5 3" xfId="10550"/>
    <cellStyle name="20% - Énfasis5 6 3 5 3 2" xfId="22902"/>
    <cellStyle name="20% - Énfasis5 6 3 5 4" xfId="17122"/>
    <cellStyle name="20% - Énfasis5 6 3 6" xfId="3535"/>
    <cellStyle name="20% - Énfasis5 6 3 6 2" xfId="10551"/>
    <cellStyle name="20% - Énfasis5 6 3 6 2 2" xfId="22903"/>
    <cellStyle name="20% - Énfasis5 6 3 6 3" xfId="17124"/>
    <cellStyle name="20% - Énfasis5 6 3 7" xfId="7378"/>
    <cellStyle name="20% - Énfasis5 6 3 7 2" xfId="19924"/>
    <cellStyle name="20% - Énfasis5 6 3 8" xfId="15076"/>
    <cellStyle name="20% - Énfasis5 6 4" xfId="353"/>
    <cellStyle name="20% - Énfasis5 6 4 2" xfId="354"/>
    <cellStyle name="20% - Énfasis5 6 4 2 2" xfId="355"/>
    <cellStyle name="20% - Énfasis5 6 4 2 2 2" xfId="1398"/>
    <cellStyle name="20% - Énfasis5 6 4 2 2 2 2" xfId="3536"/>
    <cellStyle name="20% - Énfasis5 6 4 2 2 2 2 2" xfId="10552"/>
    <cellStyle name="20% - Énfasis5 6 4 2 2 2 2 2 2" xfId="22904"/>
    <cellStyle name="20% - Énfasis5 6 4 2 2 2 2 3" xfId="17125"/>
    <cellStyle name="20% - Énfasis5 6 4 2 2 2 3" xfId="10553"/>
    <cellStyle name="20% - Énfasis5 6 4 2 2 2 3 2" xfId="22905"/>
    <cellStyle name="20% - Énfasis5 6 4 2 2 2 4" xfId="15948"/>
    <cellStyle name="20% - Énfasis5 6 4 2 2 3" xfId="3537"/>
    <cellStyle name="20% - Énfasis5 6 4 2 2 3 2" xfId="3538"/>
    <cellStyle name="20% - Énfasis5 6 4 2 2 3 2 2" xfId="10554"/>
    <cellStyle name="20% - Énfasis5 6 4 2 2 3 2 2 2" xfId="22906"/>
    <cellStyle name="20% - Énfasis5 6 4 2 2 3 2 3" xfId="17127"/>
    <cellStyle name="20% - Énfasis5 6 4 2 2 3 3" xfId="10555"/>
    <cellStyle name="20% - Énfasis5 6 4 2 2 3 3 2" xfId="22907"/>
    <cellStyle name="20% - Énfasis5 6 4 2 2 3 4" xfId="17126"/>
    <cellStyle name="20% - Énfasis5 6 4 2 2 4" xfId="3539"/>
    <cellStyle name="20% - Énfasis5 6 4 2 2 4 2" xfId="10556"/>
    <cellStyle name="20% - Énfasis5 6 4 2 2 4 2 2" xfId="22908"/>
    <cellStyle name="20% - Énfasis5 6 4 2 2 4 3" xfId="17128"/>
    <cellStyle name="20% - Énfasis5 6 4 2 2 5" xfId="7379"/>
    <cellStyle name="20% - Énfasis5 6 4 2 2 5 2" xfId="19925"/>
    <cellStyle name="20% - Énfasis5 6 4 2 2 6" xfId="15082"/>
    <cellStyle name="20% - Énfasis5 6 4 2 3" xfId="1399"/>
    <cellStyle name="20% - Énfasis5 6 4 2 3 2" xfId="3540"/>
    <cellStyle name="20% - Énfasis5 6 4 2 3 2 2" xfId="10557"/>
    <cellStyle name="20% - Énfasis5 6 4 2 3 2 2 2" xfId="22909"/>
    <cellStyle name="20% - Énfasis5 6 4 2 3 2 3" xfId="17129"/>
    <cellStyle name="20% - Énfasis5 6 4 2 3 3" xfId="10558"/>
    <cellStyle name="20% - Énfasis5 6 4 2 3 3 2" xfId="22910"/>
    <cellStyle name="20% - Énfasis5 6 4 2 3 4" xfId="15949"/>
    <cellStyle name="20% - Énfasis5 6 4 2 4" xfId="3541"/>
    <cellStyle name="20% - Énfasis5 6 4 2 4 2" xfId="3542"/>
    <cellStyle name="20% - Énfasis5 6 4 2 4 2 2" xfId="10559"/>
    <cellStyle name="20% - Énfasis5 6 4 2 4 2 2 2" xfId="22911"/>
    <cellStyle name="20% - Énfasis5 6 4 2 4 2 3" xfId="17131"/>
    <cellStyle name="20% - Énfasis5 6 4 2 4 3" xfId="10560"/>
    <cellStyle name="20% - Énfasis5 6 4 2 4 3 2" xfId="22912"/>
    <cellStyle name="20% - Énfasis5 6 4 2 4 4" xfId="17130"/>
    <cellStyle name="20% - Énfasis5 6 4 2 5" xfId="3543"/>
    <cellStyle name="20% - Énfasis5 6 4 2 5 2" xfId="10561"/>
    <cellStyle name="20% - Énfasis5 6 4 2 5 2 2" xfId="22913"/>
    <cellStyle name="20% - Énfasis5 6 4 2 5 3" xfId="17132"/>
    <cellStyle name="20% - Énfasis5 6 4 2 6" xfId="7380"/>
    <cellStyle name="20% - Énfasis5 6 4 2 6 2" xfId="19926"/>
    <cellStyle name="20% - Énfasis5 6 4 2 7" xfId="15081"/>
    <cellStyle name="20% - Énfasis5 6 4 3" xfId="356"/>
    <cellStyle name="20% - Énfasis5 6 4 3 2" xfId="1400"/>
    <cellStyle name="20% - Énfasis5 6 4 3 2 2" xfId="3544"/>
    <cellStyle name="20% - Énfasis5 6 4 3 2 2 2" xfId="10562"/>
    <cellStyle name="20% - Énfasis5 6 4 3 2 2 2 2" xfId="22914"/>
    <cellStyle name="20% - Énfasis5 6 4 3 2 2 3" xfId="17133"/>
    <cellStyle name="20% - Énfasis5 6 4 3 2 3" xfId="10563"/>
    <cellStyle name="20% - Énfasis5 6 4 3 2 3 2" xfId="22915"/>
    <cellStyle name="20% - Énfasis5 6 4 3 2 4" xfId="15950"/>
    <cellStyle name="20% - Énfasis5 6 4 3 3" xfId="3545"/>
    <cellStyle name="20% - Énfasis5 6 4 3 3 2" xfId="3546"/>
    <cellStyle name="20% - Énfasis5 6 4 3 3 2 2" xfId="10564"/>
    <cellStyle name="20% - Énfasis5 6 4 3 3 2 2 2" xfId="22916"/>
    <cellStyle name="20% - Énfasis5 6 4 3 3 2 3" xfId="17135"/>
    <cellStyle name="20% - Énfasis5 6 4 3 3 3" xfId="10565"/>
    <cellStyle name="20% - Énfasis5 6 4 3 3 3 2" xfId="22917"/>
    <cellStyle name="20% - Énfasis5 6 4 3 3 4" xfId="17134"/>
    <cellStyle name="20% - Énfasis5 6 4 3 4" xfId="3547"/>
    <cellStyle name="20% - Énfasis5 6 4 3 4 2" xfId="10566"/>
    <cellStyle name="20% - Énfasis5 6 4 3 4 2 2" xfId="22918"/>
    <cellStyle name="20% - Énfasis5 6 4 3 4 3" xfId="17136"/>
    <cellStyle name="20% - Énfasis5 6 4 3 5" xfId="7381"/>
    <cellStyle name="20% - Énfasis5 6 4 3 5 2" xfId="19927"/>
    <cellStyle name="20% - Énfasis5 6 4 3 6" xfId="15083"/>
    <cellStyle name="20% - Énfasis5 6 4 4" xfId="1401"/>
    <cellStyle name="20% - Énfasis5 6 4 4 2" xfId="3548"/>
    <cellStyle name="20% - Énfasis5 6 4 4 2 2" xfId="10567"/>
    <cellStyle name="20% - Énfasis5 6 4 4 2 2 2" xfId="22919"/>
    <cellStyle name="20% - Énfasis5 6 4 4 2 3" xfId="17137"/>
    <cellStyle name="20% - Énfasis5 6 4 4 3" xfId="10568"/>
    <cellStyle name="20% - Énfasis5 6 4 4 3 2" xfId="22920"/>
    <cellStyle name="20% - Énfasis5 6 4 4 4" xfId="15951"/>
    <cellStyle name="20% - Énfasis5 6 4 5" xfId="3549"/>
    <cellStyle name="20% - Énfasis5 6 4 5 2" xfId="3550"/>
    <cellStyle name="20% - Énfasis5 6 4 5 2 2" xfId="10569"/>
    <cellStyle name="20% - Énfasis5 6 4 5 2 2 2" xfId="22921"/>
    <cellStyle name="20% - Énfasis5 6 4 5 2 3" xfId="17139"/>
    <cellStyle name="20% - Énfasis5 6 4 5 3" xfId="10570"/>
    <cellStyle name="20% - Énfasis5 6 4 5 3 2" xfId="22922"/>
    <cellStyle name="20% - Énfasis5 6 4 5 4" xfId="17138"/>
    <cellStyle name="20% - Énfasis5 6 4 6" xfId="3551"/>
    <cellStyle name="20% - Énfasis5 6 4 6 2" xfId="10571"/>
    <cellStyle name="20% - Énfasis5 6 4 6 2 2" xfId="22923"/>
    <cellStyle name="20% - Énfasis5 6 4 6 3" xfId="17140"/>
    <cellStyle name="20% - Énfasis5 6 4 7" xfId="7382"/>
    <cellStyle name="20% - Énfasis5 6 4 7 2" xfId="19928"/>
    <cellStyle name="20% - Énfasis5 6 4 8" xfId="15080"/>
    <cellStyle name="20% - Énfasis5 6 5" xfId="357"/>
    <cellStyle name="20% - Énfasis5 6 5 2" xfId="358"/>
    <cellStyle name="20% - Énfasis5 6 5 2 2" xfId="359"/>
    <cellStyle name="20% - Énfasis5 6 5 2 2 2" xfId="1402"/>
    <cellStyle name="20% - Énfasis5 6 5 2 2 2 2" xfId="3552"/>
    <cellStyle name="20% - Énfasis5 6 5 2 2 2 2 2" xfId="10572"/>
    <cellStyle name="20% - Énfasis5 6 5 2 2 2 2 2 2" xfId="22924"/>
    <cellStyle name="20% - Énfasis5 6 5 2 2 2 2 3" xfId="17141"/>
    <cellStyle name="20% - Énfasis5 6 5 2 2 2 3" xfId="10573"/>
    <cellStyle name="20% - Énfasis5 6 5 2 2 2 3 2" xfId="22925"/>
    <cellStyle name="20% - Énfasis5 6 5 2 2 2 4" xfId="15952"/>
    <cellStyle name="20% - Énfasis5 6 5 2 2 3" xfId="3553"/>
    <cellStyle name="20% - Énfasis5 6 5 2 2 3 2" xfId="3554"/>
    <cellStyle name="20% - Énfasis5 6 5 2 2 3 2 2" xfId="10574"/>
    <cellStyle name="20% - Énfasis5 6 5 2 2 3 2 2 2" xfId="22926"/>
    <cellStyle name="20% - Énfasis5 6 5 2 2 3 2 3" xfId="17143"/>
    <cellStyle name="20% - Énfasis5 6 5 2 2 3 3" xfId="10575"/>
    <cellStyle name="20% - Énfasis5 6 5 2 2 3 3 2" xfId="22927"/>
    <cellStyle name="20% - Énfasis5 6 5 2 2 3 4" xfId="17142"/>
    <cellStyle name="20% - Énfasis5 6 5 2 2 4" xfId="3555"/>
    <cellStyle name="20% - Énfasis5 6 5 2 2 4 2" xfId="10576"/>
    <cellStyle name="20% - Énfasis5 6 5 2 2 4 2 2" xfId="22928"/>
    <cellStyle name="20% - Énfasis5 6 5 2 2 4 3" xfId="17144"/>
    <cellStyle name="20% - Énfasis5 6 5 2 2 5" xfId="7383"/>
    <cellStyle name="20% - Énfasis5 6 5 2 2 5 2" xfId="19929"/>
    <cellStyle name="20% - Énfasis5 6 5 2 2 6" xfId="15086"/>
    <cellStyle name="20% - Énfasis5 6 5 2 3" xfId="1403"/>
    <cellStyle name="20% - Énfasis5 6 5 2 3 2" xfId="3556"/>
    <cellStyle name="20% - Énfasis5 6 5 2 3 2 2" xfId="10577"/>
    <cellStyle name="20% - Énfasis5 6 5 2 3 2 2 2" xfId="22929"/>
    <cellStyle name="20% - Énfasis5 6 5 2 3 2 3" xfId="17145"/>
    <cellStyle name="20% - Énfasis5 6 5 2 3 3" xfId="10578"/>
    <cellStyle name="20% - Énfasis5 6 5 2 3 3 2" xfId="22930"/>
    <cellStyle name="20% - Énfasis5 6 5 2 3 4" xfId="15953"/>
    <cellStyle name="20% - Énfasis5 6 5 2 4" xfId="3557"/>
    <cellStyle name="20% - Énfasis5 6 5 2 4 2" xfId="3558"/>
    <cellStyle name="20% - Énfasis5 6 5 2 4 2 2" xfId="10579"/>
    <cellStyle name="20% - Énfasis5 6 5 2 4 2 2 2" xfId="22931"/>
    <cellStyle name="20% - Énfasis5 6 5 2 4 2 3" xfId="17147"/>
    <cellStyle name="20% - Énfasis5 6 5 2 4 3" xfId="10580"/>
    <cellStyle name="20% - Énfasis5 6 5 2 4 3 2" xfId="22932"/>
    <cellStyle name="20% - Énfasis5 6 5 2 4 4" xfId="17146"/>
    <cellStyle name="20% - Énfasis5 6 5 2 5" xfId="3559"/>
    <cellStyle name="20% - Énfasis5 6 5 2 5 2" xfId="10581"/>
    <cellStyle name="20% - Énfasis5 6 5 2 5 2 2" xfId="22933"/>
    <cellStyle name="20% - Énfasis5 6 5 2 5 3" xfId="17148"/>
    <cellStyle name="20% - Énfasis5 6 5 2 6" xfId="7384"/>
    <cellStyle name="20% - Énfasis5 6 5 2 6 2" xfId="19930"/>
    <cellStyle name="20% - Énfasis5 6 5 2 7" xfId="15085"/>
    <cellStyle name="20% - Énfasis5 6 5 3" xfId="360"/>
    <cellStyle name="20% - Énfasis5 6 5 3 2" xfId="1404"/>
    <cellStyle name="20% - Énfasis5 6 5 3 2 2" xfId="3560"/>
    <cellStyle name="20% - Énfasis5 6 5 3 2 2 2" xfId="10582"/>
    <cellStyle name="20% - Énfasis5 6 5 3 2 2 2 2" xfId="22934"/>
    <cellStyle name="20% - Énfasis5 6 5 3 2 2 3" xfId="17149"/>
    <cellStyle name="20% - Énfasis5 6 5 3 2 3" xfId="10583"/>
    <cellStyle name="20% - Énfasis5 6 5 3 2 3 2" xfId="22935"/>
    <cellStyle name="20% - Énfasis5 6 5 3 2 4" xfId="15954"/>
    <cellStyle name="20% - Énfasis5 6 5 3 3" xfId="3561"/>
    <cellStyle name="20% - Énfasis5 6 5 3 3 2" xfId="3562"/>
    <cellStyle name="20% - Énfasis5 6 5 3 3 2 2" xfId="10584"/>
    <cellStyle name="20% - Énfasis5 6 5 3 3 2 2 2" xfId="22936"/>
    <cellStyle name="20% - Énfasis5 6 5 3 3 2 3" xfId="17151"/>
    <cellStyle name="20% - Énfasis5 6 5 3 3 3" xfId="10585"/>
    <cellStyle name="20% - Énfasis5 6 5 3 3 3 2" xfId="22937"/>
    <cellStyle name="20% - Énfasis5 6 5 3 3 4" xfId="17150"/>
    <cellStyle name="20% - Énfasis5 6 5 3 4" xfId="3563"/>
    <cellStyle name="20% - Énfasis5 6 5 3 4 2" xfId="10586"/>
    <cellStyle name="20% - Énfasis5 6 5 3 4 2 2" xfId="22938"/>
    <cellStyle name="20% - Énfasis5 6 5 3 4 3" xfId="17152"/>
    <cellStyle name="20% - Énfasis5 6 5 3 5" xfId="7385"/>
    <cellStyle name="20% - Énfasis5 6 5 3 5 2" xfId="19931"/>
    <cellStyle name="20% - Énfasis5 6 5 3 6" xfId="15087"/>
    <cellStyle name="20% - Énfasis5 6 5 4" xfId="1405"/>
    <cellStyle name="20% - Énfasis5 6 5 4 2" xfId="3564"/>
    <cellStyle name="20% - Énfasis5 6 5 4 2 2" xfId="10587"/>
    <cellStyle name="20% - Énfasis5 6 5 4 2 2 2" xfId="22939"/>
    <cellStyle name="20% - Énfasis5 6 5 4 2 3" xfId="17153"/>
    <cellStyle name="20% - Énfasis5 6 5 4 3" xfId="10588"/>
    <cellStyle name="20% - Énfasis5 6 5 4 3 2" xfId="22940"/>
    <cellStyle name="20% - Énfasis5 6 5 4 4" xfId="15955"/>
    <cellStyle name="20% - Énfasis5 6 5 5" xfId="3565"/>
    <cellStyle name="20% - Énfasis5 6 5 5 2" xfId="3566"/>
    <cellStyle name="20% - Énfasis5 6 5 5 2 2" xfId="10589"/>
    <cellStyle name="20% - Énfasis5 6 5 5 2 2 2" xfId="22941"/>
    <cellStyle name="20% - Énfasis5 6 5 5 2 3" xfId="17155"/>
    <cellStyle name="20% - Énfasis5 6 5 5 3" xfId="10590"/>
    <cellStyle name="20% - Énfasis5 6 5 5 3 2" xfId="22942"/>
    <cellStyle name="20% - Énfasis5 6 5 5 4" xfId="17154"/>
    <cellStyle name="20% - Énfasis5 6 5 6" xfId="3567"/>
    <cellStyle name="20% - Énfasis5 6 5 6 2" xfId="10591"/>
    <cellStyle name="20% - Énfasis5 6 5 6 2 2" xfId="22943"/>
    <cellStyle name="20% - Énfasis5 6 5 6 3" xfId="17156"/>
    <cellStyle name="20% - Énfasis5 6 5 7" xfId="7386"/>
    <cellStyle name="20% - Énfasis5 6 5 7 2" xfId="19932"/>
    <cellStyle name="20% - Énfasis5 6 5 8" xfId="15084"/>
    <cellStyle name="20% - Énfasis5 6 6" xfId="361"/>
    <cellStyle name="20% - Énfasis5 6 6 2" xfId="362"/>
    <cellStyle name="20% - Énfasis5 6 6 2 2" xfId="363"/>
    <cellStyle name="20% - Énfasis5 6 6 2 2 2" xfId="1406"/>
    <cellStyle name="20% - Énfasis5 6 6 2 2 2 2" xfId="3568"/>
    <cellStyle name="20% - Énfasis5 6 6 2 2 2 2 2" xfId="10592"/>
    <cellStyle name="20% - Énfasis5 6 6 2 2 2 2 2 2" xfId="22944"/>
    <cellStyle name="20% - Énfasis5 6 6 2 2 2 2 3" xfId="17157"/>
    <cellStyle name="20% - Énfasis5 6 6 2 2 2 3" xfId="10593"/>
    <cellStyle name="20% - Énfasis5 6 6 2 2 2 3 2" xfId="22945"/>
    <cellStyle name="20% - Énfasis5 6 6 2 2 2 4" xfId="15956"/>
    <cellStyle name="20% - Énfasis5 6 6 2 2 3" xfId="3569"/>
    <cellStyle name="20% - Énfasis5 6 6 2 2 3 2" xfId="3570"/>
    <cellStyle name="20% - Énfasis5 6 6 2 2 3 2 2" xfId="10594"/>
    <cellStyle name="20% - Énfasis5 6 6 2 2 3 2 2 2" xfId="22946"/>
    <cellStyle name="20% - Énfasis5 6 6 2 2 3 2 3" xfId="17159"/>
    <cellStyle name="20% - Énfasis5 6 6 2 2 3 3" xfId="10595"/>
    <cellStyle name="20% - Énfasis5 6 6 2 2 3 3 2" xfId="22947"/>
    <cellStyle name="20% - Énfasis5 6 6 2 2 3 4" xfId="17158"/>
    <cellStyle name="20% - Énfasis5 6 6 2 2 4" xfId="3571"/>
    <cellStyle name="20% - Énfasis5 6 6 2 2 4 2" xfId="10596"/>
    <cellStyle name="20% - Énfasis5 6 6 2 2 4 2 2" xfId="22948"/>
    <cellStyle name="20% - Énfasis5 6 6 2 2 4 3" xfId="17160"/>
    <cellStyle name="20% - Énfasis5 6 6 2 2 5" xfId="7387"/>
    <cellStyle name="20% - Énfasis5 6 6 2 2 5 2" xfId="19933"/>
    <cellStyle name="20% - Énfasis5 6 6 2 2 6" xfId="15090"/>
    <cellStyle name="20% - Énfasis5 6 6 2 3" xfId="1407"/>
    <cellStyle name="20% - Énfasis5 6 6 2 3 2" xfId="3572"/>
    <cellStyle name="20% - Énfasis5 6 6 2 3 2 2" xfId="10597"/>
    <cellStyle name="20% - Énfasis5 6 6 2 3 2 2 2" xfId="22949"/>
    <cellStyle name="20% - Énfasis5 6 6 2 3 2 3" xfId="17161"/>
    <cellStyle name="20% - Énfasis5 6 6 2 3 3" xfId="10598"/>
    <cellStyle name="20% - Énfasis5 6 6 2 3 3 2" xfId="22950"/>
    <cellStyle name="20% - Énfasis5 6 6 2 3 4" xfId="15957"/>
    <cellStyle name="20% - Énfasis5 6 6 2 4" xfId="3573"/>
    <cellStyle name="20% - Énfasis5 6 6 2 4 2" xfId="3574"/>
    <cellStyle name="20% - Énfasis5 6 6 2 4 2 2" xfId="10599"/>
    <cellStyle name="20% - Énfasis5 6 6 2 4 2 2 2" xfId="22951"/>
    <cellStyle name="20% - Énfasis5 6 6 2 4 2 3" xfId="17163"/>
    <cellStyle name="20% - Énfasis5 6 6 2 4 3" xfId="10600"/>
    <cellStyle name="20% - Énfasis5 6 6 2 4 3 2" xfId="22952"/>
    <cellStyle name="20% - Énfasis5 6 6 2 4 4" xfId="17162"/>
    <cellStyle name="20% - Énfasis5 6 6 2 5" xfId="3575"/>
    <cellStyle name="20% - Énfasis5 6 6 2 5 2" xfId="10601"/>
    <cellStyle name="20% - Énfasis5 6 6 2 5 2 2" xfId="22953"/>
    <cellStyle name="20% - Énfasis5 6 6 2 5 3" xfId="17164"/>
    <cellStyle name="20% - Énfasis5 6 6 2 6" xfId="7388"/>
    <cellStyle name="20% - Énfasis5 6 6 2 6 2" xfId="19934"/>
    <cellStyle name="20% - Énfasis5 6 6 2 7" xfId="15089"/>
    <cellStyle name="20% - Énfasis5 6 6 3" xfId="364"/>
    <cellStyle name="20% - Énfasis5 6 6 3 2" xfId="1408"/>
    <cellStyle name="20% - Énfasis5 6 6 3 2 2" xfId="3576"/>
    <cellStyle name="20% - Énfasis5 6 6 3 2 2 2" xfId="10602"/>
    <cellStyle name="20% - Énfasis5 6 6 3 2 2 2 2" xfId="22954"/>
    <cellStyle name="20% - Énfasis5 6 6 3 2 2 3" xfId="17165"/>
    <cellStyle name="20% - Énfasis5 6 6 3 2 3" xfId="10603"/>
    <cellStyle name="20% - Énfasis5 6 6 3 2 3 2" xfId="22955"/>
    <cellStyle name="20% - Énfasis5 6 6 3 2 4" xfId="15958"/>
    <cellStyle name="20% - Énfasis5 6 6 3 3" xfId="3577"/>
    <cellStyle name="20% - Énfasis5 6 6 3 3 2" xfId="3578"/>
    <cellStyle name="20% - Énfasis5 6 6 3 3 2 2" xfId="10604"/>
    <cellStyle name="20% - Énfasis5 6 6 3 3 2 2 2" xfId="22956"/>
    <cellStyle name="20% - Énfasis5 6 6 3 3 2 3" xfId="17167"/>
    <cellStyle name="20% - Énfasis5 6 6 3 3 3" xfId="10605"/>
    <cellStyle name="20% - Énfasis5 6 6 3 3 3 2" xfId="22957"/>
    <cellStyle name="20% - Énfasis5 6 6 3 3 4" xfId="17166"/>
    <cellStyle name="20% - Énfasis5 6 6 3 4" xfId="3579"/>
    <cellStyle name="20% - Énfasis5 6 6 3 4 2" xfId="10606"/>
    <cellStyle name="20% - Énfasis5 6 6 3 4 2 2" xfId="22958"/>
    <cellStyle name="20% - Énfasis5 6 6 3 4 3" xfId="17168"/>
    <cellStyle name="20% - Énfasis5 6 6 3 5" xfId="7389"/>
    <cellStyle name="20% - Énfasis5 6 6 3 5 2" xfId="19935"/>
    <cellStyle name="20% - Énfasis5 6 6 3 6" xfId="15091"/>
    <cellStyle name="20% - Énfasis5 6 6 4" xfId="1409"/>
    <cellStyle name="20% - Énfasis5 6 6 4 2" xfId="3580"/>
    <cellStyle name="20% - Énfasis5 6 6 4 2 2" xfId="10607"/>
    <cellStyle name="20% - Énfasis5 6 6 4 2 2 2" xfId="22959"/>
    <cellStyle name="20% - Énfasis5 6 6 4 2 3" xfId="17169"/>
    <cellStyle name="20% - Énfasis5 6 6 4 3" xfId="10608"/>
    <cellStyle name="20% - Énfasis5 6 6 4 3 2" xfId="22960"/>
    <cellStyle name="20% - Énfasis5 6 6 4 4" xfId="15959"/>
    <cellStyle name="20% - Énfasis5 6 6 5" xfId="3581"/>
    <cellStyle name="20% - Énfasis5 6 6 5 2" xfId="3582"/>
    <cellStyle name="20% - Énfasis5 6 6 5 2 2" xfId="10609"/>
    <cellStyle name="20% - Énfasis5 6 6 5 2 2 2" xfId="22961"/>
    <cellStyle name="20% - Énfasis5 6 6 5 2 3" xfId="17171"/>
    <cellStyle name="20% - Énfasis5 6 6 5 3" xfId="10610"/>
    <cellStyle name="20% - Énfasis5 6 6 5 3 2" xfId="22962"/>
    <cellStyle name="20% - Énfasis5 6 6 5 4" xfId="17170"/>
    <cellStyle name="20% - Énfasis5 6 6 6" xfId="3583"/>
    <cellStyle name="20% - Énfasis5 6 6 6 2" xfId="10611"/>
    <cellStyle name="20% - Énfasis5 6 6 6 2 2" xfId="22963"/>
    <cellStyle name="20% - Énfasis5 6 6 6 3" xfId="17172"/>
    <cellStyle name="20% - Énfasis5 6 6 7" xfId="7390"/>
    <cellStyle name="20% - Énfasis5 6 6 7 2" xfId="19936"/>
    <cellStyle name="20% - Énfasis5 6 6 8" xfId="15088"/>
    <cellStyle name="20% - Énfasis5 6 7" xfId="365"/>
    <cellStyle name="20% - Énfasis5 6 7 2" xfId="366"/>
    <cellStyle name="20% - Énfasis5 6 7 2 2" xfId="367"/>
    <cellStyle name="20% - Énfasis5 6 7 2 2 2" xfId="1410"/>
    <cellStyle name="20% - Énfasis5 6 7 2 2 2 2" xfId="3584"/>
    <cellStyle name="20% - Énfasis5 6 7 2 2 2 2 2" xfId="10612"/>
    <cellStyle name="20% - Énfasis5 6 7 2 2 2 2 2 2" xfId="22964"/>
    <cellStyle name="20% - Énfasis5 6 7 2 2 2 2 3" xfId="17173"/>
    <cellStyle name="20% - Énfasis5 6 7 2 2 2 3" xfId="10613"/>
    <cellStyle name="20% - Énfasis5 6 7 2 2 2 3 2" xfId="22965"/>
    <cellStyle name="20% - Énfasis5 6 7 2 2 2 4" xfId="15960"/>
    <cellStyle name="20% - Énfasis5 6 7 2 2 3" xfId="3585"/>
    <cellStyle name="20% - Énfasis5 6 7 2 2 3 2" xfId="3586"/>
    <cellStyle name="20% - Énfasis5 6 7 2 2 3 2 2" xfId="10614"/>
    <cellStyle name="20% - Énfasis5 6 7 2 2 3 2 2 2" xfId="22966"/>
    <cellStyle name="20% - Énfasis5 6 7 2 2 3 2 3" xfId="17175"/>
    <cellStyle name="20% - Énfasis5 6 7 2 2 3 3" xfId="10615"/>
    <cellStyle name="20% - Énfasis5 6 7 2 2 3 3 2" xfId="22967"/>
    <cellStyle name="20% - Énfasis5 6 7 2 2 3 4" xfId="17174"/>
    <cellStyle name="20% - Énfasis5 6 7 2 2 4" xfId="3587"/>
    <cellStyle name="20% - Énfasis5 6 7 2 2 4 2" xfId="10616"/>
    <cellStyle name="20% - Énfasis5 6 7 2 2 4 2 2" xfId="22968"/>
    <cellStyle name="20% - Énfasis5 6 7 2 2 4 3" xfId="17176"/>
    <cellStyle name="20% - Énfasis5 6 7 2 2 5" xfId="7391"/>
    <cellStyle name="20% - Énfasis5 6 7 2 2 5 2" xfId="19937"/>
    <cellStyle name="20% - Énfasis5 6 7 2 2 6" xfId="15094"/>
    <cellStyle name="20% - Énfasis5 6 7 2 3" xfId="1411"/>
    <cellStyle name="20% - Énfasis5 6 7 2 3 2" xfId="3588"/>
    <cellStyle name="20% - Énfasis5 6 7 2 3 2 2" xfId="10617"/>
    <cellStyle name="20% - Énfasis5 6 7 2 3 2 2 2" xfId="22969"/>
    <cellStyle name="20% - Énfasis5 6 7 2 3 2 3" xfId="17177"/>
    <cellStyle name="20% - Énfasis5 6 7 2 3 3" xfId="10618"/>
    <cellStyle name="20% - Énfasis5 6 7 2 3 3 2" xfId="22970"/>
    <cellStyle name="20% - Énfasis5 6 7 2 3 4" xfId="15961"/>
    <cellStyle name="20% - Énfasis5 6 7 2 4" xfId="3589"/>
    <cellStyle name="20% - Énfasis5 6 7 2 4 2" xfId="3590"/>
    <cellStyle name="20% - Énfasis5 6 7 2 4 2 2" xfId="10619"/>
    <cellStyle name="20% - Énfasis5 6 7 2 4 2 2 2" xfId="22971"/>
    <cellStyle name="20% - Énfasis5 6 7 2 4 2 3" xfId="17179"/>
    <cellStyle name="20% - Énfasis5 6 7 2 4 3" xfId="10620"/>
    <cellStyle name="20% - Énfasis5 6 7 2 4 3 2" xfId="22972"/>
    <cellStyle name="20% - Énfasis5 6 7 2 4 4" xfId="17178"/>
    <cellStyle name="20% - Énfasis5 6 7 2 5" xfId="3591"/>
    <cellStyle name="20% - Énfasis5 6 7 2 5 2" xfId="10621"/>
    <cellStyle name="20% - Énfasis5 6 7 2 5 2 2" xfId="22973"/>
    <cellStyle name="20% - Énfasis5 6 7 2 5 3" xfId="17180"/>
    <cellStyle name="20% - Énfasis5 6 7 2 6" xfId="7392"/>
    <cellStyle name="20% - Énfasis5 6 7 2 6 2" xfId="19938"/>
    <cellStyle name="20% - Énfasis5 6 7 2 7" xfId="15093"/>
    <cellStyle name="20% - Énfasis5 6 7 3" xfId="368"/>
    <cellStyle name="20% - Énfasis5 6 7 3 2" xfId="1412"/>
    <cellStyle name="20% - Énfasis5 6 7 3 2 2" xfId="3592"/>
    <cellStyle name="20% - Énfasis5 6 7 3 2 2 2" xfId="10622"/>
    <cellStyle name="20% - Énfasis5 6 7 3 2 2 2 2" xfId="22974"/>
    <cellStyle name="20% - Énfasis5 6 7 3 2 2 3" xfId="17181"/>
    <cellStyle name="20% - Énfasis5 6 7 3 2 3" xfId="10623"/>
    <cellStyle name="20% - Énfasis5 6 7 3 2 3 2" xfId="22975"/>
    <cellStyle name="20% - Énfasis5 6 7 3 2 4" xfId="15962"/>
    <cellStyle name="20% - Énfasis5 6 7 3 3" xfId="3593"/>
    <cellStyle name="20% - Énfasis5 6 7 3 3 2" xfId="3594"/>
    <cellStyle name="20% - Énfasis5 6 7 3 3 2 2" xfId="10624"/>
    <cellStyle name="20% - Énfasis5 6 7 3 3 2 2 2" xfId="22976"/>
    <cellStyle name="20% - Énfasis5 6 7 3 3 2 3" xfId="17183"/>
    <cellStyle name="20% - Énfasis5 6 7 3 3 3" xfId="10625"/>
    <cellStyle name="20% - Énfasis5 6 7 3 3 3 2" xfId="22977"/>
    <cellStyle name="20% - Énfasis5 6 7 3 3 4" xfId="17182"/>
    <cellStyle name="20% - Énfasis5 6 7 3 4" xfId="3595"/>
    <cellStyle name="20% - Énfasis5 6 7 3 4 2" xfId="10626"/>
    <cellStyle name="20% - Énfasis5 6 7 3 4 2 2" xfId="22978"/>
    <cellStyle name="20% - Énfasis5 6 7 3 4 3" xfId="17184"/>
    <cellStyle name="20% - Énfasis5 6 7 3 5" xfId="7393"/>
    <cellStyle name="20% - Énfasis5 6 7 3 5 2" xfId="19939"/>
    <cellStyle name="20% - Énfasis5 6 7 3 6" xfId="15095"/>
    <cellStyle name="20% - Énfasis5 6 7 4" xfId="1413"/>
    <cellStyle name="20% - Énfasis5 6 7 4 2" xfId="3596"/>
    <cellStyle name="20% - Énfasis5 6 7 4 2 2" xfId="10627"/>
    <cellStyle name="20% - Énfasis5 6 7 4 2 2 2" xfId="22979"/>
    <cellStyle name="20% - Énfasis5 6 7 4 2 3" xfId="17185"/>
    <cellStyle name="20% - Énfasis5 6 7 4 3" xfId="10628"/>
    <cellStyle name="20% - Énfasis5 6 7 4 3 2" xfId="22980"/>
    <cellStyle name="20% - Énfasis5 6 7 4 4" xfId="15963"/>
    <cellStyle name="20% - Énfasis5 6 7 5" xfId="3597"/>
    <cellStyle name="20% - Énfasis5 6 7 5 2" xfId="3598"/>
    <cellStyle name="20% - Énfasis5 6 7 5 2 2" xfId="10629"/>
    <cellStyle name="20% - Énfasis5 6 7 5 2 2 2" xfId="22981"/>
    <cellStyle name="20% - Énfasis5 6 7 5 2 3" xfId="17187"/>
    <cellStyle name="20% - Énfasis5 6 7 5 3" xfId="10630"/>
    <cellStyle name="20% - Énfasis5 6 7 5 3 2" xfId="22982"/>
    <cellStyle name="20% - Énfasis5 6 7 5 4" xfId="17186"/>
    <cellStyle name="20% - Énfasis5 6 7 6" xfId="3599"/>
    <cellStyle name="20% - Énfasis5 6 7 6 2" xfId="10631"/>
    <cellStyle name="20% - Énfasis5 6 7 6 2 2" xfId="22983"/>
    <cellStyle name="20% - Énfasis5 6 7 6 3" xfId="17188"/>
    <cellStyle name="20% - Énfasis5 6 7 7" xfId="7394"/>
    <cellStyle name="20% - Énfasis5 6 7 7 2" xfId="19940"/>
    <cellStyle name="20% - Énfasis5 6 7 8" xfId="15092"/>
    <cellStyle name="20% - Énfasis5 6 8" xfId="369"/>
    <cellStyle name="20% - Énfasis5 6 8 2" xfId="370"/>
    <cellStyle name="20% - Énfasis5 6 8 2 2" xfId="1414"/>
    <cellStyle name="20% - Énfasis5 6 8 2 2 2" xfId="3600"/>
    <cellStyle name="20% - Énfasis5 6 8 2 2 2 2" xfId="10632"/>
    <cellStyle name="20% - Énfasis5 6 8 2 2 2 2 2" xfId="22984"/>
    <cellStyle name="20% - Énfasis5 6 8 2 2 2 3" xfId="17189"/>
    <cellStyle name="20% - Énfasis5 6 8 2 2 3" xfId="10633"/>
    <cellStyle name="20% - Énfasis5 6 8 2 2 3 2" xfId="22985"/>
    <cellStyle name="20% - Énfasis5 6 8 2 2 4" xfId="15964"/>
    <cellStyle name="20% - Énfasis5 6 8 2 3" xfId="3601"/>
    <cellStyle name="20% - Énfasis5 6 8 2 3 2" xfId="3602"/>
    <cellStyle name="20% - Énfasis5 6 8 2 3 2 2" xfId="10634"/>
    <cellStyle name="20% - Énfasis5 6 8 2 3 2 2 2" xfId="22986"/>
    <cellStyle name="20% - Énfasis5 6 8 2 3 2 3" xfId="17191"/>
    <cellStyle name="20% - Énfasis5 6 8 2 3 3" xfId="10635"/>
    <cellStyle name="20% - Énfasis5 6 8 2 3 3 2" xfId="22987"/>
    <cellStyle name="20% - Énfasis5 6 8 2 3 4" xfId="17190"/>
    <cellStyle name="20% - Énfasis5 6 8 2 4" xfId="3603"/>
    <cellStyle name="20% - Énfasis5 6 8 2 4 2" xfId="10636"/>
    <cellStyle name="20% - Énfasis5 6 8 2 4 2 2" xfId="22988"/>
    <cellStyle name="20% - Énfasis5 6 8 2 4 3" xfId="17192"/>
    <cellStyle name="20% - Énfasis5 6 8 2 5" xfId="7395"/>
    <cellStyle name="20% - Énfasis5 6 8 2 5 2" xfId="19941"/>
    <cellStyle name="20% - Énfasis5 6 8 2 6" xfId="15097"/>
    <cellStyle name="20% - Énfasis5 6 8 3" xfId="1415"/>
    <cellStyle name="20% - Énfasis5 6 8 3 2" xfId="3604"/>
    <cellStyle name="20% - Énfasis5 6 8 3 2 2" xfId="10637"/>
    <cellStyle name="20% - Énfasis5 6 8 3 2 2 2" xfId="22989"/>
    <cellStyle name="20% - Énfasis5 6 8 3 2 3" xfId="17193"/>
    <cellStyle name="20% - Énfasis5 6 8 3 3" xfId="10638"/>
    <cellStyle name="20% - Énfasis5 6 8 3 3 2" xfId="22990"/>
    <cellStyle name="20% - Énfasis5 6 8 3 4" xfId="15965"/>
    <cellStyle name="20% - Énfasis5 6 8 4" xfId="3605"/>
    <cellStyle name="20% - Énfasis5 6 8 4 2" xfId="3606"/>
    <cellStyle name="20% - Énfasis5 6 8 4 2 2" xfId="10639"/>
    <cellStyle name="20% - Énfasis5 6 8 4 2 2 2" xfId="22991"/>
    <cellStyle name="20% - Énfasis5 6 8 4 2 3" xfId="17195"/>
    <cellStyle name="20% - Énfasis5 6 8 4 3" xfId="10640"/>
    <cellStyle name="20% - Énfasis5 6 8 4 3 2" xfId="22992"/>
    <cellStyle name="20% - Énfasis5 6 8 4 4" xfId="17194"/>
    <cellStyle name="20% - Énfasis5 6 8 5" xfId="3607"/>
    <cellStyle name="20% - Énfasis5 6 8 5 2" xfId="10641"/>
    <cellStyle name="20% - Énfasis5 6 8 5 2 2" xfId="22993"/>
    <cellStyle name="20% - Énfasis5 6 8 5 3" xfId="17196"/>
    <cellStyle name="20% - Énfasis5 6 8 6" xfId="7396"/>
    <cellStyle name="20% - Énfasis5 6 8 6 2" xfId="19942"/>
    <cellStyle name="20% - Énfasis5 6 8 7" xfId="15096"/>
    <cellStyle name="20% - Énfasis5 6 9" xfId="371"/>
    <cellStyle name="20% - Énfasis5 6 9 2" xfId="1416"/>
    <cellStyle name="20% - Énfasis5 6 9 2 2" xfId="3608"/>
    <cellStyle name="20% - Énfasis5 6 9 2 2 2" xfId="10642"/>
    <cellStyle name="20% - Énfasis5 6 9 2 2 2 2" xfId="22994"/>
    <cellStyle name="20% - Énfasis5 6 9 2 2 3" xfId="17197"/>
    <cellStyle name="20% - Énfasis5 6 9 2 3" xfId="10643"/>
    <cellStyle name="20% - Énfasis5 6 9 2 3 2" xfId="22995"/>
    <cellStyle name="20% - Énfasis5 6 9 2 4" xfId="15966"/>
    <cellStyle name="20% - Énfasis5 6 9 3" xfId="3609"/>
    <cellStyle name="20% - Énfasis5 6 9 3 2" xfId="3610"/>
    <cellStyle name="20% - Énfasis5 6 9 3 2 2" xfId="10644"/>
    <cellStyle name="20% - Énfasis5 6 9 3 2 2 2" xfId="22996"/>
    <cellStyle name="20% - Énfasis5 6 9 3 2 3" xfId="17199"/>
    <cellStyle name="20% - Énfasis5 6 9 3 3" xfId="10645"/>
    <cellStyle name="20% - Énfasis5 6 9 3 3 2" xfId="22997"/>
    <cellStyle name="20% - Énfasis5 6 9 3 4" xfId="17198"/>
    <cellStyle name="20% - Énfasis5 6 9 4" xfId="3611"/>
    <cellStyle name="20% - Énfasis5 6 9 4 2" xfId="10646"/>
    <cellStyle name="20% - Énfasis5 6 9 4 2 2" xfId="22998"/>
    <cellStyle name="20% - Énfasis5 6 9 4 3" xfId="17200"/>
    <cellStyle name="20% - Énfasis5 6 9 5" xfId="7397"/>
    <cellStyle name="20% - Énfasis5 6 9 5 2" xfId="19943"/>
    <cellStyle name="20% - Énfasis5 6 9 6" xfId="15098"/>
    <cellStyle name="20% - Énfasis6 2" xfId="39"/>
    <cellStyle name="20% - Énfasis6 2 2" xfId="40"/>
    <cellStyle name="20% - Énfasis6 2 2 2" xfId="41"/>
    <cellStyle name="20% - Énfasis6 2 2 2 2" xfId="372"/>
    <cellStyle name="20% - Énfasis6 2 2 2 2 2" xfId="3612"/>
    <cellStyle name="20% - Énfasis6 2 2 2 2 3" xfId="7398"/>
    <cellStyle name="20% - Énfasis6 2 2 2 3" xfId="3613"/>
    <cellStyle name="20% - Énfasis6 2 2 2 4" xfId="7399"/>
    <cellStyle name="20% - Énfasis6 2 2 3" xfId="373"/>
    <cellStyle name="20% - Énfasis6 2 2 3 2" xfId="3614"/>
    <cellStyle name="20% - Énfasis6 2 2 3 3" xfId="7400"/>
    <cellStyle name="20% - Énfasis6 2 2 4" xfId="3615"/>
    <cellStyle name="20% - Énfasis6 2 2 5" xfId="7401"/>
    <cellStyle name="20% - Énfasis6 2 2_ARTURO SSMC110113xls" xfId="374"/>
    <cellStyle name="20% - Énfasis6 2 3" xfId="42"/>
    <cellStyle name="20% - Énfasis6 2 3 2" xfId="43"/>
    <cellStyle name="20% - Énfasis6 2 3 2 2" xfId="375"/>
    <cellStyle name="20% - Énfasis6 2 3 2 2 2" xfId="3616"/>
    <cellStyle name="20% - Énfasis6 2 3 2 2 3" xfId="7402"/>
    <cellStyle name="20% - Énfasis6 2 3 2 3" xfId="3617"/>
    <cellStyle name="20% - Énfasis6 2 3 2 4" xfId="7403"/>
    <cellStyle name="20% - Énfasis6 2 3 3" xfId="376"/>
    <cellStyle name="20% - Énfasis6 2 3 3 2" xfId="3618"/>
    <cellStyle name="20% - Énfasis6 2 3 3 3" xfId="7404"/>
    <cellStyle name="20% - Énfasis6 2 3 4" xfId="3619"/>
    <cellStyle name="20% - Énfasis6 2 3 5" xfId="7405"/>
    <cellStyle name="20% - Énfasis6 2 3_ARTURO SSMC110113xls" xfId="377"/>
    <cellStyle name="20% - Énfasis6 2 4" xfId="44"/>
    <cellStyle name="20% - Énfasis6 2 4 2" xfId="378"/>
    <cellStyle name="20% - Énfasis6 2 4 2 2" xfId="3620"/>
    <cellStyle name="20% - Énfasis6 2 4 2 3" xfId="7406"/>
    <cellStyle name="20% - Énfasis6 2 4 3" xfId="3621"/>
    <cellStyle name="20% - Énfasis6 2 4 4" xfId="7407"/>
    <cellStyle name="20% - Énfasis6 2 5" xfId="379"/>
    <cellStyle name="20% - Énfasis6 2 5 2" xfId="3622"/>
    <cellStyle name="20% - Énfasis6 2 5 3" xfId="7408"/>
    <cellStyle name="20% - Énfasis6 2 6" xfId="3623"/>
    <cellStyle name="20% - Énfasis6 2 7" xfId="7409"/>
    <cellStyle name="20% - Énfasis6 2_ARTURO SSMC110113xls" xfId="380"/>
    <cellStyle name="40% - Énfasis1 2" xfId="45"/>
    <cellStyle name="40% - Énfasis1 2 2" xfId="46"/>
    <cellStyle name="40% - Énfasis1 2 2 2" xfId="47"/>
    <cellStyle name="40% - Énfasis1 2 2 2 2" xfId="381"/>
    <cellStyle name="40% - Énfasis1 2 2 2 2 2" xfId="3624"/>
    <cellStyle name="40% - Énfasis1 2 2 2 2 3" xfId="7410"/>
    <cellStyle name="40% - Énfasis1 2 2 2 3" xfId="3625"/>
    <cellStyle name="40% - Énfasis1 2 2 2 4" xfId="7411"/>
    <cellStyle name="40% - Énfasis1 2 2 3" xfId="382"/>
    <cellStyle name="40% - Énfasis1 2 2 3 2" xfId="3626"/>
    <cellStyle name="40% - Énfasis1 2 2 3 3" xfId="7412"/>
    <cellStyle name="40% - Énfasis1 2 2 4" xfId="3627"/>
    <cellStyle name="40% - Énfasis1 2 2 5" xfId="7413"/>
    <cellStyle name="40% - Énfasis1 2 2_ARTURO SSMC110113xls" xfId="383"/>
    <cellStyle name="40% - Énfasis1 2 3" xfId="48"/>
    <cellStyle name="40% - Énfasis1 2 3 2" xfId="49"/>
    <cellStyle name="40% - Énfasis1 2 3 2 2" xfId="384"/>
    <cellStyle name="40% - Énfasis1 2 3 2 2 2" xfId="3628"/>
    <cellStyle name="40% - Énfasis1 2 3 2 2 3" xfId="7414"/>
    <cellStyle name="40% - Énfasis1 2 3 2 3" xfId="3629"/>
    <cellStyle name="40% - Énfasis1 2 3 2 4" xfId="7415"/>
    <cellStyle name="40% - Énfasis1 2 3 3" xfId="385"/>
    <cellStyle name="40% - Énfasis1 2 3 3 2" xfId="3630"/>
    <cellStyle name="40% - Énfasis1 2 3 3 3" xfId="7416"/>
    <cellStyle name="40% - Énfasis1 2 3 4" xfId="3631"/>
    <cellStyle name="40% - Énfasis1 2 3 5" xfId="7417"/>
    <cellStyle name="40% - Énfasis1 2 3_ARTURO SSMC110113xls" xfId="386"/>
    <cellStyle name="40% - Énfasis1 2 4" xfId="50"/>
    <cellStyle name="40% - Énfasis1 2 4 2" xfId="387"/>
    <cellStyle name="40% - Énfasis1 2 4 2 2" xfId="3632"/>
    <cellStyle name="40% - Énfasis1 2 4 2 3" xfId="7418"/>
    <cellStyle name="40% - Énfasis1 2 4 3" xfId="3633"/>
    <cellStyle name="40% - Énfasis1 2 4 4" xfId="7419"/>
    <cellStyle name="40% - Énfasis1 2 5" xfId="388"/>
    <cellStyle name="40% - Énfasis1 2 5 2" xfId="3634"/>
    <cellStyle name="40% - Énfasis1 2 5 3" xfId="7420"/>
    <cellStyle name="40% - Énfasis1 2 6" xfId="3635"/>
    <cellStyle name="40% - Énfasis1 2 7" xfId="7421"/>
    <cellStyle name="40% - Énfasis1 2_ARTURO SSMC110113xls" xfId="389"/>
    <cellStyle name="40% - Énfasis2 2" xfId="51"/>
    <cellStyle name="40% - Énfasis2 2 2" xfId="52"/>
    <cellStyle name="40% - Énfasis2 2 2 2" xfId="53"/>
    <cellStyle name="40% - Énfasis2 2 2 2 2" xfId="390"/>
    <cellStyle name="40% - Énfasis2 2 2 2 2 2" xfId="3636"/>
    <cellStyle name="40% - Énfasis2 2 2 2 2 3" xfId="7422"/>
    <cellStyle name="40% - Énfasis2 2 2 2 3" xfId="3637"/>
    <cellStyle name="40% - Énfasis2 2 2 2 4" xfId="7423"/>
    <cellStyle name="40% - Énfasis2 2 2 3" xfId="391"/>
    <cellStyle name="40% - Énfasis2 2 2 3 2" xfId="3638"/>
    <cellStyle name="40% - Énfasis2 2 2 3 3" xfId="7424"/>
    <cellStyle name="40% - Énfasis2 2 2 4" xfId="3639"/>
    <cellStyle name="40% - Énfasis2 2 2 5" xfId="7425"/>
    <cellStyle name="40% - Énfasis2 2 2_ARTURO SSMC110113xls" xfId="392"/>
    <cellStyle name="40% - Énfasis2 2 3" xfId="54"/>
    <cellStyle name="40% - Énfasis2 2 3 2" xfId="55"/>
    <cellStyle name="40% - Énfasis2 2 3 2 2" xfId="393"/>
    <cellStyle name="40% - Énfasis2 2 3 2 2 2" xfId="3640"/>
    <cellStyle name="40% - Énfasis2 2 3 2 2 3" xfId="7426"/>
    <cellStyle name="40% - Énfasis2 2 3 2 3" xfId="3641"/>
    <cellStyle name="40% - Énfasis2 2 3 2 4" xfId="7427"/>
    <cellStyle name="40% - Énfasis2 2 3 3" xfId="394"/>
    <cellStyle name="40% - Énfasis2 2 3 3 2" xfId="3642"/>
    <cellStyle name="40% - Énfasis2 2 3 3 3" xfId="7428"/>
    <cellStyle name="40% - Énfasis2 2 3 4" xfId="3643"/>
    <cellStyle name="40% - Énfasis2 2 3 5" xfId="7429"/>
    <cellStyle name="40% - Énfasis2 2 3_ARTURO SSMC110113xls" xfId="395"/>
    <cellStyle name="40% - Énfasis2 2 4" xfId="56"/>
    <cellStyle name="40% - Énfasis2 2 4 2" xfId="396"/>
    <cellStyle name="40% - Énfasis2 2 4 2 2" xfId="3644"/>
    <cellStyle name="40% - Énfasis2 2 4 2 3" xfId="7430"/>
    <cellStyle name="40% - Énfasis2 2 4 3" xfId="3645"/>
    <cellStyle name="40% - Énfasis2 2 4 4" xfId="7431"/>
    <cellStyle name="40% - Énfasis2 2 5" xfId="397"/>
    <cellStyle name="40% - Énfasis2 2 5 2" xfId="3646"/>
    <cellStyle name="40% - Énfasis2 2 5 3" xfId="7432"/>
    <cellStyle name="40% - Énfasis2 2 6" xfId="3647"/>
    <cellStyle name="40% - Énfasis2 2 7" xfId="7433"/>
    <cellStyle name="40% - Énfasis2 2_ARTURO SSMC110113xls" xfId="398"/>
    <cellStyle name="40% - Énfasis3 2" xfId="57"/>
    <cellStyle name="40% - Énfasis3 2 2" xfId="58"/>
    <cellStyle name="40% - Énfasis3 2 2 2" xfId="59"/>
    <cellStyle name="40% - Énfasis3 2 2 2 2" xfId="399"/>
    <cellStyle name="40% - Énfasis3 2 2 2 2 2" xfId="3648"/>
    <cellStyle name="40% - Énfasis3 2 2 2 2 3" xfId="7434"/>
    <cellStyle name="40% - Énfasis3 2 2 2 3" xfId="3649"/>
    <cellStyle name="40% - Énfasis3 2 2 2 4" xfId="7435"/>
    <cellStyle name="40% - Énfasis3 2 2 3" xfId="400"/>
    <cellStyle name="40% - Énfasis3 2 2 3 2" xfId="3650"/>
    <cellStyle name="40% - Énfasis3 2 2 3 3" xfId="7436"/>
    <cellStyle name="40% - Énfasis3 2 2 4" xfId="3651"/>
    <cellStyle name="40% - Énfasis3 2 2 5" xfId="7437"/>
    <cellStyle name="40% - Énfasis3 2 2_ARTURO SSMC110113xls" xfId="401"/>
    <cellStyle name="40% - Énfasis3 2 3" xfId="60"/>
    <cellStyle name="40% - Énfasis3 2 3 2" xfId="61"/>
    <cellStyle name="40% - Énfasis3 2 3 2 2" xfId="402"/>
    <cellStyle name="40% - Énfasis3 2 3 2 2 2" xfId="3652"/>
    <cellStyle name="40% - Énfasis3 2 3 2 2 3" xfId="7438"/>
    <cellStyle name="40% - Énfasis3 2 3 2 3" xfId="3653"/>
    <cellStyle name="40% - Énfasis3 2 3 2 4" xfId="7439"/>
    <cellStyle name="40% - Énfasis3 2 3 3" xfId="403"/>
    <cellStyle name="40% - Énfasis3 2 3 3 2" xfId="3654"/>
    <cellStyle name="40% - Énfasis3 2 3 3 3" xfId="7440"/>
    <cellStyle name="40% - Énfasis3 2 3 4" xfId="3655"/>
    <cellStyle name="40% - Énfasis3 2 3 5" xfId="7441"/>
    <cellStyle name="40% - Énfasis3 2 3_ARTURO SSMC110113xls" xfId="404"/>
    <cellStyle name="40% - Énfasis3 2 4" xfId="62"/>
    <cellStyle name="40% - Énfasis3 2 4 2" xfId="405"/>
    <cellStyle name="40% - Énfasis3 2 4 2 2" xfId="3656"/>
    <cellStyle name="40% - Énfasis3 2 4 2 3" xfId="7442"/>
    <cellStyle name="40% - Énfasis3 2 4 3" xfId="3657"/>
    <cellStyle name="40% - Énfasis3 2 4 4" xfId="7443"/>
    <cellStyle name="40% - Énfasis3 2 5" xfId="406"/>
    <cellStyle name="40% - Énfasis3 2 5 2" xfId="3658"/>
    <cellStyle name="40% - Énfasis3 2 5 3" xfId="7444"/>
    <cellStyle name="40% - Énfasis3 2 6" xfId="3659"/>
    <cellStyle name="40% - Énfasis3 2 7" xfId="7445"/>
    <cellStyle name="40% - Énfasis3 2_ARTURO SSMC110113xls" xfId="407"/>
    <cellStyle name="40% - Énfasis4 2" xfId="63"/>
    <cellStyle name="40% - Énfasis4 2 2" xfId="64"/>
    <cellStyle name="40% - Énfasis4 2 2 2" xfId="65"/>
    <cellStyle name="40% - Énfasis4 2 2 2 2" xfId="408"/>
    <cellStyle name="40% - Énfasis4 2 2 2 2 2" xfId="3660"/>
    <cellStyle name="40% - Énfasis4 2 2 2 2 3" xfId="7446"/>
    <cellStyle name="40% - Énfasis4 2 2 2 3" xfId="3661"/>
    <cellStyle name="40% - Énfasis4 2 2 2 4" xfId="7447"/>
    <cellStyle name="40% - Énfasis4 2 2 3" xfId="409"/>
    <cellStyle name="40% - Énfasis4 2 2 3 2" xfId="3662"/>
    <cellStyle name="40% - Énfasis4 2 2 3 3" xfId="7448"/>
    <cellStyle name="40% - Énfasis4 2 2 4" xfId="3663"/>
    <cellStyle name="40% - Énfasis4 2 2 5" xfId="7449"/>
    <cellStyle name="40% - Énfasis4 2 2_ARTURO SSMC110113xls" xfId="410"/>
    <cellStyle name="40% - Énfasis4 2 3" xfId="66"/>
    <cellStyle name="40% - Énfasis4 2 3 2" xfId="67"/>
    <cellStyle name="40% - Énfasis4 2 3 2 2" xfId="411"/>
    <cellStyle name="40% - Énfasis4 2 3 2 2 2" xfId="3664"/>
    <cellStyle name="40% - Énfasis4 2 3 2 2 3" xfId="7450"/>
    <cellStyle name="40% - Énfasis4 2 3 2 3" xfId="3665"/>
    <cellStyle name="40% - Énfasis4 2 3 2 4" xfId="7451"/>
    <cellStyle name="40% - Énfasis4 2 3 3" xfId="412"/>
    <cellStyle name="40% - Énfasis4 2 3 3 2" xfId="3666"/>
    <cellStyle name="40% - Énfasis4 2 3 3 3" xfId="7452"/>
    <cellStyle name="40% - Énfasis4 2 3 4" xfId="3667"/>
    <cellStyle name="40% - Énfasis4 2 3 5" xfId="7453"/>
    <cellStyle name="40% - Énfasis4 2 3_ARTURO SSMC110113xls" xfId="413"/>
    <cellStyle name="40% - Énfasis4 2 4" xfId="68"/>
    <cellStyle name="40% - Énfasis4 2 4 2" xfId="414"/>
    <cellStyle name="40% - Énfasis4 2 4 2 2" xfId="3668"/>
    <cellStyle name="40% - Énfasis4 2 4 2 3" xfId="7454"/>
    <cellStyle name="40% - Énfasis4 2 4 3" xfId="3669"/>
    <cellStyle name="40% - Énfasis4 2 4 4" xfId="7455"/>
    <cellStyle name="40% - Énfasis4 2 5" xfId="415"/>
    <cellStyle name="40% - Énfasis4 2 5 2" xfId="3670"/>
    <cellStyle name="40% - Énfasis4 2 5 3" xfId="7456"/>
    <cellStyle name="40% - Énfasis4 2 6" xfId="3671"/>
    <cellStyle name="40% - Énfasis4 2 7" xfId="7457"/>
    <cellStyle name="40% - Énfasis4 2_ARTURO SSMC110113xls" xfId="416"/>
    <cellStyle name="40% - Énfasis5 2" xfId="69"/>
    <cellStyle name="40% - Énfasis5 2 2" xfId="70"/>
    <cellStyle name="40% - Énfasis5 2 2 2" xfId="71"/>
    <cellStyle name="40% - Énfasis5 2 2 2 2" xfId="417"/>
    <cellStyle name="40% - Énfasis5 2 2 2 2 2" xfId="3672"/>
    <cellStyle name="40% - Énfasis5 2 2 2 2 3" xfId="7458"/>
    <cellStyle name="40% - Énfasis5 2 2 2 3" xfId="3673"/>
    <cellStyle name="40% - Énfasis5 2 2 2 4" xfId="7459"/>
    <cellStyle name="40% - Énfasis5 2 2 3" xfId="418"/>
    <cellStyle name="40% - Énfasis5 2 2 3 2" xfId="3674"/>
    <cellStyle name="40% - Énfasis5 2 2 3 3" xfId="7460"/>
    <cellStyle name="40% - Énfasis5 2 2 4" xfId="3675"/>
    <cellStyle name="40% - Énfasis5 2 2 5" xfId="7461"/>
    <cellStyle name="40% - Énfasis5 2 2_ARTURO SSMC110113xls" xfId="419"/>
    <cellStyle name="40% - Énfasis5 2 3" xfId="72"/>
    <cellStyle name="40% - Énfasis5 2 3 2" xfId="73"/>
    <cellStyle name="40% - Énfasis5 2 3 2 2" xfId="420"/>
    <cellStyle name="40% - Énfasis5 2 3 2 2 2" xfId="3676"/>
    <cellStyle name="40% - Énfasis5 2 3 2 2 3" xfId="7462"/>
    <cellStyle name="40% - Énfasis5 2 3 2 3" xfId="3677"/>
    <cellStyle name="40% - Énfasis5 2 3 2 4" xfId="7463"/>
    <cellStyle name="40% - Énfasis5 2 3 3" xfId="421"/>
    <cellStyle name="40% - Énfasis5 2 3 3 2" xfId="3678"/>
    <cellStyle name="40% - Énfasis5 2 3 3 3" xfId="7464"/>
    <cellStyle name="40% - Énfasis5 2 3 4" xfId="3679"/>
    <cellStyle name="40% - Énfasis5 2 3 5" xfId="7465"/>
    <cellStyle name="40% - Énfasis5 2 3_ARTURO SSMC110113xls" xfId="422"/>
    <cellStyle name="40% - Énfasis5 2 4" xfId="74"/>
    <cellStyle name="40% - Énfasis5 2 4 2" xfId="423"/>
    <cellStyle name="40% - Énfasis5 2 4 2 2" xfId="3680"/>
    <cellStyle name="40% - Énfasis5 2 4 2 3" xfId="7466"/>
    <cellStyle name="40% - Énfasis5 2 4 3" xfId="3681"/>
    <cellStyle name="40% - Énfasis5 2 4 4" xfId="7467"/>
    <cellStyle name="40% - Énfasis5 2 5" xfId="424"/>
    <cellStyle name="40% - Énfasis5 2 5 2" xfId="3682"/>
    <cellStyle name="40% - Énfasis5 2 5 3" xfId="7468"/>
    <cellStyle name="40% - Énfasis5 2 6" xfId="3683"/>
    <cellStyle name="40% - Énfasis5 2 7" xfId="7469"/>
    <cellStyle name="40% - Énfasis5 2_ARTURO SSMC110113xls" xfId="425"/>
    <cellStyle name="40% - Énfasis6 2" xfId="75"/>
    <cellStyle name="40% - Énfasis6 2 2" xfId="76"/>
    <cellStyle name="40% - Énfasis6 2 2 2" xfId="77"/>
    <cellStyle name="40% - Énfasis6 2 2 2 2" xfId="426"/>
    <cellStyle name="40% - Énfasis6 2 2 2 2 2" xfId="3684"/>
    <cellStyle name="40% - Énfasis6 2 2 2 2 3" xfId="7470"/>
    <cellStyle name="40% - Énfasis6 2 2 2 3" xfId="3685"/>
    <cellStyle name="40% - Énfasis6 2 2 2 4" xfId="7471"/>
    <cellStyle name="40% - Énfasis6 2 2 3" xfId="427"/>
    <cellStyle name="40% - Énfasis6 2 2 3 2" xfId="3686"/>
    <cellStyle name="40% - Énfasis6 2 2 3 3" xfId="7472"/>
    <cellStyle name="40% - Énfasis6 2 2 4" xfId="3687"/>
    <cellStyle name="40% - Énfasis6 2 2 5" xfId="7473"/>
    <cellStyle name="40% - Énfasis6 2 2_ARTURO SSMC110113xls" xfId="428"/>
    <cellStyle name="40% - Énfasis6 2 3" xfId="78"/>
    <cellStyle name="40% - Énfasis6 2 3 2" xfId="79"/>
    <cellStyle name="40% - Énfasis6 2 3 2 2" xfId="429"/>
    <cellStyle name="40% - Énfasis6 2 3 2 2 2" xfId="3688"/>
    <cellStyle name="40% - Énfasis6 2 3 2 2 3" xfId="7474"/>
    <cellStyle name="40% - Énfasis6 2 3 2 3" xfId="3689"/>
    <cellStyle name="40% - Énfasis6 2 3 2 4" xfId="7475"/>
    <cellStyle name="40% - Énfasis6 2 3 3" xfId="430"/>
    <cellStyle name="40% - Énfasis6 2 3 3 2" xfId="3690"/>
    <cellStyle name="40% - Énfasis6 2 3 3 3" xfId="7476"/>
    <cellStyle name="40% - Énfasis6 2 3 4" xfId="3691"/>
    <cellStyle name="40% - Énfasis6 2 3 5" xfId="7477"/>
    <cellStyle name="40% - Énfasis6 2 3_ARTURO SSMC110113xls" xfId="431"/>
    <cellStyle name="40% - Énfasis6 2 4" xfId="80"/>
    <cellStyle name="40% - Énfasis6 2 4 2" xfId="432"/>
    <cellStyle name="40% - Énfasis6 2 4 2 2" xfId="3692"/>
    <cellStyle name="40% - Énfasis6 2 4 2 3" xfId="7478"/>
    <cellStyle name="40% - Énfasis6 2 4 3" xfId="3693"/>
    <cellStyle name="40% - Énfasis6 2 4 4" xfId="7479"/>
    <cellStyle name="40% - Énfasis6 2 5" xfId="433"/>
    <cellStyle name="40% - Énfasis6 2 5 2" xfId="3694"/>
    <cellStyle name="40% - Énfasis6 2 5 3" xfId="7480"/>
    <cellStyle name="40% - Énfasis6 2 6" xfId="3695"/>
    <cellStyle name="40% - Énfasis6 2 7" xfId="7481"/>
    <cellStyle name="40% - Énfasis6 2_ARTURO SSMC110113xls" xfId="434"/>
    <cellStyle name="40% - Énfasis6 3" xfId="81"/>
    <cellStyle name="40% - Énfasis6 3 10" xfId="1417"/>
    <cellStyle name="40% - Énfasis6 3 10 2" xfId="3696"/>
    <cellStyle name="40% - Énfasis6 3 10 2 2" xfId="10647"/>
    <cellStyle name="40% - Énfasis6 3 10 2 2 2" xfId="22999"/>
    <cellStyle name="40% - Énfasis6 3 10 2 3" xfId="17201"/>
    <cellStyle name="40% - Énfasis6 3 10 3" xfId="10648"/>
    <cellStyle name="40% - Énfasis6 3 10 3 2" xfId="23000"/>
    <cellStyle name="40% - Énfasis6 3 10 4" xfId="15967"/>
    <cellStyle name="40% - Énfasis6 3 11" xfId="3697"/>
    <cellStyle name="40% - Énfasis6 3 11 2" xfId="3698"/>
    <cellStyle name="40% - Énfasis6 3 11 2 2" xfId="10649"/>
    <cellStyle name="40% - Énfasis6 3 11 2 2 2" xfId="23001"/>
    <cellStyle name="40% - Énfasis6 3 11 2 3" xfId="17203"/>
    <cellStyle name="40% - Énfasis6 3 11 3" xfId="10650"/>
    <cellStyle name="40% - Énfasis6 3 11 3 2" xfId="23002"/>
    <cellStyle name="40% - Énfasis6 3 11 4" xfId="17202"/>
    <cellStyle name="40% - Énfasis6 3 12" xfId="3699"/>
    <cellStyle name="40% - Énfasis6 3 12 2" xfId="10651"/>
    <cellStyle name="40% - Énfasis6 3 12 2 2" xfId="23003"/>
    <cellStyle name="40% - Énfasis6 3 12 3" xfId="17204"/>
    <cellStyle name="40% - Énfasis6 3 13" xfId="7482"/>
    <cellStyle name="40% - Énfasis6 3 13 2" xfId="19944"/>
    <cellStyle name="40% - Énfasis6 3 14" xfId="14930"/>
    <cellStyle name="40% - Énfasis6 3 2" xfId="435"/>
    <cellStyle name="40% - Énfasis6 3 2 2" xfId="436"/>
    <cellStyle name="40% - Énfasis6 3 2 2 2" xfId="437"/>
    <cellStyle name="40% - Énfasis6 3 2 2 2 2" xfId="1418"/>
    <cellStyle name="40% - Énfasis6 3 2 2 2 2 2" xfId="3700"/>
    <cellStyle name="40% - Énfasis6 3 2 2 2 2 2 2" xfId="10652"/>
    <cellStyle name="40% - Énfasis6 3 2 2 2 2 2 2 2" xfId="23004"/>
    <cellStyle name="40% - Énfasis6 3 2 2 2 2 2 3" xfId="17205"/>
    <cellStyle name="40% - Énfasis6 3 2 2 2 2 3" xfId="10653"/>
    <cellStyle name="40% - Énfasis6 3 2 2 2 2 3 2" xfId="23005"/>
    <cellStyle name="40% - Énfasis6 3 2 2 2 2 4" xfId="15968"/>
    <cellStyle name="40% - Énfasis6 3 2 2 2 3" xfId="3701"/>
    <cellStyle name="40% - Énfasis6 3 2 2 2 3 2" xfId="3702"/>
    <cellStyle name="40% - Énfasis6 3 2 2 2 3 2 2" xfId="10654"/>
    <cellStyle name="40% - Énfasis6 3 2 2 2 3 2 2 2" xfId="23006"/>
    <cellStyle name="40% - Énfasis6 3 2 2 2 3 2 3" xfId="17207"/>
    <cellStyle name="40% - Énfasis6 3 2 2 2 3 3" xfId="10655"/>
    <cellStyle name="40% - Énfasis6 3 2 2 2 3 3 2" xfId="23007"/>
    <cellStyle name="40% - Énfasis6 3 2 2 2 3 4" xfId="17206"/>
    <cellStyle name="40% - Énfasis6 3 2 2 2 4" xfId="3703"/>
    <cellStyle name="40% - Énfasis6 3 2 2 2 4 2" xfId="10656"/>
    <cellStyle name="40% - Énfasis6 3 2 2 2 4 2 2" xfId="23008"/>
    <cellStyle name="40% - Énfasis6 3 2 2 2 4 3" xfId="17208"/>
    <cellStyle name="40% - Énfasis6 3 2 2 2 5" xfId="7483"/>
    <cellStyle name="40% - Énfasis6 3 2 2 2 5 2" xfId="19945"/>
    <cellStyle name="40% - Énfasis6 3 2 2 2 6" xfId="15101"/>
    <cellStyle name="40% - Énfasis6 3 2 2 3" xfId="1419"/>
    <cellStyle name="40% - Énfasis6 3 2 2 3 2" xfId="3704"/>
    <cellStyle name="40% - Énfasis6 3 2 2 3 2 2" xfId="10657"/>
    <cellStyle name="40% - Énfasis6 3 2 2 3 2 2 2" xfId="23009"/>
    <cellStyle name="40% - Énfasis6 3 2 2 3 2 3" xfId="17209"/>
    <cellStyle name="40% - Énfasis6 3 2 2 3 3" xfId="10658"/>
    <cellStyle name="40% - Énfasis6 3 2 2 3 3 2" xfId="23010"/>
    <cellStyle name="40% - Énfasis6 3 2 2 3 4" xfId="15969"/>
    <cellStyle name="40% - Énfasis6 3 2 2 4" xfId="3705"/>
    <cellStyle name="40% - Énfasis6 3 2 2 4 2" xfId="3706"/>
    <cellStyle name="40% - Énfasis6 3 2 2 4 2 2" xfId="10659"/>
    <cellStyle name="40% - Énfasis6 3 2 2 4 2 2 2" xfId="23011"/>
    <cellStyle name="40% - Énfasis6 3 2 2 4 2 3" xfId="17211"/>
    <cellStyle name="40% - Énfasis6 3 2 2 4 3" xfId="10660"/>
    <cellStyle name="40% - Énfasis6 3 2 2 4 3 2" xfId="23012"/>
    <cellStyle name="40% - Énfasis6 3 2 2 4 4" xfId="17210"/>
    <cellStyle name="40% - Énfasis6 3 2 2 5" xfId="3707"/>
    <cellStyle name="40% - Énfasis6 3 2 2 5 2" xfId="10661"/>
    <cellStyle name="40% - Énfasis6 3 2 2 5 2 2" xfId="23013"/>
    <cellStyle name="40% - Énfasis6 3 2 2 5 3" xfId="17212"/>
    <cellStyle name="40% - Énfasis6 3 2 2 6" xfId="7484"/>
    <cellStyle name="40% - Énfasis6 3 2 2 6 2" xfId="19946"/>
    <cellStyle name="40% - Énfasis6 3 2 2 7" xfId="15100"/>
    <cellStyle name="40% - Énfasis6 3 2 3" xfId="438"/>
    <cellStyle name="40% - Énfasis6 3 2 3 2" xfId="1420"/>
    <cellStyle name="40% - Énfasis6 3 2 3 2 2" xfId="3708"/>
    <cellStyle name="40% - Énfasis6 3 2 3 2 2 2" xfId="10662"/>
    <cellStyle name="40% - Énfasis6 3 2 3 2 2 2 2" xfId="23014"/>
    <cellStyle name="40% - Énfasis6 3 2 3 2 2 3" xfId="17213"/>
    <cellStyle name="40% - Énfasis6 3 2 3 2 3" xfId="10663"/>
    <cellStyle name="40% - Énfasis6 3 2 3 2 3 2" xfId="23015"/>
    <cellStyle name="40% - Énfasis6 3 2 3 2 4" xfId="15970"/>
    <cellStyle name="40% - Énfasis6 3 2 3 3" xfId="3709"/>
    <cellStyle name="40% - Énfasis6 3 2 3 3 2" xfId="3710"/>
    <cellStyle name="40% - Énfasis6 3 2 3 3 2 2" xfId="10664"/>
    <cellStyle name="40% - Énfasis6 3 2 3 3 2 2 2" xfId="23016"/>
    <cellStyle name="40% - Énfasis6 3 2 3 3 2 3" xfId="17215"/>
    <cellStyle name="40% - Énfasis6 3 2 3 3 3" xfId="10665"/>
    <cellStyle name="40% - Énfasis6 3 2 3 3 3 2" xfId="23017"/>
    <cellStyle name="40% - Énfasis6 3 2 3 3 4" xfId="17214"/>
    <cellStyle name="40% - Énfasis6 3 2 3 4" xfId="3711"/>
    <cellStyle name="40% - Énfasis6 3 2 3 4 2" xfId="10666"/>
    <cellStyle name="40% - Énfasis6 3 2 3 4 2 2" xfId="23018"/>
    <cellStyle name="40% - Énfasis6 3 2 3 4 3" xfId="17216"/>
    <cellStyle name="40% - Énfasis6 3 2 3 5" xfId="7485"/>
    <cellStyle name="40% - Énfasis6 3 2 3 5 2" xfId="19947"/>
    <cellStyle name="40% - Énfasis6 3 2 3 6" xfId="15102"/>
    <cellStyle name="40% - Énfasis6 3 2 4" xfId="1421"/>
    <cellStyle name="40% - Énfasis6 3 2 4 2" xfId="3712"/>
    <cellStyle name="40% - Énfasis6 3 2 4 2 2" xfId="10667"/>
    <cellStyle name="40% - Énfasis6 3 2 4 2 2 2" xfId="23019"/>
    <cellStyle name="40% - Énfasis6 3 2 4 2 3" xfId="17217"/>
    <cellStyle name="40% - Énfasis6 3 2 4 3" xfId="10668"/>
    <cellStyle name="40% - Énfasis6 3 2 4 3 2" xfId="23020"/>
    <cellStyle name="40% - Énfasis6 3 2 4 4" xfId="15971"/>
    <cellStyle name="40% - Énfasis6 3 2 5" xfId="3713"/>
    <cellStyle name="40% - Énfasis6 3 2 5 2" xfId="3714"/>
    <cellStyle name="40% - Énfasis6 3 2 5 2 2" xfId="10669"/>
    <cellStyle name="40% - Énfasis6 3 2 5 2 2 2" xfId="23021"/>
    <cellStyle name="40% - Énfasis6 3 2 5 2 3" xfId="17219"/>
    <cellStyle name="40% - Énfasis6 3 2 5 3" xfId="10670"/>
    <cellStyle name="40% - Énfasis6 3 2 5 3 2" xfId="23022"/>
    <cellStyle name="40% - Énfasis6 3 2 5 4" xfId="17218"/>
    <cellStyle name="40% - Énfasis6 3 2 6" xfId="3715"/>
    <cellStyle name="40% - Énfasis6 3 2 6 2" xfId="10671"/>
    <cellStyle name="40% - Énfasis6 3 2 6 2 2" xfId="23023"/>
    <cellStyle name="40% - Énfasis6 3 2 6 3" xfId="17220"/>
    <cellStyle name="40% - Énfasis6 3 2 7" xfId="7486"/>
    <cellStyle name="40% - Énfasis6 3 2 7 2" xfId="19948"/>
    <cellStyle name="40% - Énfasis6 3 2 8" xfId="15099"/>
    <cellStyle name="40% - Énfasis6 3 3" xfId="439"/>
    <cellStyle name="40% - Énfasis6 3 3 2" xfId="440"/>
    <cellStyle name="40% - Énfasis6 3 3 2 2" xfId="441"/>
    <cellStyle name="40% - Énfasis6 3 3 2 2 2" xfId="1422"/>
    <cellStyle name="40% - Énfasis6 3 3 2 2 2 2" xfId="3716"/>
    <cellStyle name="40% - Énfasis6 3 3 2 2 2 2 2" xfId="10672"/>
    <cellStyle name="40% - Énfasis6 3 3 2 2 2 2 2 2" xfId="23024"/>
    <cellStyle name="40% - Énfasis6 3 3 2 2 2 2 3" xfId="17221"/>
    <cellStyle name="40% - Énfasis6 3 3 2 2 2 3" xfId="10673"/>
    <cellStyle name="40% - Énfasis6 3 3 2 2 2 3 2" xfId="23025"/>
    <cellStyle name="40% - Énfasis6 3 3 2 2 2 4" xfId="15972"/>
    <cellStyle name="40% - Énfasis6 3 3 2 2 3" xfId="3717"/>
    <cellStyle name="40% - Énfasis6 3 3 2 2 3 2" xfId="3718"/>
    <cellStyle name="40% - Énfasis6 3 3 2 2 3 2 2" xfId="10674"/>
    <cellStyle name="40% - Énfasis6 3 3 2 2 3 2 2 2" xfId="23026"/>
    <cellStyle name="40% - Énfasis6 3 3 2 2 3 2 3" xfId="17223"/>
    <cellStyle name="40% - Énfasis6 3 3 2 2 3 3" xfId="10675"/>
    <cellStyle name="40% - Énfasis6 3 3 2 2 3 3 2" xfId="23027"/>
    <cellStyle name="40% - Énfasis6 3 3 2 2 3 4" xfId="17222"/>
    <cellStyle name="40% - Énfasis6 3 3 2 2 4" xfId="3719"/>
    <cellStyle name="40% - Énfasis6 3 3 2 2 4 2" xfId="10676"/>
    <cellStyle name="40% - Énfasis6 3 3 2 2 4 2 2" xfId="23028"/>
    <cellStyle name="40% - Énfasis6 3 3 2 2 4 3" xfId="17224"/>
    <cellStyle name="40% - Énfasis6 3 3 2 2 5" xfId="7487"/>
    <cellStyle name="40% - Énfasis6 3 3 2 2 5 2" xfId="19949"/>
    <cellStyle name="40% - Énfasis6 3 3 2 2 6" xfId="15105"/>
    <cellStyle name="40% - Énfasis6 3 3 2 3" xfId="1423"/>
    <cellStyle name="40% - Énfasis6 3 3 2 3 2" xfId="3720"/>
    <cellStyle name="40% - Énfasis6 3 3 2 3 2 2" xfId="10677"/>
    <cellStyle name="40% - Énfasis6 3 3 2 3 2 2 2" xfId="23029"/>
    <cellStyle name="40% - Énfasis6 3 3 2 3 2 3" xfId="17225"/>
    <cellStyle name="40% - Énfasis6 3 3 2 3 3" xfId="10678"/>
    <cellStyle name="40% - Énfasis6 3 3 2 3 3 2" xfId="23030"/>
    <cellStyle name="40% - Énfasis6 3 3 2 3 4" xfId="15973"/>
    <cellStyle name="40% - Énfasis6 3 3 2 4" xfId="3721"/>
    <cellStyle name="40% - Énfasis6 3 3 2 4 2" xfId="3722"/>
    <cellStyle name="40% - Énfasis6 3 3 2 4 2 2" xfId="10679"/>
    <cellStyle name="40% - Énfasis6 3 3 2 4 2 2 2" xfId="23031"/>
    <cellStyle name="40% - Énfasis6 3 3 2 4 2 3" xfId="17227"/>
    <cellStyle name="40% - Énfasis6 3 3 2 4 3" xfId="10680"/>
    <cellStyle name="40% - Énfasis6 3 3 2 4 3 2" xfId="23032"/>
    <cellStyle name="40% - Énfasis6 3 3 2 4 4" xfId="17226"/>
    <cellStyle name="40% - Énfasis6 3 3 2 5" xfId="3723"/>
    <cellStyle name="40% - Énfasis6 3 3 2 5 2" xfId="10681"/>
    <cellStyle name="40% - Énfasis6 3 3 2 5 2 2" xfId="23033"/>
    <cellStyle name="40% - Énfasis6 3 3 2 5 3" xfId="17228"/>
    <cellStyle name="40% - Énfasis6 3 3 2 6" xfId="7488"/>
    <cellStyle name="40% - Énfasis6 3 3 2 6 2" xfId="19950"/>
    <cellStyle name="40% - Énfasis6 3 3 2 7" xfId="15104"/>
    <cellStyle name="40% - Énfasis6 3 3 3" xfId="442"/>
    <cellStyle name="40% - Énfasis6 3 3 3 2" xfId="1424"/>
    <cellStyle name="40% - Énfasis6 3 3 3 2 2" xfId="3724"/>
    <cellStyle name="40% - Énfasis6 3 3 3 2 2 2" xfId="10682"/>
    <cellStyle name="40% - Énfasis6 3 3 3 2 2 2 2" xfId="23034"/>
    <cellStyle name="40% - Énfasis6 3 3 3 2 2 3" xfId="17229"/>
    <cellStyle name="40% - Énfasis6 3 3 3 2 3" xfId="10683"/>
    <cellStyle name="40% - Énfasis6 3 3 3 2 3 2" xfId="23035"/>
    <cellStyle name="40% - Énfasis6 3 3 3 2 4" xfId="15974"/>
    <cellStyle name="40% - Énfasis6 3 3 3 3" xfId="3725"/>
    <cellStyle name="40% - Énfasis6 3 3 3 3 2" xfId="3726"/>
    <cellStyle name="40% - Énfasis6 3 3 3 3 2 2" xfId="10684"/>
    <cellStyle name="40% - Énfasis6 3 3 3 3 2 2 2" xfId="23036"/>
    <cellStyle name="40% - Énfasis6 3 3 3 3 2 3" xfId="17231"/>
    <cellStyle name="40% - Énfasis6 3 3 3 3 3" xfId="10685"/>
    <cellStyle name="40% - Énfasis6 3 3 3 3 3 2" xfId="23037"/>
    <cellStyle name="40% - Énfasis6 3 3 3 3 4" xfId="17230"/>
    <cellStyle name="40% - Énfasis6 3 3 3 4" xfId="3727"/>
    <cellStyle name="40% - Énfasis6 3 3 3 4 2" xfId="10686"/>
    <cellStyle name="40% - Énfasis6 3 3 3 4 2 2" xfId="23038"/>
    <cellStyle name="40% - Énfasis6 3 3 3 4 3" xfId="17232"/>
    <cellStyle name="40% - Énfasis6 3 3 3 5" xfId="7489"/>
    <cellStyle name="40% - Énfasis6 3 3 3 5 2" xfId="19951"/>
    <cellStyle name="40% - Énfasis6 3 3 3 6" xfId="15106"/>
    <cellStyle name="40% - Énfasis6 3 3 4" xfId="1425"/>
    <cellStyle name="40% - Énfasis6 3 3 4 2" xfId="3728"/>
    <cellStyle name="40% - Énfasis6 3 3 4 2 2" xfId="10687"/>
    <cellStyle name="40% - Énfasis6 3 3 4 2 2 2" xfId="23039"/>
    <cellStyle name="40% - Énfasis6 3 3 4 2 3" xfId="17233"/>
    <cellStyle name="40% - Énfasis6 3 3 4 3" xfId="10688"/>
    <cellStyle name="40% - Énfasis6 3 3 4 3 2" xfId="23040"/>
    <cellStyle name="40% - Énfasis6 3 3 4 4" xfId="15975"/>
    <cellStyle name="40% - Énfasis6 3 3 5" xfId="3729"/>
    <cellStyle name="40% - Énfasis6 3 3 5 2" xfId="3730"/>
    <cellStyle name="40% - Énfasis6 3 3 5 2 2" xfId="10689"/>
    <cellStyle name="40% - Énfasis6 3 3 5 2 2 2" xfId="23041"/>
    <cellStyle name="40% - Énfasis6 3 3 5 2 3" xfId="17235"/>
    <cellStyle name="40% - Énfasis6 3 3 5 3" xfId="10690"/>
    <cellStyle name="40% - Énfasis6 3 3 5 3 2" xfId="23042"/>
    <cellStyle name="40% - Énfasis6 3 3 5 4" xfId="17234"/>
    <cellStyle name="40% - Énfasis6 3 3 6" xfId="3731"/>
    <cellStyle name="40% - Énfasis6 3 3 6 2" xfId="10691"/>
    <cellStyle name="40% - Énfasis6 3 3 6 2 2" xfId="23043"/>
    <cellStyle name="40% - Énfasis6 3 3 6 3" xfId="17236"/>
    <cellStyle name="40% - Énfasis6 3 3 7" xfId="7490"/>
    <cellStyle name="40% - Énfasis6 3 3 7 2" xfId="19952"/>
    <cellStyle name="40% - Énfasis6 3 3 8" xfId="15103"/>
    <cellStyle name="40% - Énfasis6 3 4" xfId="443"/>
    <cellStyle name="40% - Énfasis6 3 4 2" xfId="444"/>
    <cellStyle name="40% - Énfasis6 3 4 2 2" xfId="445"/>
    <cellStyle name="40% - Énfasis6 3 4 2 2 2" xfId="1426"/>
    <cellStyle name="40% - Énfasis6 3 4 2 2 2 2" xfId="3732"/>
    <cellStyle name="40% - Énfasis6 3 4 2 2 2 2 2" xfId="10692"/>
    <cellStyle name="40% - Énfasis6 3 4 2 2 2 2 2 2" xfId="23044"/>
    <cellStyle name="40% - Énfasis6 3 4 2 2 2 2 3" xfId="17237"/>
    <cellStyle name="40% - Énfasis6 3 4 2 2 2 3" xfId="10693"/>
    <cellStyle name="40% - Énfasis6 3 4 2 2 2 3 2" xfId="23045"/>
    <cellStyle name="40% - Énfasis6 3 4 2 2 2 4" xfId="15976"/>
    <cellStyle name="40% - Énfasis6 3 4 2 2 3" xfId="3733"/>
    <cellStyle name="40% - Énfasis6 3 4 2 2 3 2" xfId="3734"/>
    <cellStyle name="40% - Énfasis6 3 4 2 2 3 2 2" xfId="10694"/>
    <cellStyle name="40% - Énfasis6 3 4 2 2 3 2 2 2" xfId="23046"/>
    <cellStyle name="40% - Énfasis6 3 4 2 2 3 2 3" xfId="17239"/>
    <cellStyle name="40% - Énfasis6 3 4 2 2 3 3" xfId="10695"/>
    <cellStyle name="40% - Énfasis6 3 4 2 2 3 3 2" xfId="23047"/>
    <cellStyle name="40% - Énfasis6 3 4 2 2 3 4" xfId="17238"/>
    <cellStyle name="40% - Énfasis6 3 4 2 2 4" xfId="3735"/>
    <cellStyle name="40% - Énfasis6 3 4 2 2 4 2" xfId="10696"/>
    <cellStyle name="40% - Énfasis6 3 4 2 2 4 2 2" xfId="23048"/>
    <cellStyle name="40% - Énfasis6 3 4 2 2 4 3" xfId="17240"/>
    <cellStyle name="40% - Énfasis6 3 4 2 2 5" xfId="7491"/>
    <cellStyle name="40% - Énfasis6 3 4 2 2 5 2" xfId="19953"/>
    <cellStyle name="40% - Énfasis6 3 4 2 2 6" xfId="15109"/>
    <cellStyle name="40% - Énfasis6 3 4 2 3" xfId="1427"/>
    <cellStyle name="40% - Énfasis6 3 4 2 3 2" xfId="3736"/>
    <cellStyle name="40% - Énfasis6 3 4 2 3 2 2" xfId="10697"/>
    <cellStyle name="40% - Énfasis6 3 4 2 3 2 2 2" xfId="23049"/>
    <cellStyle name="40% - Énfasis6 3 4 2 3 2 3" xfId="17241"/>
    <cellStyle name="40% - Énfasis6 3 4 2 3 3" xfId="10698"/>
    <cellStyle name="40% - Énfasis6 3 4 2 3 3 2" xfId="23050"/>
    <cellStyle name="40% - Énfasis6 3 4 2 3 4" xfId="15977"/>
    <cellStyle name="40% - Énfasis6 3 4 2 4" xfId="3737"/>
    <cellStyle name="40% - Énfasis6 3 4 2 4 2" xfId="3738"/>
    <cellStyle name="40% - Énfasis6 3 4 2 4 2 2" xfId="10699"/>
    <cellStyle name="40% - Énfasis6 3 4 2 4 2 2 2" xfId="23051"/>
    <cellStyle name="40% - Énfasis6 3 4 2 4 2 3" xfId="17243"/>
    <cellStyle name="40% - Énfasis6 3 4 2 4 3" xfId="10700"/>
    <cellStyle name="40% - Énfasis6 3 4 2 4 3 2" xfId="23052"/>
    <cellStyle name="40% - Énfasis6 3 4 2 4 4" xfId="17242"/>
    <cellStyle name="40% - Énfasis6 3 4 2 5" xfId="3739"/>
    <cellStyle name="40% - Énfasis6 3 4 2 5 2" xfId="10701"/>
    <cellStyle name="40% - Énfasis6 3 4 2 5 2 2" xfId="23053"/>
    <cellStyle name="40% - Énfasis6 3 4 2 5 3" xfId="17244"/>
    <cellStyle name="40% - Énfasis6 3 4 2 6" xfId="7492"/>
    <cellStyle name="40% - Énfasis6 3 4 2 6 2" xfId="19954"/>
    <cellStyle name="40% - Énfasis6 3 4 2 7" xfId="15108"/>
    <cellStyle name="40% - Énfasis6 3 4 3" xfId="446"/>
    <cellStyle name="40% - Énfasis6 3 4 3 2" xfId="1428"/>
    <cellStyle name="40% - Énfasis6 3 4 3 2 2" xfId="3740"/>
    <cellStyle name="40% - Énfasis6 3 4 3 2 2 2" xfId="10702"/>
    <cellStyle name="40% - Énfasis6 3 4 3 2 2 2 2" xfId="23054"/>
    <cellStyle name="40% - Énfasis6 3 4 3 2 2 3" xfId="17245"/>
    <cellStyle name="40% - Énfasis6 3 4 3 2 3" xfId="10703"/>
    <cellStyle name="40% - Énfasis6 3 4 3 2 3 2" xfId="23055"/>
    <cellStyle name="40% - Énfasis6 3 4 3 2 4" xfId="15978"/>
    <cellStyle name="40% - Énfasis6 3 4 3 3" xfId="3741"/>
    <cellStyle name="40% - Énfasis6 3 4 3 3 2" xfId="3742"/>
    <cellStyle name="40% - Énfasis6 3 4 3 3 2 2" xfId="10704"/>
    <cellStyle name="40% - Énfasis6 3 4 3 3 2 2 2" xfId="23056"/>
    <cellStyle name="40% - Énfasis6 3 4 3 3 2 3" xfId="17247"/>
    <cellStyle name="40% - Énfasis6 3 4 3 3 3" xfId="10705"/>
    <cellStyle name="40% - Énfasis6 3 4 3 3 3 2" xfId="23057"/>
    <cellStyle name="40% - Énfasis6 3 4 3 3 4" xfId="17246"/>
    <cellStyle name="40% - Énfasis6 3 4 3 4" xfId="3743"/>
    <cellStyle name="40% - Énfasis6 3 4 3 4 2" xfId="10706"/>
    <cellStyle name="40% - Énfasis6 3 4 3 4 2 2" xfId="23058"/>
    <cellStyle name="40% - Énfasis6 3 4 3 4 3" xfId="17248"/>
    <cellStyle name="40% - Énfasis6 3 4 3 5" xfId="7493"/>
    <cellStyle name="40% - Énfasis6 3 4 3 5 2" xfId="19955"/>
    <cellStyle name="40% - Énfasis6 3 4 3 6" xfId="15110"/>
    <cellStyle name="40% - Énfasis6 3 4 4" xfId="1429"/>
    <cellStyle name="40% - Énfasis6 3 4 4 2" xfId="3744"/>
    <cellStyle name="40% - Énfasis6 3 4 4 2 2" xfId="10707"/>
    <cellStyle name="40% - Énfasis6 3 4 4 2 2 2" xfId="23059"/>
    <cellStyle name="40% - Énfasis6 3 4 4 2 3" xfId="17249"/>
    <cellStyle name="40% - Énfasis6 3 4 4 3" xfId="10708"/>
    <cellStyle name="40% - Énfasis6 3 4 4 3 2" xfId="23060"/>
    <cellStyle name="40% - Énfasis6 3 4 4 4" xfId="15979"/>
    <cellStyle name="40% - Énfasis6 3 4 5" xfId="3745"/>
    <cellStyle name="40% - Énfasis6 3 4 5 2" xfId="3746"/>
    <cellStyle name="40% - Énfasis6 3 4 5 2 2" xfId="10709"/>
    <cellStyle name="40% - Énfasis6 3 4 5 2 2 2" xfId="23061"/>
    <cellStyle name="40% - Énfasis6 3 4 5 2 3" xfId="17251"/>
    <cellStyle name="40% - Énfasis6 3 4 5 3" xfId="10710"/>
    <cellStyle name="40% - Énfasis6 3 4 5 3 2" xfId="23062"/>
    <cellStyle name="40% - Énfasis6 3 4 5 4" xfId="17250"/>
    <cellStyle name="40% - Énfasis6 3 4 6" xfId="3747"/>
    <cellStyle name="40% - Énfasis6 3 4 6 2" xfId="10711"/>
    <cellStyle name="40% - Énfasis6 3 4 6 2 2" xfId="23063"/>
    <cellStyle name="40% - Énfasis6 3 4 6 3" xfId="17252"/>
    <cellStyle name="40% - Énfasis6 3 4 7" xfId="7494"/>
    <cellStyle name="40% - Énfasis6 3 4 7 2" xfId="19956"/>
    <cellStyle name="40% - Énfasis6 3 4 8" xfId="15107"/>
    <cellStyle name="40% - Énfasis6 3 5" xfId="447"/>
    <cellStyle name="40% - Énfasis6 3 5 2" xfId="448"/>
    <cellStyle name="40% - Énfasis6 3 5 2 2" xfId="449"/>
    <cellStyle name="40% - Énfasis6 3 5 2 2 2" xfId="1430"/>
    <cellStyle name="40% - Énfasis6 3 5 2 2 2 2" xfId="3748"/>
    <cellStyle name="40% - Énfasis6 3 5 2 2 2 2 2" xfId="10712"/>
    <cellStyle name="40% - Énfasis6 3 5 2 2 2 2 2 2" xfId="23064"/>
    <cellStyle name="40% - Énfasis6 3 5 2 2 2 2 3" xfId="17253"/>
    <cellStyle name="40% - Énfasis6 3 5 2 2 2 3" xfId="10713"/>
    <cellStyle name="40% - Énfasis6 3 5 2 2 2 3 2" xfId="23065"/>
    <cellStyle name="40% - Énfasis6 3 5 2 2 2 4" xfId="15980"/>
    <cellStyle name="40% - Énfasis6 3 5 2 2 3" xfId="3749"/>
    <cellStyle name="40% - Énfasis6 3 5 2 2 3 2" xfId="3750"/>
    <cellStyle name="40% - Énfasis6 3 5 2 2 3 2 2" xfId="10714"/>
    <cellStyle name="40% - Énfasis6 3 5 2 2 3 2 2 2" xfId="23066"/>
    <cellStyle name="40% - Énfasis6 3 5 2 2 3 2 3" xfId="17255"/>
    <cellStyle name="40% - Énfasis6 3 5 2 2 3 3" xfId="10715"/>
    <cellStyle name="40% - Énfasis6 3 5 2 2 3 3 2" xfId="23067"/>
    <cellStyle name="40% - Énfasis6 3 5 2 2 3 4" xfId="17254"/>
    <cellStyle name="40% - Énfasis6 3 5 2 2 4" xfId="3751"/>
    <cellStyle name="40% - Énfasis6 3 5 2 2 4 2" xfId="10716"/>
    <cellStyle name="40% - Énfasis6 3 5 2 2 4 2 2" xfId="23068"/>
    <cellStyle name="40% - Énfasis6 3 5 2 2 4 3" xfId="17256"/>
    <cellStyle name="40% - Énfasis6 3 5 2 2 5" xfId="7495"/>
    <cellStyle name="40% - Énfasis6 3 5 2 2 5 2" xfId="19957"/>
    <cellStyle name="40% - Énfasis6 3 5 2 2 6" xfId="15113"/>
    <cellStyle name="40% - Énfasis6 3 5 2 3" xfId="1431"/>
    <cellStyle name="40% - Énfasis6 3 5 2 3 2" xfId="3752"/>
    <cellStyle name="40% - Énfasis6 3 5 2 3 2 2" xfId="10717"/>
    <cellStyle name="40% - Énfasis6 3 5 2 3 2 2 2" xfId="23069"/>
    <cellStyle name="40% - Énfasis6 3 5 2 3 2 3" xfId="17257"/>
    <cellStyle name="40% - Énfasis6 3 5 2 3 3" xfId="10718"/>
    <cellStyle name="40% - Énfasis6 3 5 2 3 3 2" xfId="23070"/>
    <cellStyle name="40% - Énfasis6 3 5 2 3 4" xfId="15981"/>
    <cellStyle name="40% - Énfasis6 3 5 2 4" xfId="3753"/>
    <cellStyle name="40% - Énfasis6 3 5 2 4 2" xfId="3754"/>
    <cellStyle name="40% - Énfasis6 3 5 2 4 2 2" xfId="10719"/>
    <cellStyle name="40% - Énfasis6 3 5 2 4 2 2 2" xfId="23071"/>
    <cellStyle name="40% - Énfasis6 3 5 2 4 2 3" xfId="17259"/>
    <cellStyle name="40% - Énfasis6 3 5 2 4 3" xfId="10720"/>
    <cellStyle name="40% - Énfasis6 3 5 2 4 3 2" xfId="23072"/>
    <cellStyle name="40% - Énfasis6 3 5 2 4 4" xfId="17258"/>
    <cellStyle name="40% - Énfasis6 3 5 2 5" xfId="3755"/>
    <cellStyle name="40% - Énfasis6 3 5 2 5 2" xfId="10721"/>
    <cellStyle name="40% - Énfasis6 3 5 2 5 2 2" xfId="23073"/>
    <cellStyle name="40% - Énfasis6 3 5 2 5 3" xfId="17260"/>
    <cellStyle name="40% - Énfasis6 3 5 2 6" xfId="7496"/>
    <cellStyle name="40% - Énfasis6 3 5 2 6 2" xfId="19958"/>
    <cellStyle name="40% - Énfasis6 3 5 2 7" xfId="15112"/>
    <cellStyle name="40% - Énfasis6 3 5 3" xfId="450"/>
    <cellStyle name="40% - Énfasis6 3 5 3 2" xfId="1432"/>
    <cellStyle name="40% - Énfasis6 3 5 3 2 2" xfId="3756"/>
    <cellStyle name="40% - Énfasis6 3 5 3 2 2 2" xfId="10722"/>
    <cellStyle name="40% - Énfasis6 3 5 3 2 2 2 2" xfId="23074"/>
    <cellStyle name="40% - Énfasis6 3 5 3 2 2 3" xfId="17261"/>
    <cellStyle name="40% - Énfasis6 3 5 3 2 3" xfId="10723"/>
    <cellStyle name="40% - Énfasis6 3 5 3 2 3 2" xfId="23075"/>
    <cellStyle name="40% - Énfasis6 3 5 3 2 4" xfId="15982"/>
    <cellStyle name="40% - Énfasis6 3 5 3 3" xfId="3757"/>
    <cellStyle name="40% - Énfasis6 3 5 3 3 2" xfId="3758"/>
    <cellStyle name="40% - Énfasis6 3 5 3 3 2 2" xfId="10724"/>
    <cellStyle name="40% - Énfasis6 3 5 3 3 2 2 2" xfId="23076"/>
    <cellStyle name="40% - Énfasis6 3 5 3 3 2 3" xfId="17263"/>
    <cellStyle name="40% - Énfasis6 3 5 3 3 3" xfId="10725"/>
    <cellStyle name="40% - Énfasis6 3 5 3 3 3 2" xfId="23077"/>
    <cellStyle name="40% - Énfasis6 3 5 3 3 4" xfId="17262"/>
    <cellStyle name="40% - Énfasis6 3 5 3 4" xfId="3759"/>
    <cellStyle name="40% - Énfasis6 3 5 3 4 2" xfId="10726"/>
    <cellStyle name="40% - Énfasis6 3 5 3 4 2 2" xfId="23078"/>
    <cellStyle name="40% - Énfasis6 3 5 3 4 3" xfId="17264"/>
    <cellStyle name="40% - Énfasis6 3 5 3 5" xfId="7497"/>
    <cellStyle name="40% - Énfasis6 3 5 3 5 2" xfId="19959"/>
    <cellStyle name="40% - Énfasis6 3 5 3 6" xfId="15114"/>
    <cellStyle name="40% - Énfasis6 3 5 4" xfId="1433"/>
    <cellStyle name="40% - Énfasis6 3 5 4 2" xfId="3760"/>
    <cellStyle name="40% - Énfasis6 3 5 4 2 2" xfId="10727"/>
    <cellStyle name="40% - Énfasis6 3 5 4 2 2 2" xfId="23079"/>
    <cellStyle name="40% - Énfasis6 3 5 4 2 3" xfId="17265"/>
    <cellStyle name="40% - Énfasis6 3 5 4 3" xfId="10728"/>
    <cellStyle name="40% - Énfasis6 3 5 4 3 2" xfId="23080"/>
    <cellStyle name="40% - Énfasis6 3 5 4 4" xfId="15983"/>
    <cellStyle name="40% - Énfasis6 3 5 5" xfId="3761"/>
    <cellStyle name="40% - Énfasis6 3 5 5 2" xfId="3762"/>
    <cellStyle name="40% - Énfasis6 3 5 5 2 2" xfId="10729"/>
    <cellStyle name="40% - Énfasis6 3 5 5 2 2 2" xfId="23081"/>
    <cellStyle name="40% - Énfasis6 3 5 5 2 3" xfId="17267"/>
    <cellStyle name="40% - Énfasis6 3 5 5 3" xfId="10730"/>
    <cellStyle name="40% - Énfasis6 3 5 5 3 2" xfId="23082"/>
    <cellStyle name="40% - Énfasis6 3 5 5 4" xfId="17266"/>
    <cellStyle name="40% - Énfasis6 3 5 6" xfId="3763"/>
    <cellStyle name="40% - Énfasis6 3 5 6 2" xfId="10731"/>
    <cellStyle name="40% - Énfasis6 3 5 6 2 2" xfId="23083"/>
    <cellStyle name="40% - Énfasis6 3 5 6 3" xfId="17268"/>
    <cellStyle name="40% - Énfasis6 3 5 7" xfId="7498"/>
    <cellStyle name="40% - Énfasis6 3 5 7 2" xfId="19960"/>
    <cellStyle name="40% - Énfasis6 3 5 8" xfId="15111"/>
    <cellStyle name="40% - Énfasis6 3 6" xfId="451"/>
    <cellStyle name="40% - Énfasis6 3 6 2" xfId="452"/>
    <cellStyle name="40% - Énfasis6 3 6 2 2" xfId="453"/>
    <cellStyle name="40% - Énfasis6 3 6 2 2 2" xfId="1434"/>
    <cellStyle name="40% - Énfasis6 3 6 2 2 2 2" xfId="3764"/>
    <cellStyle name="40% - Énfasis6 3 6 2 2 2 2 2" xfId="10732"/>
    <cellStyle name="40% - Énfasis6 3 6 2 2 2 2 2 2" xfId="23084"/>
    <cellStyle name="40% - Énfasis6 3 6 2 2 2 2 3" xfId="17269"/>
    <cellStyle name="40% - Énfasis6 3 6 2 2 2 3" xfId="10733"/>
    <cellStyle name="40% - Énfasis6 3 6 2 2 2 3 2" xfId="23085"/>
    <cellStyle name="40% - Énfasis6 3 6 2 2 2 4" xfId="15984"/>
    <cellStyle name="40% - Énfasis6 3 6 2 2 3" xfId="3765"/>
    <cellStyle name="40% - Énfasis6 3 6 2 2 3 2" xfId="3766"/>
    <cellStyle name="40% - Énfasis6 3 6 2 2 3 2 2" xfId="10734"/>
    <cellStyle name="40% - Énfasis6 3 6 2 2 3 2 2 2" xfId="23086"/>
    <cellStyle name="40% - Énfasis6 3 6 2 2 3 2 3" xfId="17271"/>
    <cellStyle name="40% - Énfasis6 3 6 2 2 3 3" xfId="10735"/>
    <cellStyle name="40% - Énfasis6 3 6 2 2 3 3 2" xfId="23087"/>
    <cellStyle name="40% - Énfasis6 3 6 2 2 3 4" xfId="17270"/>
    <cellStyle name="40% - Énfasis6 3 6 2 2 4" xfId="3767"/>
    <cellStyle name="40% - Énfasis6 3 6 2 2 4 2" xfId="10736"/>
    <cellStyle name="40% - Énfasis6 3 6 2 2 4 2 2" xfId="23088"/>
    <cellStyle name="40% - Énfasis6 3 6 2 2 4 3" xfId="17272"/>
    <cellStyle name="40% - Énfasis6 3 6 2 2 5" xfId="7499"/>
    <cellStyle name="40% - Énfasis6 3 6 2 2 5 2" xfId="19961"/>
    <cellStyle name="40% - Énfasis6 3 6 2 2 6" xfId="15117"/>
    <cellStyle name="40% - Énfasis6 3 6 2 3" xfId="1435"/>
    <cellStyle name="40% - Énfasis6 3 6 2 3 2" xfId="3768"/>
    <cellStyle name="40% - Énfasis6 3 6 2 3 2 2" xfId="10737"/>
    <cellStyle name="40% - Énfasis6 3 6 2 3 2 2 2" xfId="23089"/>
    <cellStyle name="40% - Énfasis6 3 6 2 3 2 3" xfId="17273"/>
    <cellStyle name="40% - Énfasis6 3 6 2 3 3" xfId="10738"/>
    <cellStyle name="40% - Énfasis6 3 6 2 3 3 2" xfId="23090"/>
    <cellStyle name="40% - Énfasis6 3 6 2 3 4" xfId="15985"/>
    <cellStyle name="40% - Énfasis6 3 6 2 4" xfId="3769"/>
    <cellStyle name="40% - Énfasis6 3 6 2 4 2" xfId="3770"/>
    <cellStyle name="40% - Énfasis6 3 6 2 4 2 2" xfId="10739"/>
    <cellStyle name="40% - Énfasis6 3 6 2 4 2 2 2" xfId="23091"/>
    <cellStyle name="40% - Énfasis6 3 6 2 4 2 3" xfId="17275"/>
    <cellStyle name="40% - Énfasis6 3 6 2 4 3" xfId="10740"/>
    <cellStyle name="40% - Énfasis6 3 6 2 4 3 2" xfId="23092"/>
    <cellStyle name="40% - Énfasis6 3 6 2 4 4" xfId="17274"/>
    <cellStyle name="40% - Énfasis6 3 6 2 5" xfId="3771"/>
    <cellStyle name="40% - Énfasis6 3 6 2 5 2" xfId="10741"/>
    <cellStyle name="40% - Énfasis6 3 6 2 5 2 2" xfId="23093"/>
    <cellStyle name="40% - Énfasis6 3 6 2 5 3" xfId="17276"/>
    <cellStyle name="40% - Énfasis6 3 6 2 6" xfId="7500"/>
    <cellStyle name="40% - Énfasis6 3 6 2 6 2" xfId="19962"/>
    <cellStyle name="40% - Énfasis6 3 6 2 7" xfId="15116"/>
    <cellStyle name="40% - Énfasis6 3 6 3" xfId="454"/>
    <cellStyle name="40% - Énfasis6 3 6 3 2" xfId="1436"/>
    <cellStyle name="40% - Énfasis6 3 6 3 2 2" xfId="3772"/>
    <cellStyle name="40% - Énfasis6 3 6 3 2 2 2" xfId="10742"/>
    <cellStyle name="40% - Énfasis6 3 6 3 2 2 2 2" xfId="23094"/>
    <cellStyle name="40% - Énfasis6 3 6 3 2 2 3" xfId="17277"/>
    <cellStyle name="40% - Énfasis6 3 6 3 2 3" xfId="10743"/>
    <cellStyle name="40% - Énfasis6 3 6 3 2 3 2" xfId="23095"/>
    <cellStyle name="40% - Énfasis6 3 6 3 2 4" xfId="15986"/>
    <cellStyle name="40% - Énfasis6 3 6 3 3" xfId="3773"/>
    <cellStyle name="40% - Énfasis6 3 6 3 3 2" xfId="3774"/>
    <cellStyle name="40% - Énfasis6 3 6 3 3 2 2" xfId="10744"/>
    <cellStyle name="40% - Énfasis6 3 6 3 3 2 2 2" xfId="23096"/>
    <cellStyle name="40% - Énfasis6 3 6 3 3 2 3" xfId="17279"/>
    <cellStyle name="40% - Énfasis6 3 6 3 3 3" xfId="10745"/>
    <cellStyle name="40% - Énfasis6 3 6 3 3 3 2" xfId="23097"/>
    <cellStyle name="40% - Énfasis6 3 6 3 3 4" xfId="17278"/>
    <cellStyle name="40% - Énfasis6 3 6 3 4" xfId="3775"/>
    <cellStyle name="40% - Énfasis6 3 6 3 4 2" xfId="10746"/>
    <cellStyle name="40% - Énfasis6 3 6 3 4 2 2" xfId="23098"/>
    <cellStyle name="40% - Énfasis6 3 6 3 4 3" xfId="17280"/>
    <cellStyle name="40% - Énfasis6 3 6 3 5" xfId="7501"/>
    <cellStyle name="40% - Énfasis6 3 6 3 5 2" xfId="19963"/>
    <cellStyle name="40% - Énfasis6 3 6 3 6" xfId="15118"/>
    <cellStyle name="40% - Énfasis6 3 6 4" xfId="1437"/>
    <cellStyle name="40% - Énfasis6 3 6 4 2" xfId="3776"/>
    <cellStyle name="40% - Énfasis6 3 6 4 2 2" xfId="10747"/>
    <cellStyle name="40% - Énfasis6 3 6 4 2 2 2" xfId="23099"/>
    <cellStyle name="40% - Énfasis6 3 6 4 2 3" xfId="17281"/>
    <cellStyle name="40% - Énfasis6 3 6 4 3" xfId="10748"/>
    <cellStyle name="40% - Énfasis6 3 6 4 3 2" xfId="23100"/>
    <cellStyle name="40% - Énfasis6 3 6 4 4" xfId="15987"/>
    <cellStyle name="40% - Énfasis6 3 6 5" xfId="3777"/>
    <cellStyle name="40% - Énfasis6 3 6 5 2" xfId="3778"/>
    <cellStyle name="40% - Énfasis6 3 6 5 2 2" xfId="10749"/>
    <cellStyle name="40% - Énfasis6 3 6 5 2 2 2" xfId="23101"/>
    <cellStyle name="40% - Énfasis6 3 6 5 2 3" xfId="17283"/>
    <cellStyle name="40% - Énfasis6 3 6 5 3" xfId="10750"/>
    <cellStyle name="40% - Énfasis6 3 6 5 3 2" xfId="23102"/>
    <cellStyle name="40% - Énfasis6 3 6 5 4" xfId="17282"/>
    <cellStyle name="40% - Énfasis6 3 6 6" xfId="3779"/>
    <cellStyle name="40% - Énfasis6 3 6 6 2" xfId="10751"/>
    <cellStyle name="40% - Énfasis6 3 6 6 2 2" xfId="23103"/>
    <cellStyle name="40% - Énfasis6 3 6 6 3" xfId="17284"/>
    <cellStyle name="40% - Énfasis6 3 6 7" xfId="7502"/>
    <cellStyle name="40% - Énfasis6 3 6 7 2" xfId="19964"/>
    <cellStyle name="40% - Énfasis6 3 6 8" xfId="15115"/>
    <cellStyle name="40% - Énfasis6 3 7" xfId="455"/>
    <cellStyle name="40% - Énfasis6 3 7 2" xfId="456"/>
    <cellStyle name="40% - Énfasis6 3 7 2 2" xfId="457"/>
    <cellStyle name="40% - Énfasis6 3 7 2 2 2" xfId="1438"/>
    <cellStyle name="40% - Énfasis6 3 7 2 2 2 2" xfId="3780"/>
    <cellStyle name="40% - Énfasis6 3 7 2 2 2 2 2" xfId="10752"/>
    <cellStyle name="40% - Énfasis6 3 7 2 2 2 2 2 2" xfId="23104"/>
    <cellStyle name="40% - Énfasis6 3 7 2 2 2 2 3" xfId="17285"/>
    <cellStyle name="40% - Énfasis6 3 7 2 2 2 3" xfId="10753"/>
    <cellStyle name="40% - Énfasis6 3 7 2 2 2 3 2" xfId="23105"/>
    <cellStyle name="40% - Énfasis6 3 7 2 2 2 4" xfId="15988"/>
    <cellStyle name="40% - Énfasis6 3 7 2 2 3" xfId="3781"/>
    <cellStyle name="40% - Énfasis6 3 7 2 2 3 2" xfId="3782"/>
    <cellStyle name="40% - Énfasis6 3 7 2 2 3 2 2" xfId="10754"/>
    <cellStyle name="40% - Énfasis6 3 7 2 2 3 2 2 2" xfId="23106"/>
    <cellStyle name="40% - Énfasis6 3 7 2 2 3 2 3" xfId="17287"/>
    <cellStyle name="40% - Énfasis6 3 7 2 2 3 3" xfId="10755"/>
    <cellStyle name="40% - Énfasis6 3 7 2 2 3 3 2" xfId="23107"/>
    <cellStyle name="40% - Énfasis6 3 7 2 2 3 4" xfId="17286"/>
    <cellStyle name="40% - Énfasis6 3 7 2 2 4" xfId="3783"/>
    <cellStyle name="40% - Énfasis6 3 7 2 2 4 2" xfId="10756"/>
    <cellStyle name="40% - Énfasis6 3 7 2 2 4 2 2" xfId="23108"/>
    <cellStyle name="40% - Énfasis6 3 7 2 2 4 3" xfId="17288"/>
    <cellStyle name="40% - Énfasis6 3 7 2 2 5" xfId="7503"/>
    <cellStyle name="40% - Énfasis6 3 7 2 2 5 2" xfId="19965"/>
    <cellStyle name="40% - Énfasis6 3 7 2 2 6" xfId="15121"/>
    <cellStyle name="40% - Énfasis6 3 7 2 3" xfId="1439"/>
    <cellStyle name="40% - Énfasis6 3 7 2 3 2" xfId="3784"/>
    <cellStyle name="40% - Énfasis6 3 7 2 3 2 2" xfId="10757"/>
    <cellStyle name="40% - Énfasis6 3 7 2 3 2 2 2" xfId="23109"/>
    <cellStyle name="40% - Énfasis6 3 7 2 3 2 3" xfId="17289"/>
    <cellStyle name="40% - Énfasis6 3 7 2 3 3" xfId="10758"/>
    <cellStyle name="40% - Énfasis6 3 7 2 3 3 2" xfId="23110"/>
    <cellStyle name="40% - Énfasis6 3 7 2 3 4" xfId="15989"/>
    <cellStyle name="40% - Énfasis6 3 7 2 4" xfId="3785"/>
    <cellStyle name="40% - Énfasis6 3 7 2 4 2" xfId="3786"/>
    <cellStyle name="40% - Énfasis6 3 7 2 4 2 2" xfId="10759"/>
    <cellStyle name="40% - Énfasis6 3 7 2 4 2 2 2" xfId="23111"/>
    <cellStyle name="40% - Énfasis6 3 7 2 4 2 3" xfId="17291"/>
    <cellStyle name="40% - Énfasis6 3 7 2 4 3" xfId="10760"/>
    <cellStyle name="40% - Énfasis6 3 7 2 4 3 2" xfId="23112"/>
    <cellStyle name="40% - Énfasis6 3 7 2 4 4" xfId="17290"/>
    <cellStyle name="40% - Énfasis6 3 7 2 5" xfId="3787"/>
    <cellStyle name="40% - Énfasis6 3 7 2 5 2" xfId="10761"/>
    <cellStyle name="40% - Énfasis6 3 7 2 5 2 2" xfId="23113"/>
    <cellStyle name="40% - Énfasis6 3 7 2 5 3" xfId="17292"/>
    <cellStyle name="40% - Énfasis6 3 7 2 6" xfId="7504"/>
    <cellStyle name="40% - Énfasis6 3 7 2 6 2" xfId="19966"/>
    <cellStyle name="40% - Énfasis6 3 7 2 7" xfId="15120"/>
    <cellStyle name="40% - Énfasis6 3 7 3" xfId="458"/>
    <cellStyle name="40% - Énfasis6 3 7 3 2" xfId="1440"/>
    <cellStyle name="40% - Énfasis6 3 7 3 2 2" xfId="3788"/>
    <cellStyle name="40% - Énfasis6 3 7 3 2 2 2" xfId="10762"/>
    <cellStyle name="40% - Énfasis6 3 7 3 2 2 2 2" xfId="23114"/>
    <cellStyle name="40% - Énfasis6 3 7 3 2 2 3" xfId="17293"/>
    <cellStyle name="40% - Énfasis6 3 7 3 2 3" xfId="10763"/>
    <cellStyle name="40% - Énfasis6 3 7 3 2 3 2" xfId="23115"/>
    <cellStyle name="40% - Énfasis6 3 7 3 2 4" xfId="15990"/>
    <cellStyle name="40% - Énfasis6 3 7 3 3" xfId="3789"/>
    <cellStyle name="40% - Énfasis6 3 7 3 3 2" xfId="3790"/>
    <cellStyle name="40% - Énfasis6 3 7 3 3 2 2" xfId="10764"/>
    <cellStyle name="40% - Énfasis6 3 7 3 3 2 2 2" xfId="23116"/>
    <cellStyle name="40% - Énfasis6 3 7 3 3 2 3" xfId="17295"/>
    <cellStyle name="40% - Énfasis6 3 7 3 3 3" xfId="10765"/>
    <cellStyle name="40% - Énfasis6 3 7 3 3 3 2" xfId="23117"/>
    <cellStyle name="40% - Énfasis6 3 7 3 3 4" xfId="17294"/>
    <cellStyle name="40% - Énfasis6 3 7 3 4" xfId="3791"/>
    <cellStyle name="40% - Énfasis6 3 7 3 4 2" xfId="10766"/>
    <cellStyle name="40% - Énfasis6 3 7 3 4 2 2" xfId="23118"/>
    <cellStyle name="40% - Énfasis6 3 7 3 4 3" xfId="17296"/>
    <cellStyle name="40% - Énfasis6 3 7 3 5" xfId="7505"/>
    <cellStyle name="40% - Énfasis6 3 7 3 5 2" xfId="19967"/>
    <cellStyle name="40% - Énfasis6 3 7 3 6" xfId="15122"/>
    <cellStyle name="40% - Énfasis6 3 7 4" xfId="1441"/>
    <cellStyle name="40% - Énfasis6 3 7 4 2" xfId="3792"/>
    <cellStyle name="40% - Énfasis6 3 7 4 2 2" xfId="10767"/>
    <cellStyle name="40% - Énfasis6 3 7 4 2 2 2" xfId="23119"/>
    <cellStyle name="40% - Énfasis6 3 7 4 2 3" xfId="17297"/>
    <cellStyle name="40% - Énfasis6 3 7 4 3" xfId="10768"/>
    <cellStyle name="40% - Énfasis6 3 7 4 3 2" xfId="23120"/>
    <cellStyle name="40% - Énfasis6 3 7 4 4" xfId="15991"/>
    <cellStyle name="40% - Énfasis6 3 7 5" xfId="3793"/>
    <cellStyle name="40% - Énfasis6 3 7 5 2" xfId="3794"/>
    <cellStyle name="40% - Énfasis6 3 7 5 2 2" xfId="10769"/>
    <cellStyle name="40% - Énfasis6 3 7 5 2 2 2" xfId="23121"/>
    <cellStyle name="40% - Énfasis6 3 7 5 2 3" xfId="17299"/>
    <cellStyle name="40% - Énfasis6 3 7 5 3" xfId="10770"/>
    <cellStyle name="40% - Énfasis6 3 7 5 3 2" xfId="23122"/>
    <cellStyle name="40% - Énfasis6 3 7 5 4" xfId="17298"/>
    <cellStyle name="40% - Énfasis6 3 7 6" xfId="3795"/>
    <cellStyle name="40% - Énfasis6 3 7 6 2" xfId="10771"/>
    <cellStyle name="40% - Énfasis6 3 7 6 2 2" xfId="23123"/>
    <cellStyle name="40% - Énfasis6 3 7 6 3" xfId="17300"/>
    <cellStyle name="40% - Énfasis6 3 7 7" xfId="7506"/>
    <cellStyle name="40% - Énfasis6 3 7 7 2" xfId="19968"/>
    <cellStyle name="40% - Énfasis6 3 7 8" xfId="15119"/>
    <cellStyle name="40% - Énfasis6 3 8" xfId="459"/>
    <cellStyle name="40% - Énfasis6 3 8 2" xfId="460"/>
    <cellStyle name="40% - Énfasis6 3 8 2 2" xfId="1442"/>
    <cellStyle name="40% - Énfasis6 3 8 2 2 2" xfId="3796"/>
    <cellStyle name="40% - Énfasis6 3 8 2 2 2 2" xfId="10772"/>
    <cellStyle name="40% - Énfasis6 3 8 2 2 2 2 2" xfId="23124"/>
    <cellStyle name="40% - Énfasis6 3 8 2 2 2 3" xfId="17301"/>
    <cellStyle name="40% - Énfasis6 3 8 2 2 3" xfId="10773"/>
    <cellStyle name="40% - Énfasis6 3 8 2 2 3 2" xfId="23125"/>
    <cellStyle name="40% - Énfasis6 3 8 2 2 4" xfId="15992"/>
    <cellStyle name="40% - Énfasis6 3 8 2 3" xfId="3797"/>
    <cellStyle name="40% - Énfasis6 3 8 2 3 2" xfId="3798"/>
    <cellStyle name="40% - Énfasis6 3 8 2 3 2 2" xfId="10774"/>
    <cellStyle name="40% - Énfasis6 3 8 2 3 2 2 2" xfId="23126"/>
    <cellStyle name="40% - Énfasis6 3 8 2 3 2 3" xfId="17303"/>
    <cellStyle name="40% - Énfasis6 3 8 2 3 3" xfId="10775"/>
    <cellStyle name="40% - Énfasis6 3 8 2 3 3 2" xfId="23127"/>
    <cellStyle name="40% - Énfasis6 3 8 2 3 4" xfId="17302"/>
    <cellStyle name="40% - Énfasis6 3 8 2 4" xfId="3799"/>
    <cellStyle name="40% - Énfasis6 3 8 2 4 2" xfId="10776"/>
    <cellStyle name="40% - Énfasis6 3 8 2 4 2 2" xfId="23128"/>
    <cellStyle name="40% - Énfasis6 3 8 2 4 3" xfId="17304"/>
    <cellStyle name="40% - Énfasis6 3 8 2 5" xfId="7507"/>
    <cellStyle name="40% - Énfasis6 3 8 2 5 2" xfId="19969"/>
    <cellStyle name="40% - Énfasis6 3 8 2 6" xfId="15124"/>
    <cellStyle name="40% - Énfasis6 3 8 3" xfId="1443"/>
    <cellStyle name="40% - Énfasis6 3 8 3 2" xfId="3800"/>
    <cellStyle name="40% - Énfasis6 3 8 3 2 2" xfId="10777"/>
    <cellStyle name="40% - Énfasis6 3 8 3 2 2 2" xfId="23129"/>
    <cellStyle name="40% - Énfasis6 3 8 3 2 3" xfId="17305"/>
    <cellStyle name="40% - Énfasis6 3 8 3 3" xfId="10778"/>
    <cellStyle name="40% - Énfasis6 3 8 3 3 2" xfId="23130"/>
    <cellStyle name="40% - Énfasis6 3 8 3 4" xfId="15993"/>
    <cellStyle name="40% - Énfasis6 3 8 4" xfId="3801"/>
    <cellStyle name="40% - Énfasis6 3 8 4 2" xfId="3802"/>
    <cellStyle name="40% - Énfasis6 3 8 4 2 2" xfId="10779"/>
    <cellStyle name="40% - Énfasis6 3 8 4 2 2 2" xfId="23131"/>
    <cellStyle name="40% - Énfasis6 3 8 4 2 3" xfId="17307"/>
    <cellStyle name="40% - Énfasis6 3 8 4 3" xfId="10780"/>
    <cellStyle name="40% - Énfasis6 3 8 4 3 2" xfId="23132"/>
    <cellStyle name="40% - Énfasis6 3 8 4 4" xfId="17306"/>
    <cellStyle name="40% - Énfasis6 3 8 5" xfId="3803"/>
    <cellStyle name="40% - Énfasis6 3 8 5 2" xfId="10781"/>
    <cellStyle name="40% - Énfasis6 3 8 5 2 2" xfId="23133"/>
    <cellStyle name="40% - Énfasis6 3 8 5 3" xfId="17308"/>
    <cellStyle name="40% - Énfasis6 3 8 6" xfId="7508"/>
    <cellStyle name="40% - Énfasis6 3 8 6 2" xfId="19970"/>
    <cellStyle name="40% - Énfasis6 3 8 7" xfId="15123"/>
    <cellStyle name="40% - Énfasis6 3 9" xfId="461"/>
    <cellStyle name="40% - Énfasis6 3 9 2" xfId="1444"/>
    <cellStyle name="40% - Énfasis6 3 9 2 2" xfId="3804"/>
    <cellStyle name="40% - Énfasis6 3 9 2 2 2" xfId="10782"/>
    <cellStyle name="40% - Énfasis6 3 9 2 2 2 2" xfId="23134"/>
    <cellStyle name="40% - Énfasis6 3 9 2 2 3" xfId="17309"/>
    <cellStyle name="40% - Énfasis6 3 9 2 3" xfId="10783"/>
    <cellStyle name="40% - Énfasis6 3 9 2 3 2" xfId="23135"/>
    <cellStyle name="40% - Énfasis6 3 9 2 4" xfId="15994"/>
    <cellStyle name="40% - Énfasis6 3 9 3" xfId="3805"/>
    <cellStyle name="40% - Énfasis6 3 9 3 2" xfId="3806"/>
    <cellStyle name="40% - Énfasis6 3 9 3 2 2" xfId="10784"/>
    <cellStyle name="40% - Énfasis6 3 9 3 2 2 2" xfId="23136"/>
    <cellStyle name="40% - Énfasis6 3 9 3 2 3" xfId="17311"/>
    <cellStyle name="40% - Énfasis6 3 9 3 3" xfId="10785"/>
    <cellStyle name="40% - Énfasis6 3 9 3 3 2" xfId="23137"/>
    <cellStyle name="40% - Énfasis6 3 9 3 4" xfId="17310"/>
    <cellStyle name="40% - Énfasis6 3 9 4" xfId="3807"/>
    <cellStyle name="40% - Énfasis6 3 9 4 2" xfId="10786"/>
    <cellStyle name="40% - Énfasis6 3 9 4 2 2" xfId="23138"/>
    <cellStyle name="40% - Énfasis6 3 9 4 3" xfId="17312"/>
    <cellStyle name="40% - Énfasis6 3 9 5" xfId="7509"/>
    <cellStyle name="40% - Énfasis6 3 9 5 2" xfId="19971"/>
    <cellStyle name="40% - Énfasis6 3 9 6" xfId="15125"/>
    <cellStyle name="60% - Énfasis1 2" xfId="82"/>
    <cellStyle name="60% - Énfasis1 2 2" xfId="7510"/>
    <cellStyle name="60% - Énfasis2 2" xfId="83"/>
    <cellStyle name="60% - Énfasis2 2 2" xfId="7511"/>
    <cellStyle name="60% - Énfasis3 2" xfId="84"/>
    <cellStyle name="60% - Énfasis3 2 2" xfId="7512"/>
    <cellStyle name="60% - Énfasis4 2" xfId="85"/>
    <cellStyle name="60% - Énfasis4 2 2" xfId="7513"/>
    <cellStyle name="60% - Énfasis5 2" xfId="86"/>
    <cellStyle name="60% - Énfasis5 2 2" xfId="7514"/>
    <cellStyle name="60% - Énfasis6 2" xfId="87"/>
    <cellStyle name="60% - Énfasis6 2 2" xfId="7515"/>
    <cellStyle name="Buena 2" xfId="88"/>
    <cellStyle name="Buena 2 2" xfId="7516"/>
    <cellStyle name="Buena 3" xfId="3808"/>
    <cellStyle name="Cálculo 2" xfId="89"/>
    <cellStyle name="Cálculo 2 2" xfId="462"/>
    <cellStyle name="Cálculo 2 2 2" xfId="1445"/>
    <cellStyle name="Cálculo 2 2 2 10" xfId="2451"/>
    <cellStyle name="Cálculo 2 2 2 10 2" xfId="3809"/>
    <cellStyle name="Cálculo 2 2 2 10 2 2" xfId="10787"/>
    <cellStyle name="Cálculo 2 2 2 10 2 2 2" xfId="26415"/>
    <cellStyle name="Cálculo 2 2 2 10 3" xfId="7517"/>
    <cellStyle name="Cálculo 2 2 2 10 3 2" xfId="19972"/>
    <cellStyle name="Cálculo 2 2 2 10 4" xfId="7518"/>
    <cellStyle name="Cálculo 2 2 2 10 4 2" xfId="19973"/>
    <cellStyle name="Cálculo 2 2 2 11" xfId="2452"/>
    <cellStyle name="Cálculo 2 2 2 11 2" xfId="3810"/>
    <cellStyle name="Cálculo 2 2 2 11 2 2" xfId="10788"/>
    <cellStyle name="Cálculo 2 2 2 11 2 2 2" xfId="26416"/>
    <cellStyle name="Cálculo 2 2 2 11 3" xfId="7519"/>
    <cellStyle name="Cálculo 2 2 2 11 3 2" xfId="19974"/>
    <cellStyle name="Cálculo 2 2 2 11 4" xfId="7520"/>
    <cellStyle name="Cálculo 2 2 2 11 4 2" xfId="19975"/>
    <cellStyle name="Cálculo 2 2 2 12" xfId="3811"/>
    <cellStyle name="Cálculo 2 2 2 12 2" xfId="10789"/>
    <cellStyle name="Cálculo 2 2 2 12 2 2" xfId="26417"/>
    <cellStyle name="Cálculo 2 2 2 13" xfId="7521"/>
    <cellStyle name="Cálculo 2 2 2 13 2" xfId="19976"/>
    <cellStyle name="Cálculo 2 2 2 14" xfId="7522"/>
    <cellStyle name="Cálculo 2 2 2 14 2" xfId="19977"/>
    <cellStyle name="Cálculo 2 2 2 2" xfId="2311"/>
    <cellStyle name="Cálculo 2 2 2 2 2" xfId="2453"/>
    <cellStyle name="Cálculo 2 2 2 2 2 2" xfId="3812"/>
    <cellStyle name="Cálculo 2 2 2 2 2 2 2" xfId="10790"/>
    <cellStyle name="Cálculo 2 2 2 2 2 2 2 2" xfId="26418"/>
    <cellStyle name="Cálculo 2 2 2 2 2 3" xfId="7523"/>
    <cellStyle name="Cálculo 2 2 2 2 2 3 2" xfId="19978"/>
    <cellStyle name="Cálculo 2 2 2 2 2 4" xfId="7524"/>
    <cellStyle name="Cálculo 2 2 2 2 2 4 2" xfId="19979"/>
    <cellStyle name="Cálculo 2 2 2 2 3" xfId="2454"/>
    <cellStyle name="Cálculo 2 2 2 2 3 2" xfId="3813"/>
    <cellStyle name="Cálculo 2 2 2 2 3 2 2" xfId="10791"/>
    <cellStyle name="Cálculo 2 2 2 2 3 2 2 2" xfId="26419"/>
    <cellStyle name="Cálculo 2 2 2 2 3 3" xfId="7525"/>
    <cellStyle name="Cálculo 2 2 2 2 3 3 2" xfId="19980"/>
    <cellStyle name="Cálculo 2 2 2 2 3 4" xfId="7526"/>
    <cellStyle name="Cálculo 2 2 2 2 3 4 2" xfId="19981"/>
    <cellStyle name="Cálculo 2 2 2 2 4" xfId="2455"/>
    <cellStyle name="Cálculo 2 2 2 2 4 2" xfId="3814"/>
    <cellStyle name="Cálculo 2 2 2 2 4 2 2" xfId="10792"/>
    <cellStyle name="Cálculo 2 2 2 2 4 2 2 2" xfId="26420"/>
    <cellStyle name="Cálculo 2 2 2 2 4 3" xfId="7527"/>
    <cellStyle name="Cálculo 2 2 2 2 4 3 2" xfId="19982"/>
    <cellStyle name="Cálculo 2 2 2 2 4 4" xfId="7528"/>
    <cellStyle name="Cálculo 2 2 2 2 4 4 2" xfId="19983"/>
    <cellStyle name="Cálculo 2 2 2 2 5" xfId="2456"/>
    <cellStyle name="Cálculo 2 2 2 2 5 2" xfId="3815"/>
    <cellStyle name="Cálculo 2 2 2 2 5 2 2" xfId="10793"/>
    <cellStyle name="Cálculo 2 2 2 2 5 2 2 2" xfId="26421"/>
    <cellStyle name="Cálculo 2 2 2 2 5 3" xfId="7529"/>
    <cellStyle name="Cálculo 2 2 2 2 5 3 2" xfId="19984"/>
    <cellStyle name="Cálculo 2 2 2 2 5 4" xfId="7530"/>
    <cellStyle name="Cálculo 2 2 2 2 5 4 2" xfId="19985"/>
    <cellStyle name="Cálculo 2 2 2 2 6" xfId="3816"/>
    <cellStyle name="Cálculo 2 2 2 2 6 2" xfId="10794"/>
    <cellStyle name="Cálculo 2 2 2 2 6 2 2" xfId="26422"/>
    <cellStyle name="Cálculo 2 2 2 2 7" xfId="7531"/>
    <cellStyle name="Cálculo 2 2 2 2 7 2" xfId="19986"/>
    <cellStyle name="Cálculo 2 2 2 2 8" xfId="7532"/>
    <cellStyle name="Cálculo 2 2 2 2 8 2" xfId="19987"/>
    <cellStyle name="Cálculo 2 2 2 3" xfId="2312"/>
    <cellStyle name="Cálculo 2 2 2 3 2" xfId="2457"/>
    <cellStyle name="Cálculo 2 2 2 3 2 2" xfId="3817"/>
    <cellStyle name="Cálculo 2 2 2 3 2 2 2" xfId="10795"/>
    <cellStyle name="Cálculo 2 2 2 3 2 2 2 2" xfId="26423"/>
    <cellStyle name="Cálculo 2 2 2 3 2 3" xfId="7533"/>
    <cellStyle name="Cálculo 2 2 2 3 2 3 2" xfId="19988"/>
    <cellStyle name="Cálculo 2 2 2 3 2 4" xfId="7534"/>
    <cellStyle name="Cálculo 2 2 2 3 2 4 2" xfId="19989"/>
    <cellStyle name="Cálculo 2 2 2 3 3" xfId="2458"/>
    <cellStyle name="Cálculo 2 2 2 3 3 2" xfId="3818"/>
    <cellStyle name="Cálculo 2 2 2 3 3 2 2" xfId="10796"/>
    <cellStyle name="Cálculo 2 2 2 3 3 2 2 2" xfId="26424"/>
    <cellStyle name="Cálculo 2 2 2 3 3 3" xfId="7535"/>
    <cellStyle name="Cálculo 2 2 2 3 3 3 2" xfId="19990"/>
    <cellStyle name="Cálculo 2 2 2 3 3 4" xfId="7536"/>
    <cellStyle name="Cálculo 2 2 2 3 3 4 2" xfId="19991"/>
    <cellStyle name="Cálculo 2 2 2 3 4" xfId="2459"/>
    <cellStyle name="Cálculo 2 2 2 3 4 2" xfId="3819"/>
    <cellStyle name="Cálculo 2 2 2 3 4 2 2" xfId="10797"/>
    <cellStyle name="Cálculo 2 2 2 3 4 2 2 2" xfId="26425"/>
    <cellStyle name="Cálculo 2 2 2 3 4 3" xfId="7537"/>
    <cellStyle name="Cálculo 2 2 2 3 4 3 2" xfId="19992"/>
    <cellStyle name="Cálculo 2 2 2 3 4 4" xfId="7538"/>
    <cellStyle name="Cálculo 2 2 2 3 4 4 2" xfId="19993"/>
    <cellStyle name="Cálculo 2 2 2 3 5" xfId="2460"/>
    <cellStyle name="Cálculo 2 2 2 3 5 2" xfId="3820"/>
    <cellStyle name="Cálculo 2 2 2 3 5 2 2" xfId="10798"/>
    <cellStyle name="Cálculo 2 2 2 3 5 2 2 2" xfId="26426"/>
    <cellStyle name="Cálculo 2 2 2 3 5 3" xfId="7539"/>
    <cellStyle name="Cálculo 2 2 2 3 5 3 2" xfId="19994"/>
    <cellStyle name="Cálculo 2 2 2 3 5 4" xfId="7540"/>
    <cellStyle name="Cálculo 2 2 2 3 5 4 2" xfId="19995"/>
    <cellStyle name="Cálculo 2 2 2 3 6" xfId="3821"/>
    <cellStyle name="Cálculo 2 2 2 3 6 2" xfId="10799"/>
    <cellStyle name="Cálculo 2 2 2 3 6 2 2" xfId="26427"/>
    <cellStyle name="Cálculo 2 2 2 3 7" xfId="7541"/>
    <cellStyle name="Cálculo 2 2 2 3 7 2" xfId="19996"/>
    <cellStyle name="Cálculo 2 2 2 3 8" xfId="7542"/>
    <cellStyle name="Cálculo 2 2 2 3 8 2" xfId="19997"/>
    <cellStyle name="Cálculo 2 2 2 4" xfId="2313"/>
    <cellStyle name="Cálculo 2 2 2 4 2" xfId="2461"/>
    <cellStyle name="Cálculo 2 2 2 4 2 2" xfId="3822"/>
    <cellStyle name="Cálculo 2 2 2 4 2 2 2" xfId="10800"/>
    <cellStyle name="Cálculo 2 2 2 4 2 2 2 2" xfId="26428"/>
    <cellStyle name="Cálculo 2 2 2 4 2 3" xfId="7543"/>
    <cellStyle name="Cálculo 2 2 2 4 2 3 2" xfId="19998"/>
    <cellStyle name="Cálculo 2 2 2 4 2 4" xfId="7544"/>
    <cellStyle name="Cálculo 2 2 2 4 2 4 2" xfId="19999"/>
    <cellStyle name="Cálculo 2 2 2 4 3" xfId="2462"/>
    <cellStyle name="Cálculo 2 2 2 4 3 2" xfId="3823"/>
    <cellStyle name="Cálculo 2 2 2 4 3 2 2" xfId="10801"/>
    <cellStyle name="Cálculo 2 2 2 4 3 2 2 2" xfId="26429"/>
    <cellStyle name="Cálculo 2 2 2 4 3 3" xfId="7545"/>
    <cellStyle name="Cálculo 2 2 2 4 3 3 2" xfId="20000"/>
    <cellStyle name="Cálculo 2 2 2 4 3 4" xfId="7546"/>
    <cellStyle name="Cálculo 2 2 2 4 3 4 2" xfId="20001"/>
    <cellStyle name="Cálculo 2 2 2 4 4" xfId="2463"/>
    <cellStyle name="Cálculo 2 2 2 4 4 2" xfId="3824"/>
    <cellStyle name="Cálculo 2 2 2 4 4 2 2" xfId="10802"/>
    <cellStyle name="Cálculo 2 2 2 4 4 2 2 2" xfId="26430"/>
    <cellStyle name="Cálculo 2 2 2 4 4 3" xfId="7547"/>
    <cellStyle name="Cálculo 2 2 2 4 4 3 2" xfId="20002"/>
    <cellStyle name="Cálculo 2 2 2 4 4 4" xfId="7548"/>
    <cellStyle name="Cálculo 2 2 2 4 4 4 2" xfId="20003"/>
    <cellStyle name="Cálculo 2 2 2 4 5" xfId="2464"/>
    <cellStyle name="Cálculo 2 2 2 4 5 2" xfId="3825"/>
    <cellStyle name="Cálculo 2 2 2 4 5 2 2" xfId="10803"/>
    <cellStyle name="Cálculo 2 2 2 4 5 2 2 2" xfId="26431"/>
    <cellStyle name="Cálculo 2 2 2 4 5 3" xfId="7549"/>
    <cellStyle name="Cálculo 2 2 2 4 5 3 2" xfId="20004"/>
    <cellStyle name="Cálculo 2 2 2 4 5 4" xfId="7550"/>
    <cellStyle name="Cálculo 2 2 2 4 5 4 2" xfId="20005"/>
    <cellStyle name="Cálculo 2 2 2 4 6" xfId="3826"/>
    <cellStyle name="Cálculo 2 2 2 4 6 2" xfId="10804"/>
    <cellStyle name="Cálculo 2 2 2 4 6 2 2" xfId="26432"/>
    <cellStyle name="Cálculo 2 2 2 4 7" xfId="7551"/>
    <cellStyle name="Cálculo 2 2 2 4 7 2" xfId="20006"/>
    <cellStyle name="Cálculo 2 2 2 4 8" xfId="7552"/>
    <cellStyle name="Cálculo 2 2 2 4 8 2" xfId="20007"/>
    <cellStyle name="Cálculo 2 2 2 5" xfId="2314"/>
    <cellStyle name="Cálculo 2 2 2 5 2" xfId="2465"/>
    <cellStyle name="Cálculo 2 2 2 5 2 2" xfId="3827"/>
    <cellStyle name="Cálculo 2 2 2 5 2 2 2" xfId="10805"/>
    <cellStyle name="Cálculo 2 2 2 5 2 2 2 2" xfId="26433"/>
    <cellStyle name="Cálculo 2 2 2 5 2 3" xfId="7553"/>
    <cellStyle name="Cálculo 2 2 2 5 2 3 2" xfId="20008"/>
    <cellStyle name="Cálculo 2 2 2 5 2 4" xfId="7554"/>
    <cellStyle name="Cálculo 2 2 2 5 2 4 2" xfId="20009"/>
    <cellStyle name="Cálculo 2 2 2 5 3" xfId="2466"/>
    <cellStyle name="Cálculo 2 2 2 5 3 2" xfId="3828"/>
    <cellStyle name="Cálculo 2 2 2 5 3 2 2" xfId="10806"/>
    <cellStyle name="Cálculo 2 2 2 5 3 2 2 2" xfId="26434"/>
    <cellStyle name="Cálculo 2 2 2 5 3 3" xfId="7555"/>
    <cellStyle name="Cálculo 2 2 2 5 3 3 2" xfId="20010"/>
    <cellStyle name="Cálculo 2 2 2 5 3 4" xfId="7556"/>
    <cellStyle name="Cálculo 2 2 2 5 3 4 2" xfId="20011"/>
    <cellStyle name="Cálculo 2 2 2 5 4" xfId="2467"/>
    <cellStyle name="Cálculo 2 2 2 5 4 2" xfId="3829"/>
    <cellStyle name="Cálculo 2 2 2 5 4 2 2" xfId="10807"/>
    <cellStyle name="Cálculo 2 2 2 5 4 2 2 2" xfId="26435"/>
    <cellStyle name="Cálculo 2 2 2 5 4 3" xfId="7557"/>
    <cellStyle name="Cálculo 2 2 2 5 4 3 2" xfId="20012"/>
    <cellStyle name="Cálculo 2 2 2 5 4 4" xfId="7558"/>
    <cellStyle name="Cálculo 2 2 2 5 4 4 2" xfId="20013"/>
    <cellStyle name="Cálculo 2 2 2 5 5" xfId="2468"/>
    <cellStyle name="Cálculo 2 2 2 5 5 2" xfId="3830"/>
    <cellStyle name="Cálculo 2 2 2 5 5 2 2" xfId="10808"/>
    <cellStyle name="Cálculo 2 2 2 5 5 2 2 2" xfId="26436"/>
    <cellStyle name="Cálculo 2 2 2 5 5 3" xfId="7559"/>
    <cellStyle name="Cálculo 2 2 2 5 5 3 2" xfId="20014"/>
    <cellStyle name="Cálculo 2 2 2 5 5 4" xfId="7560"/>
    <cellStyle name="Cálculo 2 2 2 5 5 4 2" xfId="20015"/>
    <cellStyle name="Cálculo 2 2 2 5 6" xfId="3831"/>
    <cellStyle name="Cálculo 2 2 2 5 6 2" xfId="10809"/>
    <cellStyle name="Cálculo 2 2 2 5 6 2 2" xfId="26437"/>
    <cellStyle name="Cálculo 2 2 2 5 7" xfId="7561"/>
    <cellStyle name="Cálculo 2 2 2 5 7 2" xfId="20016"/>
    <cellStyle name="Cálculo 2 2 2 5 8" xfId="7562"/>
    <cellStyle name="Cálculo 2 2 2 5 8 2" xfId="20017"/>
    <cellStyle name="Cálculo 2 2 2 6" xfId="2315"/>
    <cellStyle name="Cálculo 2 2 2 6 2" xfId="2469"/>
    <cellStyle name="Cálculo 2 2 2 6 2 2" xfId="3832"/>
    <cellStyle name="Cálculo 2 2 2 6 2 2 2" xfId="10810"/>
    <cellStyle name="Cálculo 2 2 2 6 2 2 2 2" xfId="26438"/>
    <cellStyle name="Cálculo 2 2 2 6 2 3" xfId="7563"/>
    <cellStyle name="Cálculo 2 2 2 6 2 3 2" xfId="20018"/>
    <cellStyle name="Cálculo 2 2 2 6 2 4" xfId="7564"/>
    <cellStyle name="Cálculo 2 2 2 6 2 4 2" xfId="20019"/>
    <cellStyle name="Cálculo 2 2 2 6 3" xfId="2470"/>
    <cellStyle name="Cálculo 2 2 2 6 3 2" xfId="3833"/>
    <cellStyle name="Cálculo 2 2 2 6 3 2 2" xfId="10811"/>
    <cellStyle name="Cálculo 2 2 2 6 3 2 2 2" xfId="26439"/>
    <cellStyle name="Cálculo 2 2 2 6 3 3" xfId="7565"/>
    <cellStyle name="Cálculo 2 2 2 6 3 3 2" xfId="20020"/>
    <cellStyle name="Cálculo 2 2 2 6 3 4" xfId="7566"/>
    <cellStyle name="Cálculo 2 2 2 6 3 4 2" xfId="20021"/>
    <cellStyle name="Cálculo 2 2 2 6 4" xfId="2471"/>
    <cellStyle name="Cálculo 2 2 2 6 4 2" xfId="3834"/>
    <cellStyle name="Cálculo 2 2 2 6 4 2 2" xfId="10812"/>
    <cellStyle name="Cálculo 2 2 2 6 4 2 2 2" xfId="26440"/>
    <cellStyle name="Cálculo 2 2 2 6 4 3" xfId="7567"/>
    <cellStyle name="Cálculo 2 2 2 6 4 3 2" xfId="20022"/>
    <cellStyle name="Cálculo 2 2 2 6 4 4" xfId="7568"/>
    <cellStyle name="Cálculo 2 2 2 6 4 4 2" xfId="20023"/>
    <cellStyle name="Cálculo 2 2 2 6 5" xfId="2472"/>
    <cellStyle name="Cálculo 2 2 2 6 5 2" xfId="3835"/>
    <cellStyle name="Cálculo 2 2 2 6 5 2 2" xfId="10813"/>
    <cellStyle name="Cálculo 2 2 2 6 5 2 2 2" xfId="26441"/>
    <cellStyle name="Cálculo 2 2 2 6 5 3" xfId="7569"/>
    <cellStyle name="Cálculo 2 2 2 6 5 3 2" xfId="20024"/>
    <cellStyle name="Cálculo 2 2 2 6 5 4" xfId="7570"/>
    <cellStyle name="Cálculo 2 2 2 6 5 4 2" xfId="20025"/>
    <cellStyle name="Cálculo 2 2 2 6 6" xfId="3836"/>
    <cellStyle name="Cálculo 2 2 2 6 6 2" xfId="10814"/>
    <cellStyle name="Cálculo 2 2 2 6 6 2 2" xfId="26442"/>
    <cellStyle name="Cálculo 2 2 2 6 7" xfId="7571"/>
    <cellStyle name="Cálculo 2 2 2 6 7 2" xfId="20026"/>
    <cellStyle name="Cálculo 2 2 2 6 8" xfId="7572"/>
    <cellStyle name="Cálculo 2 2 2 6 8 2" xfId="20027"/>
    <cellStyle name="Cálculo 2 2 2 7" xfId="2316"/>
    <cellStyle name="Cálculo 2 2 2 7 2" xfId="2473"/>
    <cellStyle name="Cálculo 2 2 2 7 2 2" xfId="3837"/>
    <cellStyle name="Cálculo 2 2 2 7 2 2 2" xfId="10815"/>
    <cellStyle name="Cálculo 2 2 2 7 2 2 2 2" xfId="26443"/>
    <cellStyle name="Cálculo 2 2 2 7 2 3" xfId="7573"/>
    <cellStyle name="Cálculo 2 2 2 7 2 3 2" xfId="20028"/>
    <cellStyle name="Cálculo 2 2 2 7 2 4" xfId="7574"/>
    <cellStyle name="Cálculo 2 2 2 7 2 4 2" xfId="20029"/>
    <cellStyle name="Cálculo 2 2 2 7 3" xfId="2474"/>
    <cellStyle name="Cálculo 2 2 2 7 3 2" xfId="3838"/>
    <cellStyle name="Cálculo 2 2 2 7 3 2 2" xfId="10816"/>
    <cellStyle name="Cálculo 2 2 2 7 3 2 2 2" xfId="26444"/>
    <cellStyle name="Cálculo 2 2 2 7 3 3" xfId="7575"/>
    <cellStyle name="Cálculo 2 2 2 7 3 3 2" xfId="20030"/>
    <cellStyle name="Cálculo 2 2 2 7 3 4" xfId="7576"/>
    <cellStyle name="Cálculo 2 2 2 7 3 4 2" xfId="20031"/>
    <cellStyle name="Cálculo 2 2 2 7 4" xfId="2475"/>
    <cellStyle name="Cálculo 2 2 2 7 4 2" xfId="3839"/>
    <cellStyle name="Cálculo 2 2 2 7 4 2 2" xfId="10817"/>
    <cellStyle name="Cálculo 2 2 2 7 4 2 2 2" xfId="26445"/>
    <cellStyle name="Cálculo 2 2 2 7 4 3" xfId="7577"/>
    <cellStyle name="Cálculo 2 2 2 7 4 3 2" xfId="20032"/>
    <cellStyle name="Cálculo 2 2 2 7 4 4" xfId="7578"/>
    <cellStyle name="Cálculo 2 2 2 7 4 4 2" xfId="20033"/>
    <cellStyle name="Cálculo 2 2 2 7 5" xfId="2476"/>
    <cellStyle name="Cálculo 2 2 2 7 5 2" xfId="3840"/>
    <cellStyle name="Cálculo 2 2 2 7 5 2 2" xfId="10818"/>
    <cellStyle name="Cálculo 2 2 2 7 5 2 2 2" xfId="26446"/>
    <cellStyle name="Cálculo 2 2 2 7 5 3" xfId="7579"/>
    <cellStyle name="Cálculo 2 2 2 7 5 3 2" xfId="20034"/>
    <cellStyle name="Cálculo 2 2 2 7 5 4" xfId="7580"/>
    <cellStyle name="Cálculo 2 2 2 7 5 4 2" xfId="20035"/>
    <cellStyle name="Cálculo 2 2 2 7 6" xfId="3841"/>
    <cellStyle name="Cálculo 2 2 2 7 6 2" xfId="10819"/>
    <cellStyle name="Cálculo 2 2 2 7 6 2 2" xfId="26447"/>
    <cellStyle name="Cálculo 2 2 2 7 7" xfId="7581"/>
    <cellStyle name="Cálculo 2 2 2 7 7 2" xfId="20036"/>
    <cellStyle name="Cálculo 2 2 2 7 8" xfId="7582"/>
    <cellStyle name="Cálculo 2 2 2 7 8 2" xfId="20037"/>
    <cellStyle name="Cálculo 2 2 2 8" xfId="2477"/>
    <cellStyle name="Cálculo 2 2 2 8 2" xfId="3842"/>
    <cellStyle name="Cálculo 2 2 2 8 2 2" xfId="10820"/>
    <cellStyle name="Cálculo 2 2 2 8 2 2 2" xfId="26448"/>
    <cellStyle name="Cálculo 2 2 2 8 3" xfId="7583"/>
    <cellStyle name="Cálculo 2 2 2 8 3 2" xfId="20038"/>
    <cellStyle name="Cálculo 2 2 2 8 4" xfId="7584"/>
    <cellStyle name="Cálculo 2 2 2 8 4 2" xfId="20039"/>
    <cellStyle name="Cálculo 2 2 2 9" xfId="2478"/>
    <cellStyle name="Cálculo 2 2 2 9 2" xfId="3843"/>
    <cellStyle name="Cálculo 2 2 2 9 2 2" xfId="10821"/>
    <cellStyle name="Cálculo 2 2 2 9 2 2 2" xfId="26449"/>
    <cellStyle name="Cálculo 2 2 2 9 3" xfId="7585"/>
    <cellStyle name="Cálculo 2 2 2 9 3 2" xfId="20040"/>
    <cellStyle name="Cálculo 2 2 2 9 4" xfId="7586"/>
    <cellStyle name="Cálculo 2 2 2 9 4 2" xfId="20041"/>
    <cellStyle name="Cálculo 2 2 3" xfId="2317"/>
    <cellStyle name="Cálculo 2 2 3 2" xfId="2479"/>
    <cellStyle name="Cálculo 2 2 3 2 2" xfId="3844"/>
    <cellStyle name="Cálculo 2 2 3 2 2 2" xfId="10822"/>
    <cellStyle name="Cálculo 2 2 3 2 2 2 2" xfId="26450"/>
    <cellStyle name="Cálculo 2 2 3 2 3" xfId="7587"/>
    <cellStyle name="Cálculo 2 2 3 2 3 2" xfId="20042"/>
    <cellStyle name="Cálculo 2 2 3 2 4" xfId="7588"/>
    <cellStyle name="Cálculo 2 2 3 2 4 2" xfId="20043"/>
    <cellStyle name="Cálculo 2 2 3 3" xfId="2480"/>
    <cellStyle name="Cálculo 2 2 3 3 2" xfId="3845"/>
    <cellStyle name="Cálculo 2 2 3 3 2 2" xfId="10823"/>
    <cellStyle name="Cálculo 2 2 3 3 2 2 2" xfId="26451"/>
    <cellStyle name="Cálculo 2 2 3 3 3" xfId="7589"/>
    <cellStyle name="Cálculo 2 2 3 3 3 2" xfId="20044"/>
    <cellStyle name="Cálculo 2 2 3 3 4" xfId="7590"/>
    <cellStyle name="Cálculo 2 2 3 3 4 2" xfId="20045"/>
    <cellStyle name="Cálculo 2 2 3 4" xfId="2481"/>
    <cellStyle name="Cálculo 2 2 3 4 2" xfId="3846"/>
    <cellStyle name="Cálculo 2 2 3 4 2 2" xfId="10824"/>
    <cellStyle name="Cálculo 2 2 3 4 2 2 2" xfId="26452"/>
    <cellStyle name="Cálculo 2 2 3 4 3" xfId="7591"/>
    <cellStyle name="Cálculo 2 2 3 4 3 2" xfId="20046"/>
    <cellStyle name="Cálculo 2 2 3 4 4" xfId="7592"/>
    <cellStyle name="Cálculo 2 2 3 4 4 2" xfId="20047"/>
    <cellStyle name="Cálculo 2 2 3 5" xfId="2482"/>
    <cellStyle name="Cálculo 2 2 3 5 2" xfId="3847"/>
    <cellStyle name="Cálculo 2 2 3 5 2 2" xfId="10825"/>
    <cellStyle name="Cálculo 2 2 3 5 2 2 2" xfId="26453"/>
    <cellStyle name="Cálculo 2 2 3 5 3" xfId="7593"/>
    <cellStyle name="Cálculo 2 2 3 5 3 2" xfId="20048"/>
    <cellStyle name="Cálculo 2 2 3 5 4" xfId="7594"/>
    <cellStyle name="Cálculo 2 2 3 5 4 2" xfId="20049"/>
    <cellStyle name="Cálculo 2 2 3 6" xfId="3848"/>
    <cellStyle name="Cálculo 2 2 3 6 2" xfId="10826"/>
    <cellStyle name="Cálculo 2 2 3 6 2 2" xfId="26454"/>
    <cellStyle name="Cálculo 2 2 3 7" xfId="7595"/>
    <cellStyle name="Cálculo 2 2 3 7 2" xfId="20050"/>
    <cellStyle name="Cálculo 2 2 3 8" xfId="7596"/>
    <cellStyle name="Cálculo 2 2 3 8 2" xfId="20051"/>
    <cellStyle name="Cálculo 2 2 4" xfId="2318"/>
    <cellStyle name="Cálculo 2 2 4 2" xfId="2483"/>
    <cellStyle name="Cálculo 2 2 4 2 2" xfId="3849"/>
    <cellStyle name="Cálculo 2 2 4 2 2 2" xfId="10827"/>
    <cellStyle name="Cálculo 2 2 4 2 2 2 2" xfId="26455"/>
    <cellStyle name="Cálculo 2 2 4 2 3" xfId="7597"/>
    <cellStyle name="Cálculo 2 2 4 2 3 2" xfId="20052"/>
    <cellStyle name="Cálculo 2 2 4 2 4" xfId="7598"/>
    <cellStyle name="Cálculo 2 2 4 2 4 2" xfId="20053"/>
    <cellStyle name="Cálculo 2 2 4 3" xfId="2484"/>
    <cellStyle name="Cálculo 2 2 4 3 2" xfId="3850"/>
    <cellStyle name="Cálculo 2 2 4 3 2 2" xfId="10828"/>
    <cellStyle name="Cálculo 2 2 4 3 2 2 2" xfId="26456"/>
    <cellStyle name="Cálculo 2 2 4 3 3" xfId="7599"/>
    <cellStyle name="Cálculo 2 2 4 3 3 2" xfId="20054"/>
    <cellStyle name="Cálculo 2 2 4 3 4" xfId="7600"/>
    <cellStyle name="Cálculo 2 2 4 3 4 2" xfId="20055"/>
    <cellStyle name="Cálculo 2 2 4 4" xfId="2485"/>
    <cellStyle name="Cálculo 2 2 4 4 2" xfId="3851"/>
    <cellStyle name="Cálculo 2 2 4 4 2 2" xfId="10829"/>
    <cellStyle name="Cálculo 2 2 4 4 2 2 2" xfId="26457"/>
    <cellStyle name="Cálculo 2 2 4 4 3" xfId="7601"/>
    <cellStyle name="Cálculo 2 2 4 4 3 2" xfId="20056"/>
    <cellStyle name="Cálculo 2 2 4 4 4" xfId="7602"/>
    <cellStyle name="Cálculo 2 2 4 4 4 2" xfId="20057"/>
    <cellStyle name="Cálculo 2 2 4 5" xfId="2486"/>
    <cellStyle name="Cálculo 2 2 4 5 2" xfId="3852"/>
    <cellStyle name="Cálculo 2 2 4 5 2 2" xfId="10830"/>
    <cellStyle name="Cálculo 2 2 4 5 2 2 2" xfId="26458"/>
    <cellStyle name="Cálculo 2 2 4 5 3" xfId="7603"/>
    <cellStyle name="Cálculo 2 2 4 5 3 2" xfId="20058"/>
    <cellStyle name="Cálculo 2 2 4 5 4" xfId="7604"/>
    <cellStyle name="Cálculo 2 2 4 5 4 2" xfId="20059"/>
    <cellStyle name="Cálculo 2 2 4 6" xfId="3853"/>
    <cellStyle name="Cálculo 2 2 4 6 2" xfId="10831"/>
    <cellStyle name="Cálculo 2 2 4 6 2 2" xfId="26459"/>
    <cellStyle name="Cálculo 2 2 4 7" xfId="7605"/>
    <cellStyle name="Cálculo 2 2 4 7 2" xfId="20060"/>
    <cellStyle name="Cálculo 2 2 4 8" xfId="7606"/>
    <cellStyle name="Cálculo 2 2 4 8 2" xfId="20061"/>
    <cellStyle name="Cálculo 2 2 5" xfId="2319"/>
    <cellStyle name="Cálculo 2 2 5 2" xfId="2487"/>
    <cellStyle name="Cálculo 2 2 5 2 2" xfId="3854"/>
    <cellStyle name="Cálculo 2 2 5 2 2 2" xfId="10832"/>
    <cellStyle name="Cálculo 2 2 5 2 2 2 2" xfId="26460"/>
    <cellStyle name="Cálculo 2 2 5 2 3" xfId="7607"/>
    <cellStyle name="Cálculo 2 2 5 2 3 2" xfId="20062"/>
    <cellStyle name="Cálculo 2 2 5 2 4" xfId="7608"/>
    <cellStyle name="Cálculo 2 2 5 2 4 2" xfId="20063"/>
    <cellStyle name="Cálculo 2 2 5 3" xfId="2488"/>
    <cellStyle name="Cálculo 2 2 5 3 2" xfId="3855"/>
    <cellStyle name="Cálculo 2 2 5 3 2 2" xfId="10833"/>
    <cellStyle name="Cálculo 2 2 5 3 2 2 2" xfId="26461"/>
    <cellStyle name="Cálculo 2 2 5 3 3" xfId="7609"/>
    <cellStyle name="Cálculo 2 2 5 3 3 2" xfId="20064"/>
    <cellStyle name="Cálculo 2 2 5 3 4" xfId="7610"/>
    <cellStyle name="Cálculo 2 2 5 3 4 2" xfId="20065"/>
    <cellStyle name="Cálculo 2 2 5 4" xfId="2489"/>
    <cellStyle name="Cálculo 2 2 5 4 2" xfId="3856"/>
    <cellStyle name="Cálculo 2 2 5 4 2 2" xfId="10834"/>
    <cellStyle name="Cálculo 2 2 5 4 2 2 2" xfId="26462"/>
    <cellStyle name="Cálculo 2 2 5 4 3" xfId="7611"/>
    <cellStyle name="Cálculo 2 2 5 4 3 2" xfId="20066"/>
    <cellStyle name="Cálculo 2 2 5 4 4" xfId="7612"/>
    <cellStyle name="Cálculo 2 2 5 4 4 2" xfId="20067"/>
    <cellStyle name="Cálculo 2 2 5 5" xfId="2490"/>
    <cellStyle name="Cálculo 2 2 5 5 2" xfId="3857"/>
    <cellStyle name="Cálculo 2 2 5 5 2 2" xfId="10835"/>
    <cellStyle name="Cálculo 2 2 5 5 2 2 2" xfId="26463"/>
    <cellStyle name="Cálculo 2 2 5 5 3" xfId="7613"/>
    <cellStyle name="Cálculo 2 2 5 5 3 2" xfId="20068"/>
    <cellStyle name="Cálculo 2 2 5 5 4" xfId="7614"/>
    <cellStyle name="Cálculo 2 2 5 5 4 2" xfId="20069"/>
    <cellStyle name="Cálculo 2 2 5 6" xfId="3858"/>
    <cellStyle name="Cálculo 2 2 5 6 2" xfId="10836"/>
    <cellStyle name="Cálculo 2 2 5 6 2 2" xfId="26464"/>
    <cellStyle name="Cálculo 2 2 5 7" xfId="7615"/>
    <cellStyle name="Cálculo 2 2 5 7 2" xfId="20070"/>
    <cellStyle name="Cálculo 2 2 5 8" xfId="7616"/>
    <cellStyle name="Cálculo 2 2 5 8 2" xfId="20071"/>
    <cellStyle name="Cálculo 2 2 6" xfId="3859"/>
    <cellStyle name="Cálculo 2 2 6 2" xfId="10837"/>
    <cellStyle name="Cálculo 2 2 6 2 2" xfId="26465"/>
    <cellStyle name="Cálculo 2 2 7" xfId="7617"/>
    <cellStyle name="Cálculo 2 2 7 2" xfId="20072"/>
    <cellStyle name="Cálculo 2 2 8" xfId="7618"/>
    <cellStyle name="Cálculo 2 2 8 2" xfId="20073"/>
    <cellStyle name="Cálculo 2 3" xfId="463"/>
    <cellStyle name="Cálculo 2 3 2" xfId="1446"/>
    <cellStyle name="Cálculo 2 3 2 10" xfId="2491"/>
    <cellStyle name="Cálculo 2 3 2 10 2" xfId="3860"/>
    <cellStyle name="Cálculo 2 3 2 10 2 2" xfId="10838"/>
    <cellStyle name="Cálculo 2 3 2 10 2 2 2" xfId="26466"/>
    <cellStyle name="Cálculo 2 3 2 10 3" xfId="7619"/>
    <cellStyle name="Cálculo 2 3 2 10 3 2" xfId="20074"/>
    <cellStyle name="Cálculo 2 3 2 10 4" xfId="7620"/>
    <cellStyle name="Cálculo 2 3 2 10 4 2" xfId="20075"/>
    <cellStyle name="Cálculo 2 3 2 11" xfId="2492"/>
    <cellStyle name="Cálculo 2 3 2 11 2" xfId="3861"/>
    <cellStyle name="Cálculo 2 3 2 11 2 2" xfId="10839"/>
    <cellStyle name="Cálculo 2 3 2 11 2 2 2" xfId="26467"/>
    <cellStyle name="Cálculo 2 3 2 11 3" xfId="7621"/>
    <cellStyle name="Cálculo 2 3 2 11 3 2" xfId="20076"/>
    <cellStyle name="Cálculo 2 3 2 11 4" xfId="7622"/>
    <cellStyle name="Cálculo 2 3 2 11 4 2" xfId="20077"/>
    <cellStyle name="Cálculo 2 3 2 12" xfId="3862"/>
    <cellStyle name="Cálculo 2 3 2 12 2" xfId="10840"/>
    <cellStyle name="Cálculo 2 3 2 12 2 2" xfId="26468"/>
    <cellStyle name="Cálculo 2 3 2 13" xfId="7623"/>
    <cellStyle name="Cálculo 2 3 2 13 2" xfId="20078"/>
    <cellStyle name="Cálculo 2 3 2 14" xfId="7624"/>
    <cellStyle name="Cálculo 2 3 2 14 2" xfId="20079"/>
    <cellStyle name="Cálculo 2 3 2 2" xfId="2320"/>
    <cellStyle name="Cálculo 2 3 2 2 2" xfId="2493"/>
    <cellStyle name="Cálculo 2 3 2 2 2 2" xfId="3863"/>
    <cellStyle name="Cálculo 2 3 2 2 2 2 2" xfId="10841"/>
    <cellStyle name="Cálculo 2 3 2 2 2 2 2 2" xfId="26469"/>
    <cellStyle name="Cálculo 2 3 2 2 2 3" xfId="7625"/>
    <cellStyle name="Cálculo 2 3 2 2 2 3 2" xfId="20080"/>
    <cellStyle name="Cálculo 2 3 2 2 2 4" xfId="7626"/>
    <cellStyle name="Cálculo 2 3 2 2 2 4 2" xfId="20081"/>
    <cellStyle name="Cálculo 2 3 2 2 3" xfId="2494"/>
    <cellStyle name="Cálculo 2 3 2 2 3 2" xfId="3864"/>
    <cellStyle name="Cálculo 2 3 2 2 3 2 2" xfId="10842"/>
    <cellStyle name="Cálculo 2 3 2 2 3 2 2 2" xfId="26470"/>
    <cellStyle name="Cálculo 2 3 2 2 3 3" xfId="7627"/>
    <cellStyle name="Cálculo 2 3 2 2 3 3 2" xfId="20082"/>
    <cellStyle name="Cálculo 2 3 2 2 3 4" xfId="7628"/>
    <cellStyle name="Cálculo 2 3 2 2 3 4 2" xfId="20083"/>
    <cellStyle name="Cálculo 2 3 2 2 4" xfId="2495"/>
    <cellStyle name="Cálculo 2 3 2 2 4 2" xfId="3865"/>
    <cellStyle name="Cálculo 2 3 2 2 4 2 2" xfId="10843"/>
    <cellStyle name="Cálculo 2 3 2 2 4 2 2 2" xfId="26471"/>
    <cellStyle name="Cálculo 2 3 2 2 4 3" xfId="7629"/>
    <cellStyle name="Cálculo 2 3 2 2 4 3 2" xfId="20084"/>
    <cellStyle name="Cálculo 2 3 2 2 4 4" xfId="7630"/>
    <cellStyle name="Cálculo 2 3 2 2 4 4 2" xfId="20085"/>
    <cellStyle name="Cálculo 2 3 2 2 5" xfId="2496"/>
    <cellStyle name="Cálculo 2 3 2 2 5 2" xfId="3866"/>
    <cellStyle name="Cálculo 2 3 2 2 5 2 2" xfId="10844"/>
    <cellStyle name="Cálculo 2 3 2 2 5 2 2 2" xfId="26472"/>
    <cellStyle name="Cálculo 2 3 2 2 5 3" xfId="7631"/>
    <cellStyle name="Cálculo 2 3 2 2 5 3 2" xfId="20086"/>
    <cellStyle name="Cálculo 2 3 2 2 5 4" xfId="7632"/>
    <cellStyle name="Cálculo 2 3 2 2 5 4 2" xfId="20087"/>
    <cellStyle name="Cálculo 2 3 2 2 6" xfId="3867"/>
    <cellStyle name="Cálculo 2 3 2 2 6 2" xfId="10845"/>
    <cellStyle name="Cálculo 2 3 2 2 6 2 2" xfId="26473"/>
    <cellStyle name="Cálculo 2 3 2 2 7" xfId="7633"/>
    <cellStyle name="Cálculo 2 3 2 2 7 2" xfId="20088"/>
    <cellStyle name="Cálculo 2 3 2 2 8" xfId="7634"/>
    <cellStyle name="Cálculo 2 3 2 2 8 2" xfId="20089"/>
    <cellStyle name="Cálculo 2 3 2 3" xfId="2321"/>
    <cellStyle name="Cálculo 2 3 2 3 2" xfId="2497"/>
    <cellStyle name="Cálculo 2 3 2 3 2 2" xfId="3868"/>
    <cellStyle name="Cálculo 2 3 2 3 2 2 2" xfId="10846"/>
    <cellStyle name="Cálculo 2 3 2 3 2 2 2 2" xfId="26474"/>
    <cellStyle name="Cálculo 2 3 2 3 2 3" xfId="7635"/>
    <cellStyle name="Cálculo 2 3 2 3 2 3 2" xfId="20090"/>
    <cellStyle name="Cálculo 2 3 2 3 2 4" xfId="7636"/>
    <cellStyle name="Cálculo 2 3 2 3 2 4 2" xfId="20091"/>
    <cellStyle name="Cálculo 2 3 2 3 3" xfId="2498"/>
    <cellStyle name="Cálculo 2 3 2 3 3 2" xfId="3869"/>
    <cellStyle name="Cálculo 2 3 2 3 3 2 2" xfId="10847"/>
    <cellStyle name="Cálculo 2 3 2 3 3 2 2 2" xfId="26475"/>
    <cellStyle name="Cálculo 2 3 2 3 3 3" xfId="7637"/>
    <cellStyle name="Cálculo 2 3 2 3 3 3 2" xfId="20092"/>
    <cellStyle name="Cálculo 2 3 2 3 3 4" xfId="7638"/>
    <cellStyle name="Cálculo 2 3 2 3 3 4 2" xfId="20093"/>
    <cellStyle name="Cálculo 2 3 2 3 4" xfId="2499"/>
    <cellStyle name="Cálculo 2 3 2 3 4 2" xfId="3870"/>
    <cellStyle name="Cálculo 2 3 2 3 4 2 2" xfId="10848"/>
    <cellStyle name="Cálculo 2 3 2 3 4 2 2 2" xfId="26476"/>
    <cellStyle name="Cálculo 2 3 2 3 4 3" xfId="7639"/>
    <cellStyle name="Cálculo 2 3 2 3 4 3 2" xfId="20094"/>
    <cellStyle name="Cálculo 2 3 2 3 4 4" xfId="7640"/>
    <cellStyle name="Cálculo 2 3 2 3 4 4 2" xfId="20095"/>
    <cellStyle name="Cálculo 2 3 2 3 5" xfId="2500"/>
    <cellStyle name="Cálculo 2 3 2 3 5 2" xfId="3871"/>
    <cellStyle name="Cálculo 2 3 2 3 5 2 2" xfId="10849"/>
    <cellStyle name="Cálculo 2 3 2 3 5 2 2 2" xfId="26477"/>
    <cellStyle name="Cálculo 2 3 2 3 5 3" xfId="7641"/>
    <cellStyle name="Cálculo 2 3 2 3 5 3 2" xfId="20096"/>
    <cellStyle name="Cálculo 2 3 2 3 5 4" xfId="7642"/>
    <cellStyle name="Cálculo 2 3 2 3 5 4 2" xfId="20097"/>
    <cellStyle name="Cálculo 2 3 2 3 6" xfId="3872"/>
    <cellStyle name="Cálculo 2 3 2 3 6 2" xfId="10850"/>
    <cellStyle name="Cálculo 2 3 2 3 6 2 2" xfId="26478"/>
    <cellStyle name="Cálculo 2 3 2 3 7" xfId="7643"/>
    <cellStyle name="Cálculo 2 3 2 3 7 2" xfId="20098"/>
    <cellStyle name="Cálculo 2 3 2 3 8" xfId="7644"/>
    <cellStyle name="Cálculo 2 3 2 3 8 2" xfId="20099"/>
    <cellStyle name="Cálculo 2 3 2 4" xfId="2322"/>
    <cellStyle name="Cálculo 2 3 2 4 2" xfId="2501"/>
    <cellStyle name="Cálculo 2 3 2 4 2 2" xfId="3873"/>
    <cellStyle name="Cálculo 2 3 2 4 2 2 2" xfId="10851"/>
    <cellStyle name="Cálculo 2 3 2 4 2 2 2 2" xfId="26479"/>
    <cellStyle name="Cálculo 2 3 2 4 2 3" xfId="7645"/>
    <cellStyle name="Cálculo 2 3 2 4 2 3 2" xfId="20100"/>
    <cellStyle name="Cálculo 2 3 2 4 2 4" xfId="7646"/>
    <cellStyle name="Cálculo 2 3 2 4 2 4 2" xfId="20101"/>
    <cellStyle name="Cálculo 2 3 2 4 3" xfId="2502"/>
    <cellStyle name="Cálculo 2 3 2 4 3 2" xfId="3874"/>
    <cellStyle name="Cálculo 2 3 2 4 3 2 2" xfId="10852"/>
    <cellStyle name="Cálculo 2 3 2 4 3 2 2 2" xfId="26480"/>
    <cellStyle name="Cálculo 2 3 2 4 3 3" xfId="7647"/>
    <cellStyle name="Cálculo 2 3 2 4 3 3 2" xfId="20102"/>
    <cellStyle name="Cálculo 2 3 2 4 3 4" xfId="7648"/>
    <cellStyle name="Cálculo 2 3 2 4 3 4 2" xfId="20103"/>
    <cellStyle name="Cálculo 2 3 2 4 4" xfId="2503"/>
    <cellStyle name="Cálculo 2 3 2 4 4 2" xfId="3875"/>
    <cellStyle name="Cálculo 2 3 2 4 4 2 2" xfId="10853"/>
    <cellStyle name="Cálculo 2 3 2 4 4 2 2 2" xfId="26481"/>
    <cellStyle name="Cálculo 2 3 2 4 4 3" xfId="7649"/>
    <cellStyle name="Cálculo 2 3 2 4 4 3 2" xfId="20104"/>
    <cellStyle name="Cálculo 2 3 2 4 4 4" xfId="7650"/>
    <cellStyle name="Cálculo 2 3 2 4 4 4 2" xfId="20105"/>
    <cellStyle name="Cálculo 2 3 2 4 5" xfId="2504"/>
    <cellStyle name="Cálculo 2 3 2 4 5 2" xfId="3876"/>
    <cellStyle name="Cálculo 2 3 2 4 5 2 2" xfId="10854"/>
    <cellStyle name="Cálculo 2 3 2 4 5 2 2 2" xfId="26482"/>
    <cellStyle name="Cálculo 2 3 2 4 5 3" xfId="7651"/>
    <cellStyle name="Cálculo 2 3 2 4 5 3 2" xfId="20106"/>
    <cellStyle name="Cálculo 2 3 2 4 5 4" xfId="7652"/>
    <cellStyle name="Cálculo 2 3 2 4 5 4 2" xfId="20107"/>
    <cellStyle name="Cálculo 2 3 2 4 6" xfId="3877"/>
    <cellStyle name="Cálculo 2 3 2 4 6 2" xfId="10855"/>
    <cellStyle name="Cálculo 2 3 2 4 6 2 2" xfId="26483"/>
    <cellStyle name="Cálculo 2 3 2 4 7" xfId="7653"/>
    <cellStyle name="Cálculo 2 3 2 4 7 2" xfId="20108"/>
    <cellStyle name="Cálculo 2 3 2 4 8" xfId="7654"/>
    <cellStyle name="Cálculo 2 3 2 4 8 2" xfId="20109"/>
    <cellStyle name="Cálculo 2 3 2 5" xfId="2323"/>
    <cellStyle name="Cálculo 2 3 2 5 2" xfId="2505"/>
    <cellStyle name="Cálculo 2 3 2 5 2 2" xfId="3878"/>
    <cellStyle name="Cálculo 2 3 2 5 2 2 2" xfId="10856"/>
    <cellStyle name="Cálculo 2 3 2 5 2 2 2 2" xfId="26484"/>
    <cellStyle name="Cálculo 2 3 2 5 2 3" xfId="7655"/>
    <cellStyle name="Cálculo 2 3 2 5 2 3 2" xfId="20110"/>
    <cellStyle name="Cálculo 2 3 2 5 2 4" xfId="7656"/>
    <cellStyle name="Cálculo 2 3 2 5 2 4 2" xfId="20111"/>
    <cellStyle name="Cálculo 2 3 2 5 3" xfId="2506"/>
    <cellStyle name="Cálculo 2 3 2 5 3 2" xfId="3879"/>
    <cellStyle name="Cálculo 2 3 2 5 3 2 2" xfId="10857"/>
    <cellStyle name="Cálculo 2 3 2 5 3 2 2 2" xfId="26485"/>
    <cellStyle name="Cálculo 2 3 2 5 3 3" xfId="7657"/>
    <cellStyle name="Cálculo 2 3 2 5 3 3 2" xfId="20112"/>
    <cellStyle name="Cálculo 2 3 2 5 3 4" xfId="7658"/>
    <cellStyle name="Cálculo 2 3 2 5 3 4 2" xfId="20113"/>
    <cellStyle name="Cálculo 2 3 2 5 4" xfId="2507"/>
    <cellStyle name="Cálculo 2 3 2 5 4 2" xfId="3880"/>
    <cellStyle name="Cálculo 2 3 2 5 4 2 2" xfId="10858"/>
    <cellStyle name="Cálculo 2 3 2 5 4 2 2 2" xfId="26486"/>
    <cellStyle name="Cálculo 2 3 2 5 4 3" xfId="7659"/>
    <cellStyle name="Cálculo 2 3 2 5 4 3 2" xfId="20114"/>
    <cellStyle name="Cálculo 2 3 2 5 4 4" xfId="7660"/>
    <cellStyle name="Cálculo 2 3 2 5 4 4 2" xfId="20115"/>
    <cellStyle name="Cálculo 2 3 2 5 5" xfId="2508"/>
    <cellStyle name="Cálculo 2 3 2 5 5 2" xfId="3881"/>
    <cellStyle name="Cálculo 2 3 2 5 5 2 2" xfId="10859"/>
    <cellStyle name="Cálculo 2 3 2 5 5 2 2 2" xfId="26487"/>
    <cellStyle name="Cálculo 2 3 2 5 5 3" xfId="7661"/>
    <cellStyle name="Cálculo 2 3 2 5 5 3 2" xfId="20116"/>
    <cellStyle name="Cálculo 2 3 2 5 5 4" xfId="7662"/>
    <cellStyle name="Cálculo 2 3 2 5 5 4 2" xfId="20117"/>
    <cellStyle name="Cálculo 2 3 2 5 6" xfId="3882"/>
    <cellStyle name="Cálculo 2 3 2 5 6 2" xfId="10860"/>
    <cellStyle name="Cálculo 2 3 2 5 6 2 2" xfId="26488"/>
    <cellStyle name="Cálculo 2 3 2 5 7" xfId="7663"/>
    <cellStyle name="Cálculo 2 3 2 5 7 2" xfId="20118"/>
    <cellStyle name="Cálculo 2 3 2 5 8" xfId="7664"/>
    <cellStyle name="Cálculo 2 3 2 5 8 2" xfId="20119"/>
    <cellStyle name="Cálculo 2 3 2 6" xfId="2324"/>
    <cellStyle name="Cálculo 2 3 2 6 2" xfId="2509"/>
    <cellStyle name="Cálculo 2 3 2 6 2 2" xfId="3883"/>
    <cellStyle name="Cálculo 2 3 2 6 2 2 2" xfId="10861"/>
    <cellStyle name="Cálculo 2 3 2 6 2 2 2 2" xfId="26489"/>
    <cellStyle name="Cálculo 2 3 2 6 2 3" xfId="7665"/>
    <cellStyle name="Cálculo 2 3 2 6 2 3 2" xfId="20120"/>
    <cellStyle name="Cálculo 2 3 2 6 2 4" xfId="7666"/>
    <cellStyle name="Cálculo 2 3 2 6 2 4 2" xfId="20121"/>
    <cellStyle name="Cálculo 2 3 2 6 3" xfId="2510"/>
    <cellStyle name="Cálculo 2 3 2 6 3 2" xfId="3884"/>
    <cellStyle name="Cálculo 2 3 2 6 3 2 2" xfId="10862"/>
    <cellStyle name="Cálculo 2 3 2 6 3 2 2 2" xfId="26490"/>
    <cellStyle name="Cálculo 2 3 2 6 3 3" xfId="7667"/>
    <cellStyle name="Cálculo 2 3 2 6 3 3 2" xfId="20122"/>
    <cellStyle name="Cálculo 2 3 2 6 3 4" xfId="7668"/>
    <cellStyle name="Cálculo 2 3 2 6 3 4 2" xfId="20123"/>
    <cellStyle name="Cálculo 2 3 2 6 4" xfId="2511"/>
    <cellStyle name="Cálculo 2 3 2 6 4 2" xfId="3885"/>
    <cellStyle name="Cálculo 2 3 2 6 4 2 2" xfId="10863"/>
    <cellStyle name="Cálculo 2 3 2 6 4 2 2 2" xfId="26491"/>
    <cellStyle name="Cálculo 2 3 2 6 4 3" xfId="7669"/>
    <cellStyle name="Cálculo 2 3 2 6 4 3 2" xfId="20124"/>
    <cellStyle name="Cálculo 2 3 2 6 4 4" xfId="7670"/>
    <cellStyle name="Cálculo 2 3 2 6 4 4 2" xfId="20125"/>
    <cellStyle name="Cálculo 2 3 2 6 5" xfId="2512"/>
    <cellStyle name="Cálculo 2 3 2 6 5 2" xfId="3886"/>
    <cellStyle name="Cálculo 2 3 2 6 5 2 2" xfId="10864"/>
    <cellStyle name="Cálculo 2 3 2 6 5 2 2 2" xfId="26492"/>
    <cellStyle name="Cálculo 2 3 2 6 5 3" xfId="7671"/>
    <cellStyle name="Cálculo 2 3 2 6 5 3 2" xfId="20126"/>
    <cellStyle name="Cálculo 2 3 2 6 5 4" xfId="7672"/>
    <cellStyle name="Cálculo 2 3 2 6 5 4 2" xfId="20127"/>
    <cellStyle name="Cálculo 2 3 2 6 6" xfId="3887"/>
    <cellStyle name="Cálculo 2 3 2 6 6 2" xfId="10865"/>
    <cellStyle name="Cálculo 2 3 2 6 6 2 2" xfId="26493"/>
    <cellStyle name="Cálculo 2 3 2 6 7" xfId="7673"/>
    <cellStyle name="Cálculo 2 3 2 6 7 2" xfId="20128"/>
    <cellStyle name="Cálculo 2 3 2 6 8" xfId="7674"/>
    <cellStyle name="Cálculo 2 3 2 6 8 2" xfId="20129"/>
    <cellStyle name="Cálculo 2 3 2 7" xfId="2325"/>
    <cellStyle name="Cálculo 2 3 2 7 2" xfId="2513"/>
    <cellStyle name="Cálculo 2 3 2 7 2 2" xfId="3888"/>
    <cellStyle name="Cálculo 2 3 2 7 2 2 2" xfId="10866"/>
    <cellStyle name="Cálculo 2 3 2 7 2 2 2 2" xfId="26494"/>
    <cellStyle name="Cálculo 2 3 2 7 2 3" xfId="7675"/>
    <cellStyle name="Cálculo 2 3 2 7 2 3 2" xfId="20130"/>
    <cellStyle name="Cálculo 2 3 2 7 2 4" xfId="7676"/>
    <cellStyle name="Cálculo 2 3 2 7 2 4 2" xfId="20131"/>
    <cellStyle name="Cálculo 2 3 2 7 3" xfId="2514"/>
    <cellStyle name="Cálculo 2 3 2 7 3 2" xfId="3889"/>
    <cellStyle name="Cálculo 2 3 2 7 3 2 2" xfId="10867"/>
    <cellStyle name="Cálculo 2 3 2 7 3 2 2 2" xfId="26495"/>
    <cellStyle name="Cálculo 2 3 2 7 3 3" xfId="7677"/>
    <cellStyle name="Cálculo 2 3 2 7 3 3 2" xfId="20132"/>
    <cellStyle name="Cálculo 2 3 2 7 3 4" xfId="7678"/>
    <cellStyle name="Cálculo 2 3 2 7 3 4 2" xfId="20133"/>
    <cellStyle name="Cálculo 2 3 2 7 4" xfId="2515"/>
    <cellStyle name="Cálculo 2 3 2 7 4 2" xfId="3890"/>
    <cellStyle name="Cálculo 2 3 2 7 4 2 2" xfId="10868"/>
    <cellStyle name="Cálculo 2 3 2 7 4 2 2 2" xfId="26496"/>
    <cellStyle name="Cálculo 2 3 2 7 4 3" xfId="7679"/>
    <cellStyle name="Cálculo 2 3 2 7 4 3 2" xfId="20134"/>
    <cellStyle name="Cálculo 2 3 2 7 4 4" xfId="7680"/>
    <cellStyle name="Cálculo 2 3 2 7 4 4 2" xfId="20135"/>
    <cellStyle name="Cálculo 2 3 2 7 5" xfId="2516"/>
    <cellStyle name="Cálculo 2 3 2 7 5 2" xfId="3891"/>
    <cellStyle name="Cálculo 2 3 2 7 5 2 2" xfId="10869"/>
    <cellStyle name="Cálculo 2 3 2 7 5 2 2 2" xfId="26497"/>
    <cellStyle name="Cálculo 2 3 2 7 5 3" xfId="7681"/>
    <cellStyle name="Cálculo 2 3 2 7 5 3 2" xfId="20136"/>
    <cellStyle name="Cálculo 2 3 2 7 5 4" xfId="7682"/>
    <cellStyle name="Cálculo 2 3 2 7 5 4 2" xfId="20137"/>
    <cellStyle name="Cálculo 2 3 2 7 6" xfId="3892"/>
    <cellStyle name="Cálculo 2 3 2 7 6 2" xfId="10870"/>
    <cellStyle name="Cálculo 2 3 2 7 6 2 2" xfId="26498"/>
    <cellStyle name="Cálculo 2 3 2 7 7" xfId="7683"/>
    <cellStyle name="Cálculo 2 3 2 7 7 2" xfId="20138"/>
    <cellStyle name="Cálculo 2 3 2 7 8" xfId="7684"/>
    <cellStyle name="Cálculo 2 3 2 7 8 2" xfId="20139"/>
    <cellStyle name="Cálculo 2 3 2 8" xfId="2517"/>
    <cellStyle name="Cálculo 2 3 2 8 2" xfId="3893"/>
    <cellStyle name="Cálculo 2 3 2 8 2 2" xfId="10871"/>
    <cellStyle name="Cálculo 2 3 2 8 2 2 2" xfId="26499"/>
    <cellStyle name="Cálculo 2 3 2 8 3" xfId="7685"/>
    <cellStyle name="Cálculo 2 3 2 8 3 2" xfId="20140"/>
    <cellStyle name="Cálculo 2 3 2 8 4" xfId="7686"/>
    <cellStyle name="Cálculo 2 3 2 8 4 2" xfId="20141"/>
    <cellStyle name="Cálculo 2 3 2 9" xfId="2518"/>
    <cellStyle name="Cálculo 2 3 2 9 2" xfId="3894"/>
    <cellStyle name="Cálculo 2 3 2 9 2 2" xfId="10872"/>
    <cellStyle name="Cálculo 2 3 2 9 2 2 2" xfId="26500"/>
    <cellStyle name="Cálculo 2 3 2 9 3" xfId="7687"/>
    <cellStyle name="Cálculo 2 3 2 9 3 2" xfId="20142"/>
    <cellStyle name="Cálculo 2 3 2 9 4" xfId="7688"/>
    <cellStyle name="Cálculo 2 3 2 9 4 2" xfId="20143"/>
    <cellStyle name="Cálculo 2 3 3" xfId="2326"/>
    <cellStyle name="Cálculo 2 3 3 2" xfId="2519"/>
    <cellStyle name="Cálculo 2 3 3 2 2" xfId="3895"/>
    <cellStyle name="Cálculo 2 3 3 2 2 2" xfId="10873"/>
    <cellStyle name="Cálculo 2 3 3 2 2 2 2" xfId="26501"/>
    <cellStyle name="Cálculo 2 3 3 2 3" xfId="7689"/>
    <cellStyle name="Cálculo 2 3 3 2 3 2" xfId="20144"/>
    <cellStyle name="Cálculo 2 3 3 2 4" xfId="7690"/>
    <cellStyle name="Cálculo 2 3 3 2 4 2" xfId="20145"/>
    <cellStyle name="Cálculo 2 3 3 3" xfId="2520"/>
    <cellStyle name="Cálculo 2 3 3 3 2" xfId="3896"/>
    <cellStyle name="Cálculo 2 3 3 3 2 2" xfId="10874"/>
    <cellStyle name="Cálculo 2 3 3 3 2 2 2" xfId="26502"/>
    <cellStyle name="Cálculo 2 3 3 3 3" xfId="7691"/>
    <cellStyle name="Cálculo 2 3 3 3 3 2" xfId="20146"/>
    <cellStyle name="Cálculo 2 3 3 3 4" xfId="7692"/>
    <cellStyle name="Cálculo 2 3 3 3 4 2" xfId="20147"/>
    <cellStyle name="Cálculo 2 3 3 4" xfId="2521"/>
    <cellStyle name="Cálculo 2 3 3 4 2" xfId="3897"/>
    <cellStyle name="Cálculo 2 3 3 4 2 2" xfId="10875"/>
    <cellStyle name="Cálculo 2 3 3 4 2 2 2" xfId="26503"/>
    <cellStyle name="Cálculo 2 3 3 4 3" xfId="7693"/>
    <cellStyle name="Cálculo 2 3 3 4 3 2" xfId="20148"/>
    <cellStyle name="Cálculo 2 3 3 4 4" xfId="7694"/>
    <cellStyle name="Cálculo 2 3 3 4 4 2" xfId="20149"/>
    <cellStyle name="Cálculo 2 3 3 5" xfId="2522"/>
    <cellStyle name="Cálculo 2 3 3 5 2" xfId="3898"/>
    <cellStyle name="Cálculo 2 3 3 5 2 2" xfId="10876"/>
    <cellStyle name="Cálculo 2 3 3 5 2 2 2" xfId="26504"/>
    <cellStyle name="Cálculo 2 3 3 5 3" xfId="7695"/>
    <cellStyle name="Cálculo 2 3 3 5 3 2" xfId="20150"/>
    <cellStyle name="Cálculo 2 3 3 5 4" xfId="7696"/>
    <cellStyle name="Cálculo 2 3 3 5 4 2" xfId="20151"/>
    <cellStyle name="Cálculo 2 3 3 6" xfId="3899"/>
    <cellStyle name="Cálculo 2 3 3 6 2" xfId="10877"/>
    <cellStyle name="Cálculo 2 3 3 6 2 2" xfId="26505"/>
    <cellStyle name="Cálculo 2 3 3 7" xfId="7697"/>
    <cellStyle name="Cálculo 2 3 3 7 2" xfId="20152"/>
    <cellStyle name="Cálculo 2 3 3 8" xfId="7698"/>
    <cellStyle name="Cálculo 2 3 3 8 2" xfId="20153"/>
    <cellStyle name="Cálculo 2 3 4" xfId="2327"/>
    <cellStyle name="Cálculo 2 3 4 2" xfId="2523"/>
    <cellStyle name="Cálculo 2 3 4 2 2" xfId="3900"/>
    <cellStyle name="Cálculo 2 3 4 2 2 2" xfId="10878"/>
    <cellStyle name="Cálculo 2 3 4 2 2 2 2" xfId="26506"/>
    <cellStyle name="Cálculo 2 3 4 2 3" xfId="7699"/>
    <cellStyle name="Cálculo 2 3 4 2 3 2" xfId="20154"/>
    <cellStyle name="Cálculo 2 3 4 2 4" xfId="7700"/>
    <cellStyle name="Cálculo 2 3 4 2 4 2" xfId="20155"/>
    <cellStyle name="Cálculo 2 3 4 3" xfId="2524"/>
    <cellStyle name="Cálculo 2 3 4 3 2" xfId="3901"/>
    <cellStyle name="Cálculo 2 3 4 3 2 2" xfId="10879"/>
    <cellStyle name="Cálculo 2 3 4 3 2 2 2" xfId="26507"/>
    <cellStyle name="Cálculo 2 3 4 3 3" xfId="7701"/>
    <cellStyle name="Cálculo 2 3 4 3 3 2" xfId="20156"/>
    <cellStyle name="Cálculo 2 3 4 3 4" xfId="7702"/>
    <cellStyle name="Cálculo 2 3 4 3 4 2" xfId="20157"/>
    <cellStyle name="Cálculo 2 3 4 4" xfId="2525"/>
    <cellStyle name="Cálculo 2 3 4 4 2" xfId="3902"/>
    <cellStyle name="Cálculo 2 3 4 4 2 2" xfId="10880"/>
    <cellStyle name="Cálculo 2 3 4 4 2 2 2" xfId="26508"/>
    <cellStyle name="Cálculo 2 3 4 4 3" xfId="7703"/>
    <cellStyle name="Cálculo 2 3 4 4 3 2" xfId="20158"/>
    <cellStyle name="Cálculo 2 3 4 4 4" xfId="7704"/>
    <cellStyle name="Cálculo 2 3 4 4 4 2" xfId="20159"/>
    <cellStyle name="Cálculo 2 3 4 5" xfId="2526"/>
    <cellStyle name="Cálculo 2 3 4 5 2" xfId="3903"/>
    <cellStyle name="Cálculo 2 3 4 5 2 2" xfId="10881"/>
    <cellStyle name="Cálculo 2 3 4 5 2 2 2" xfId="26509"/>
    <cellStyle name="Cálculo 2 3 4 5 3" xfId="7705"/>
    <cellStyle name="Cálculo 2 3 4 5 3 2" xfId="20160"/>
    <cellStyle name="Cálculo 2 3 4 5 4" xfId="7706"/>
    <cellStyle name="Cálculo 2 3 4 5 4 2" xfId="20161"/>
    <cellStyle name="Cálculo 2 3 4 6" xfId="3904"/>
    <cellStyle name="Cálculo 2 3 4 6 2" xfId="10882"/>
    <cellStyle name="Cálculo 2 3 4 6 2 2" xfId="26510"/>
    <cellStyle name="Cálculo 2 3 4 7" xfId="7707"/>
    <cellStyle name="Cálculo 2 3 4 7 2" xfId="20162"/>
    <cellStyle name="Cálculo 2 3 4 8" xfId="7708"/>
    <cellStyle name="Cálculo 2 3 4 8 2" xfId="20163"/>
    <cellStyle name="Cálculo 2 3 5" xfId="2328"/>
    <cellStyle name="Cálculo 2 3 5 2" xfId="2527"/>
    <cellStyle name="Cálculo 2 3 5 2 2" xfId="3905"/>
    <cellStyle name="Cálculo 2 3 5 2 2 2" xfId="10883"/>
    <cellStyle name="Cálculo 2 3 5 2 2 2 2" xfId="26511"/>
    <cellStyle name="Cálculo 2 3 5 2 3" xfId="7709"/>
    <cellStyle name="Cálculo 2 3 5 2 3 2" xfId="20164"/>
    <cellStyle name="Cálculo 2 3 5 2 4" xfId="7710"/>
    <cellStyle name="Cálculo 2 3 5 2 4 2" xfId="20165"/>
    <cellStyle name="Cálculo 2 3 5 3" xfId="2528"/>
    <cellStyle name="Cálculo 2 3 5 3 2" xfId="3906"/>
    <cellStyle name="Cálculo 2 3 5 3 2 2" xfId="10884"/>
    <cellStyle name="Cálculo 2 3 5 3 2 2 2" xfId="26512"/>
    <cellStyle name="Cálculo 2 3 5 3 3" xfId="7711"/>
    <cellStyle name="Cálculo 2 3 5 3 3 2" xfId="20166"/>
    <cellStyle name="Cálculo 2 3 5 3 4" xfId="7712"/>
    <cellStyle name="Cálculo 2 3 5 3 4 2" xfId="20167"/>
    <cellStyle name="Cálculo 2 3 5 4" xfId="2529"/>
    <cellStyle name="Cálculo 2 3 5 4 2" xfId="3907"/>
    <cellStyle name="Cálculo 2 3 5 4 2 2" xfId="10885"/>
    <cellStyle name="Cálculo 2 3 5 4 2 2 2" xfId="26513"/>
    <cellStyle name="Cálculo 2 3 5 4 3" xfId="7713"/>
    <cellStyle name="Cálculo 2 3 5 4 3 2" xfId="20168"/>
    <cellStyle name="Cálculo 2 3 5 4 4" xfId="7714"/>
    <cellStyle name="Cálculo 2 3 5 4 4 2" xfId="20169"/>
    <cellStyle name="Cálculo 2 3 5 5" xfId="2530"/>
    <cellStyle name="Cálculo 2 3 5 5 2" xfId="3908"/>
    <cellStyle name="Cálculo 2 3 5 5 2 2" xfId="10886"/>
    <cellStyle name="Cálculo 2 3 5 5 2 2 2" xfId="26514"/>
    <cellStyle name="Cálculo 2 3 5 5 3" xfId="7715"/>
    <cellStyle name="Cálculo 2 3 5 5 3 2" xfId="20170"/>
    <cellStyle name="Cálculo 2 3 5 5 4" xfId="7716"/>
    <cellStyle name="Cálculo 2 3 5 5 4 2" xfId="20171"/>
    <cellStyle name="Cálculo 2 3 5 6" xfId="3909"/>
    <cellStyle name="Cálculo 2 3 5 6 2" xfId="10887"/>
    <cellStyle name="Cálculo 2 3 5 6 2 2" xfId="26515"/>
    <cellStyle name="Cálculo 2 3 5 7" xfId="7717"/>
    <cellStyle name="Cálculo 2 3 5 7 2" xfId="20172"/>
    <cellStyle name="Cálculo 2 3 5 8" xfId="7718"/>
    <cellStyle name="Cálculo 2 3 5 8 2" xfId="20173"/>
    <cellStyle name="Cálculo 2 3 6" xfId="3910"/>
    <cellStyle name="Cálculo 2 3 6 2" xfId="10888"/>
    <cellStyle name="Cálculo 2 3 6 2 2" xfId="26516"/>
    <cellStyle name="Cálculo 2 3 7" xfId="7719"/>
    <cellStyle name="Cálculo 2 3 7 2" xfId="20174"/>
    <cellStyle name="Cálculo 2 3 8" xfId="7720"/>
    <cellStyle name="Cálculo 2 3 8 2" xfId="20175"/>
    <cellStyle name="Cálculo 2 4" xfId="464"/>
    <cellStyle name="Cálculo 2 4 10" xfId="7721"/>
    <cellStyle name="Cálculo 2 4 10 2" xfId="20176"/>
    <cellStyle name="Cálculo 2 4 2" xfId="1447"/>
    <cellStyle name="Cálculo 2 4 2 2" xfId="2531"/>
    <cellStyle name="Cálculo 2 4 2 2 2" xfId="3911"/>
    <cellStyle name="Cálculo 2 4 2 2 2 2" xfId="10889"/>
    <cellStyle name="Cálculo 2 4 2 2 2 2 2" xfId="26517"/>
    <cellStyle name="Cálculo 2 4 2 2 3" xfId="7722"/>
    <cellStyle name="Cálculo 2 4 2 2 3 2" xfId="20177"/>
    <cellStyle name="Cálculo 2 4 2 2 4" xfId="7723"/>
    <cellStyle name="Cálculo 2 4 2 2 4 2" xfId="20178"/>
    <cellStyle name="Cálculo 2 4 2 3" xfId="2532"/>
    <cellStyle name="Cálculo 2 4 2 3 2" xfId="3912"/>
    <cellStyle name="Cálculo 2 4 2 3 2 2" xfId="10890"/>
    <cellStyle name="Cálculo 2 4 2 3 2 2 2" xfId="26518"/>
    <cellStyle name="Cálculo 2 4 2 3 3" xfId="7724"/>
    <cellStyle name="Cálculo 2 4 2 3 3 2" xfId="20179"/>
    <cellStyle name="Cálculo 2 4 2 3 4" xfId="7725"/>
    <cellStyle name="Cálculo 2 4 2 3 4 2" xfId="20180"/>
    <cellStyle name="Cálculo 2 4 2 4" xfId="2533"/>
    <cellStyle name="Cálculo 2 4 2 4 2" xfId="3913"/>
    <cellStyle name="Cálculo 2 4 2 4 2 2" xfId="10891"/>
    <cellStyle name="Cálculo 2 4 2 4 2 2 2" xfId="26519"/>
    <cellStyle name="Cálculo 2 4 2 4 3" xfId="7726"/>
    <cellStyle name="Cálculo 2 4 2 4 3 2" xfId="20181"/>
    <cellStyle name="Cálculo 2 4 2 4 4" xfId="7727"/>
    <cellStyle name="Cálculo 2 4 2 4 4 2" xfId="20182"/>
    <cellStyle name="Cálculo 2 4 2 5" xfId="2534"/>
    <cellStyle name="Cálculo 2 4 2 5 2" xfId="3914"/>
    <cellStyle name="Cálculo 2 4 2 5 2 2" xfId="10892"/>
    <cellStyle name="Cálculo 2 4 2 5 2 2 2" xfId="26520"/>
    <cellStyle name="Cálculo 2 4 2 5 3" xfId="7728"/>
    <cellStyle name="Cálculo 2 4 2 5 3 2" xfId="20183"/>
    <cellStyle name="Cálculo 2 4 2 5 4" xfId="7729"/>
    <cellStyle name="Cálculo 2 4 2 5 4 2" xfId="20184"/>
    <cellStyle name="Cálculo 2 4 2 6" xfId="3915"/>
    <cellStyle name="Cálculo 2 4 2 6 2" xfId="10893"/>
    <cellStyle name="Cálculo 2 4 2 6 2 2" xfId="26521"/>
    <cellStyle name="Cálculo 2 4 2 7" xfId="7730"/>
    <cellStyle name="Cálculo 2 4 2 7 2" xfId="20185"/>
    <cellStyle name="Cálculo 2 4 2 8" xfId="7731"/>
    <cellStyle name="Cálculo 2 4 2 8 2" xfId="20186"/>
    <cellStyle name="Cálculo 2 4 3" xfId="2329"/>
    <cellStyle name="Cálculo 2 4 3 2" xfId="2535"/>
    <cellStyle name="Cálculo 2 4 3 2 2" xfId="3916"/>
    <cellStyle name="Cálculo 2 4 3 2 2 2" xfId="10894"/>
    <cellStyle name="Cálculo 2 4 3 2 2 2 2" xfId="26522"/>
    <cellStyle name="Cálculo 2 4 3 2 3" xfId="7732"/>
    <cellStyle name="Cálculo 2 4 3 2 3 2" xfId="20187"/>
    <cellStyle name="Cálculo 2 4 3 2 4" xfId="7733"/>
    <cellStyle name="Cálculo 2 4 3 2 4 2" xfId="20188"/>
    <cellStyle name="Cálculo 2 4 3 3" xfId="2536"/>
    <cellStyle name="Cálculo 2 4 3 3 2" xfId="3917"/>
    <cellStyle name="Cálculo 2 4 3 3 2 2" xfId="10895"/>
    <cellStyle name="Cálculo 2 4 3 3 2 2 2" xfId="26523"/>
    <cellStyle name="Cálculo 2 4 3 3 3" xfId="7734"/>
    <cellStyle name="Cálculo 2 4 3 3 3 2" xfId="20189"/>
    <cellStyle name="Cálculo 2 4 3 3 4" xfId="7735"/>
    <cellStyle name="Cálculo 2 4 3 3 4 2" xfId="20190"/>
    <cellStyle name="Cálculo 2 4 3 4" xfId="2537"/>
    <cellStyle name="Cálculo 2 4 3 4 2" xfId="3918"/>
    <cellStyle name="Cálculo 2 4 3 4 2 2" xfId="10896"/>
    <cellStyle name="Cálculo 2 4 3 4 2 2 2" xfId="26524"/>
    <cellStyle name="Cálculo 2 4 3 4 3" xfId="7736"/>
    <cellStyle name="Cálculo 2 4 3 4 3 2" xfId="20191"/>
    <cellStyle name="Cálculo 2 4 3 4 4" xfId="7737"/>
    <cellStyle name="Cálculo 2 4 3 4 4 2" xfId="20192"/>
    <cellStyle name="Cálculo 2 4 3 5" xfId="2538"/>
    <cellStyle name="Cálculo 2 4 3 5 2" xfId="3919"/>
    <cellStyle name="Cálculo 2 4 3 5 2 2" xfId="10897"/>
    <cellStyle name="Cálculo 2 4 3 5 2 2 2" xfId="26525"/>
    <cellStyle name="Cálculo 2 4 3 5 3" xfId="7738"/>
    <cellStyle name="Cálculo 2 4 3 5 3 2" xfId="20193"/>
    <cellStyle name="Cálculo 2 4 3 5 4" xfId="7739"/>
    <cellStyle name="Cálculo 2 4 3 5 4 2" xfId="20194"/>
    <cellStyle name="Cálculo 2 4 3 6" xfId="3920"/>
    <cellStyle name="Cálculo 2 4 3 6 2" xfId="10898"/>
    <cellStyle name="Cálculo 2 4 3 6 2 2" xfId="26526"/>
    <cellStyle name="Cálculo 2 4 3 7" xfId="7740"/>
    <cellStyle name="Cálculo 2 4 3 7 2" xfId="20195"/>
    <cellStyle name="Cálculo 2 4 3 8" xfId="7741"/>
    <cellStyle name="Cálculo 2 4 3 8 2" xfId="20196"/>
    <cellStyle name="Cálculo 2 4 4" xfId="2330"/>
    <cellStyle name="Cálculo 2 4 4 2" xfId="2539"/>
    <cellStyle name="Cálculo 2 4 4 2 2" xfId="3921"/>
    <cellStyle name="Cálculo 2 4 4 2 2 2" xfId="10899"/>
    <cellStyle name="Cálculo 2 4 4 2 2 2 2" xfId="26527"/>
    <cellStyle name="Cálculo 2 4 4 2 3" xfId="7742"/>
    <cellStyle name="Cálculo 2 4 4 2 3 2" xfId="20197"/>
    <cellStyle name="Cálculo 2 4 4 2 4" xfId="7743"/>
    <cellStyle name="Cálculo 2 4 4 2 4 2" xfId="20198"/>
    <cellStyle name="Cálculo 2 4 4 3" xfId="2540"/>
    <cellStyle name="Cálculo 2 4 4 3 2" xfId="3922"/>
    <cellStyle name="Cálculo 2 4 4 3 2 2" xfId="10900"/>
    <cellStyle name="Cálculo 2 4 4 3 2 2 2" xfId="26528"/>
    <cellStyle name="Cálculo 2 4 4 3 3" xfId="7744"/>
    <cellStyle name="Cálculo 2 4 4 3 3 2" xfId="20199"/>
    <cellStyle name="Cálculo 2 4 4 3 4" xfId="7745"/>
    <cellStyle name="Cálculo 2 4 4 3 4 2" xfId="20200"/>
    <cellStyle name="Cálculo 2 4 4 4" xfId="2541"/>
    <cellStyle name="Cálculo 2 4 4 4 2" xfId="3923"/>
    <cellStyle name="Cálculo 2 4 4 4 2 2" xfId="10901"/>
    <cellStyle name="Cálculo 2 4 4 4 2 2 2" xfId="26529"/>
    <cellStyle name="Cálculo 2 4 4 4 3" xfId="7746"/>
    <cellStyle name="Cálculo 2 4 4 4 3 2" xfId="20201"/>
    <cellStyle name="Cálculo 2 4 4 4 4" xfId="7747"/>
    <cellStyle name="Cálculo 2 4 4 4 4 2" xfId="20202"/>
    <cellStyle name="Cálculo 2 4 4 5" xfId="2542"/>
    <cellStyle name="Cálculo 2 4 4 5 2" xfId="3924"/>
    <cellStyle name="Cálculo 2 4 4 5 2 2" xfId="10902"/>
    <cellStyle name="Cálculo 2 4 4 5 2 2 2" xfId="26530"/>
    <cellStyle name="Cálculo 2 4 4 5 3" xfId="7748"/>
    <cellStyle name="Cálculo 2 4 4 5 3 2" xfId="20203"/>
    <cellStyle name="Cálculo 2 4 4 5 4" xfId="7749"/>
    <cellStyle name="Cálculo 2 4 4 5 4 2" xfId="20204"/>
    <cellStyle name="Cálculo 2 4 4 6" xfId="3925"/>
    <cellStyle name="Cálculo 2 4 4 6 2" xfId="10903"/>
    <cellStyle name="Cálculo 2 4 4 6 2 2" xfId="26531"/>
    <cellStyle name="Cálculo 2 4 4 7" xfId="7750"/>
    <cellStyle name="Cálculo 2 4 4 7 2" xfId="20205"/>
    <cellStyle name="Cálculo 2 4 4 8" xfId="7751"/>
    <cellStyle name="Cálculo 2 4 4 8 2" xfId="20206"/>
    <cellStyle name="Cálculo 2 4 5" xfId="2331"/>
    <cellStyle name="Cálculo 2 4 5 2" xfId="2543"/>
    <cellStyle name="Cálculo 2 4 5 2 2" xfId="3926"/>
    <cellStyle name="Cálculo 2 4 5 2 2 2" xfId="10904"/>
    <cellStyle name="Cálculo 2 4 5 2 2 2 2" xfId="26532"/>
    <cellStyle name="Cálculo 2 4 5 2 3" xfId="7752"/>
    <cellStyle name="Cálculo 2 4 5 2 3 2" xfId="20207"/>
    <cellStyle name="Cálculo 2 4 5 2 4" xfId="7753"/>
    <cellStyle name="Cálculo 2 4 5 2 4 2" xfId="20208"/>
    <cellStyle name="Cálculo 2 4 5 3" xfId="2544"/>
    <cellStyle name="Cálculo 2 4 5 3 2" xfId="3927"/>
    <cellStyle name="Cálculo 2 4 5 3 2 2" xfId="10905"/>
    <cellStyle name="Cálculo 2 4 5 3 2 2 2" xfId="26533"/>
    <cellStyle name="Cálculo 2 4 5 3 3" xfId="7754"/>
    <cellStyle name="Cálculo 2 4 5 3 3 2" xfId="20209"/>
    <cellStyle name="Cálculo 2 4 5 3 4" xfId="7755"/>
    <cellStyle name="Cálculo 2 4 5 3 4 2" xfId="20210"/>
    <cellStyle name="Cálculo 2 4 5 4" xfId="2545"/>
    <cellStyle name="Cálculo 2 4 5 4 2" xfId="3928"/>
    <cellStyle name="Cálculo 2 4 5 4 2 2" xfId="10906"/>
    <cellStyle name="Cálculo 2 4 5 4 2 2 2" xfId="26534"/>
    <cellStyle name="Cálculo 2 4 5 4 3" xfId="7756"/>
    <cellStyle name="Cálculo 2 4 5 4 3 2" xfId="20211"/>
    <cellStyle name="Cálculo 2 4 5 4 4" xfId="7757"/>
    <cellStyle name="Cálculo 2 4 5 4 4 2" xfId="20212"/>
    <cellStyle name="Cálculo 2 4 5 5" xfId="2546"/>
    <cellStyle name="Cálculo 2 4 5 5 2" xfId="3929"/>
    <cellStyle name="Cálculo 2 4 5 5 2 2" xfId="10907"/>
    <cellStyle name="Cálculo 2 4 5 5 2 2 2" xfId="26535"/>
    <cellStyle name="Cálculo 2 4 5 5 3" xfId="7758"/>
    <cellStyle name="Cálculo 2 4 5 5 3 2" xfId="20213"/>
    <cellStyle name="Cálculo 2 4 5 5 4" xfId="7759"/>
    <cellStyle name="Cálculo 2 4 5 5 4 2" xfId="20214"/>
    <cellStyle name="Cálculo 2 4 5 6" xfId="3930"/>
    <cellStyle name="Cálculo 2 4 5 6 2" xfId="10908"/>
    <cellStyle name="Cálculo 2 4 5 6 2 2" xfId="26536"/>
    <cellStyle name="Cálculo 2 4 5 7" xfId="7760"/>
    <cellStyle name="Cálculo 2 4 5 7 2" xfId="20215"/>
    <cellStyle name="Cálculo 2 4 5 8" xfId="7761"/>
    <cellStyle name="Cálculo 2 4 5 8 2" xfId="20216"/>
    <cellStyle name="Cálculo 2 4 6" xfId="2332"/>
    <cellStyle name="Cálculo 2 4 6 2" xfId="2547"/>
    <cellStyle name="Cálculo 2 4 6 2 2" xfId="3931"/>
    <cellStyle name="Cálculo 2 4 6 2 2 2" xfId="10909"/>
    <cellStyle name="Cálculo 2 4 6 2 2 2 2" xfId="26537"/>
    <cellStyle name="Cálculo 2 4 6 2 3" xfId="7762"/>
    <cellStyle name="Cálculo 2 4 6 2 3 2" xfId="20217"/>
    <cellStyle name="Cálculo 2 4 6 2 4" xfId="7763"/>
    <cellStyle name="Cálculo 2 4 6 2 4 2" xfId="20218"/>
    <cellStyle name="Cálculo 2 4 6 3" xfId="2548"/>
    <cellStyle name="Cálculo 2 4 6 3 2" xfId="3932"/>
    <cellStyle name="Cálculo 2 4 6 3 2 2" xfId="10910"/>
    <cellStyle name="Cálculo 2 4 6 3 2 2 2" xfId="26538"/>
    <cellStyle name="Cálculo 2 4 6 3 3" xfId="7764"/>
    <cellStyle name="Cálculo 2 4 6 3 3 2" xfId="20219"/>
    <cellStyle name="Cálculo 2 4 6 3 4" xfId="7765"/>
    <cellStyle name="Cálculo 2 4 6 3 4 2" xfId="20220"/>
    <cellStyle name="Cálculo 2 4 6 4" xfId="2549"/>
    <cellStyle name="Cálculo 2 4 6 4 2" xfId="3933"/>
    <cellStyle name="Cálculo 2 4 6 4 2 2" xfId="10911"/>
    <cellStyle name="Cálculo 2 4 6 4 2 2 2" xfId="26539"/>
    <cellStyle name="Cálculo 2 4 6 4 3" xfId="7766"/>
    <cellStyle name="Cálculo 2 4 6 4 3 2" xfId="20221"/>
    <cellStyle name="Cálculo 2 4 6 4 4" xfId="7767"/>
    <cellStyle name="Cálculo 2 4 6 4 4 2" xfId="20222"/>
    <cellStyle name="Cálculo 2 4 6 5" xfId="2550"/>
    <cellStyle name="Cálculo 2 4 6 5 2" xfId="3934"/>
    <cellStyle name="Cálculo 2 4 6 5 2 2" xfId="10912"/>
    <cellStyle name="Cálculo 2 4 6 5 2 2 2" xfId="26540"/>
    <cellStyle name="Cálculo 2 4 6 5 3" xfId="7768"/>
    <cellStyle name="Cálculo 2 4 6 5 3 2" xfId="20223"/>
    <cellStyle name="Cálculo 2 4 6 5 4" xfId="7769"/>
    <cellStyle name="Cálculo 2 4 6 5 4 2" xfId="20224"/>
    <cellStyle name="Cálculo 2 4 6 6" xfId="3935"/>
    <cellStyle name="Cálculo 2 4 6 6 2" xfId="10913"/>
    <cellStyle name="Cálculo 2 4 6 6 2 2" xfId="26541"/>
    <cellStyle name="Cálculo 2 4 6 7" xfId="7770"/>
    <cellStyle name="Cálculo 2 4 6 7 2" xfId="20225"/>
    <cellStyle name="Cálculo 2 4 6 8" xfId="7771"/>
    <cellStyle name="Cálculo 2 4 6 8 2" xfId="20226"/>
    <cellStyle name="Cálculo 2 4 7" xfId="2333"/>
    <cellStyle name="Cálculo 2 4 7 2" xfId="2551"/>
    <cellStyle name="Cálculo 2 4 7 2 2" xfId="3936"/>
    <cellStyle name="Cálculo 2 4 7 2 2 2" xfId="10914"/>
    <cellStyle name="Cálculo 2 4 7 2 2 2 2" xfId="26542"/>
    <cellStyle name="Cálculo 2 4 7 2 3" xfId="7772"/>
    <cellStyle name="Cálculo 2 4 7 2 3 2" xfId="20227"/>
    <cellStyle name="Cálculo 2 4 7 2 4" xfId="7773"/>
    <cellStyle name="Cálculo 2 4 7 2 4 2" xfId="20228"/>
    <cellStyle name="Cálculo 2 4 7 3" xfId="2552"/>
    <cellStyle name="Cálculo 2 4 7 3 2" xfId="3937"/>
    <cellStyle name="Cálculo 2 4 7 3 2 2" xfId="10915"/>
    <cellStyle name="Cálculo 2 4 7 3 2 2 2" xfId="26543"/>
    <cellStyle name="Cálculo 2 4 7 3 3" xfId="7774"/>
    <cellStyle name="Cálculo 2 4 7 3 3 2" xfId="20229"/>
    <cellStyle name="Cálculo 2 4 7 3 4" xfId="7775"/>
    <cellStyle name="Cálculo 2 4 7 3 4 2" xfId="20230"/>
    <cellStyle name="Cálculo 2 4 7 4" xfId="2553"/>
    <cellStyle name="Cálculo 2 4 7 4 2" xfId="3938"/>
    <cellStyle name="Cálculo 2 4 7 4 2 2" xfId="10916"/>
    <cellStyle name="Cálculo 2 4 7 4 2 2 2" xfId="26544"/>
    <cellStyle name="Cálculo 2 4 7 4 3" xfId="7776"/>
    <cellStyle name="Cálculo 2 4 7 4 3 2" xfId="20231"/>
    <cellStyle name="Cálculo 2 4 7 4 4" xfId="7777"/>
    <cellStyle name="Cálculo 2 4 7 4 4 2" xfId="20232"/>
    <cellStyle name="Cálculo 2 4 7 5" xfId="2554"/>
    <cellStyle name="Cálculo 2 4 7 5 2" xfId="3939"/>
    <cellStyle name="Cálculo 2 4 7 5 2 2" xfId="10917"/>
    <cellStyle name="Cálculo 2 4 7 5 2 2 2" xfId="26545"/>
    <cellStyle name="Cálculo 2 4 7 5 3" xfId="7778"/>
    <cellStyle name="Cálculo 2 4 7 5 3 2" xfId="20233"/>
    <cellStyle name="Cálculo 2 4 7 5 4" xfId="7779"/>
    <cellStyle name="Cálculo 2 4 7 5 4 2" xfId="20234"/>
    <cellStyle name="Cálculo 2 4 7 6" xfId="3940"/>
    <cellStyle name="Cálculo 2 4 7 6 2" xfId="10918"/>
    <cellStyle name="Cálculo 2 4 7 6 2 2" xfId="26546"/>
    <cellStyle name="Cálculo 2 4 7 7" xfId="7780"/>
    <cellStyle name="Cálculo 2 4 7 7 2" xfId="20235"/>
    <cellStyle name="Cálculo 2 4 7 8" xfId="7781"/>
    <cellStyle name="Cálculo 2 4 7 8 2" xfId="20236"/>
    <cellStyle name="Cálculo 2 4 8" xfId="3941"/>
    <cellStyle name="Cálculo 2 4 8 2" xfId="10919"/>
    <cellStyle name="Cálculo 2 4 8 2 2" xfId="26547"/>
    <cellStyle name="Cálculo 2 4 9" xfId="7782"/>
    <cellStyle name="Cálculo 2 4 9 2" xfId="20237"/>
    <cellStyle name="Cálculo 2 5" xfId="465"/>
    <cellStyle name="Cálculo 2 5 2" xfId="1448"/>
    <cellStyle name="Cálculo 2 5 2 2" xfId="3942"/>
    <cellStyle name="Cálculo 2 5 2 2 2" xfId="10920"/>
    <cellStyle name="Cálculo 2 5 2 2 2 2" xfId="26548"/>
    <cellStyle name="Cálculo 2 5 2 3" xfId="7783"/>
    <cellStyle name="Cálculo 2 5 2 3 2" xfId="20238"/>
    <cellStyle name="Cálculo 2 5 2 4" xfId="7784"/>
    <cellStyle name="Cálculo 2 5 2 4 2" xfId="20239"/>
    <cellStyle name="Cálculo 2 5 3" xfId="2555"/>
    <cellStyle name="Cálculo 2 5 3 2" xfId="3943"/>
    <cellStyle name="Cálculo 2 5 3 2 2" xfId="10921"/>
    <cellStyle name="Cálculo 2 5 3 2 2 2" xfId="26549"/>
    <cellStyle name="Cálculo 2 5 3 3" xfId="7785"/>
    <cellStyle name="Cálculo 2 5 3 3 2" xfId="20240"/>
    <cellStyle name="Cálculo 2 5 3 4" xfId="7786"/>
    <cellStyle name="Cálculo 2 5 3 4 2" xfId="20241"/>
    <cellStyle name="Cálculo 2 5 4" xfId="2556"/>
    <cellStyle name="Cálculo 2 5 4 2" xfId="3944"/>
    <cellStyle name="Cálculo 2 5 4 2 2" xfId="10922"/>
    <cellStyle name="Cálculo 2 5 4 2 2 2" xfId="26550"/>
    <cellStyle name="Cálculo 2 5 4 3" xfId="7787"/>
    <cellStyle name="Cálculo 2 5 4 3 2" xfId="20242"/>
    <cellStyle name="Cálculo 2 5 4 4" xfId="7788"/>
    <cellStyle name="Cálculo 2 5 4 4 2" xfId="20243"/>
    <cellStyle name="Cálculo 2 5 5" xfId="2557"/>
    <cellStyle name="Cálculo 2 5 5 2" xfId="3945"/>
    <cellStyle name="Cálculo 2 5 5 2 2" xfId="10923"/>
    <cellStyle name="Cálculo 2 5 5 2 2 2" xfId="26551"/>
    <cellStyle name="Cálculo 2 5 5 3" xfId="7789"/>
    <cellStyle name="Cálculo 2 5 5 3 2" xfId="20244"/>
    <cellStyle name="Cálculo 2 5 5 4" xfId="7790"/>
    <cellStyle name="Cálculo 2 5 5 4 2" xfId="20245"/>
    <cellStyle name="Cálculo 2 5 6" xfId="3946"/>
    <cellStyle name="Cálculo 2 5 6 2" xfId="10924"/>
    <cellStyle name="Cálculo 2 5 6 2 2" xfId="26552"/>
    <cellStyle name="Cálculo 2 5 7" xfId="7791"/>
    <cellStyle name="Cálculo 2 5 7 2" xfId="20246"/>
    <cellStyle name="Cálculo 2 5 8" xfId="7792"/>
    <cellStyle name="Cálculo 2 5 8 2" xfId="20247"/>
    <cellStyle name="Cálculo 2 6" xfId="466"/>
    <cellStyle name="Cálculo 2 6 2" xfId="1449"/>
    <cellStyle name="Cálculo 2 6 2 2" xfId="3947"/>
    <cellStyle name="Cálculo 2 6 2 2 2" xfId="10925"/>
    <cellStyle name="Cálculo 2 6 2 2 2 2" xfId="26553"/>
    <cellStyle name="Cálculo 2 6 2 3" xfId="7793"/>
    <cellStyle name="Cálculo 2 6 2 3 2" xfId="20248"/>
    <cellStyle name="Cálculo 2 6 2 4" xfId="7794"/>
    <cellStyle name="Cálculo 2 6 2 4 2" xfId="20249"/>
    <cellStyle name="Cálculo 2 6 3" xfId="2558"/>
    <cellStyle name="Cálculo 2 6 3 2" xfId="3948"/>
    <cellStyle name="Cálculo 2 6 3 2 2" xfId="10926"/>
    <cellStyle name="Cálculo 2 6 3 2 2 2" xfId="26554"/>
    <cellStyle name="Cálculo 2 6 3 3" xfId="7795"/>
    <cellStyle name="Cálculo 2 6 3 3 2" xfId="20250"/>
    <cellStyle name="Cálculo 2 6 3 4" xfId="7796"/>
    <cellStyle name="Cálculo 2 6 3 4 2" xfId="20251"/>
    <cellStyle name="Cálculo 2 6 4" xfId="2559"/>
    <cellStyle name="Cálculo 2 6 4 2" xfId="3949"/>
    <cellStyle name="Cálculo 2 6 4 2 2" xfId="10927"/>
    <cellStyle name="Cálculo 2 6 4 2 2 2" xfId="26555"/>
    <cellStyle name="Cálculo 2 6 4 3" xfId="7797"/>
    <cellStyle name="Cálculo 2 6 4 3 2" xfId="20252"/>
    <cellStyle name="Cálculo 2 6 4 4" xfId="7798"/>
    <cellStyle name="Cálculo 2 6 4 4 2" xfId="20253"/>
    <cellStyle name="Cálculo 2 6 5" xfId="2560"/>
    <cellStyle name="Cálculo 2 6 5 2" xfId="3950"/>
    <cellStyle name="Cálculo 2 6 5 2 2" xfId="10928"/>
    <cellStyle name="Cálculo 2 6 5 2 2 2" xfId="26556"/>
    <cellStyle name="Cálculo 2 6 5 3" xfId="7799"/>
    <cellStyle name="Cálculo 2 6 5 3 2" xfId="20254"/>
    <cellStyle name="Cálculo 2 6 5 4" xfId="7800"/>
    <cellStyle name="Cálculo 2 6 5 4 2" xfId="20255"/>
    <cellStyle name="Cálculo 2 6 6" xfId="3951"/>
    <cellStyle name="Cálculo 2 6 6 2" xfId="10929"/>
    <cellStyle name="Cálculo 2 6 6 2 2" xfId="26557"/>
    <cellStyle name="Cálculo 2 6 7" xfId="7801"/>
    <cellStyle name="Cálculo 2 6 7 2" xfId="20256"/>
    <cellStyle name="Cálculo 2 6 8" xfId="7802"/>
    <cellStyle name="Cálculo 2 6 8 2" xfId="20257"/>
    <cellStyle name="Cálculo 2 7" xfId="467"/>
    <cellStyle name="Cálculo 2 7 2" xfId="1450"/>
    <cellStyle name="Cálculo 2 7 2 2" xfId="3952"/>
    <cellStyle name="Cálculo 2 7 2 2 2" xfId="10930"/>
    <cellStyle name="Cálculo 2 7 2 2 2 2" xfId="26558"/>
    <cellStyle name="Cálculo 2 7 2 3" xfId="7803"/>
    <cellStyle name="Cálculo 2 7 2 3 2" xfId="20258"/>
    <cellStyle name="Cálculo 2 7 2 4" xfId="7804"/>
    <cellStyle name="Cálculo 2 7 2 4 2" xfId="20259"/>
    <cellStyle name="Cálculo 2 7 3" xfId="2561"/>
    <cellStyle name="Cálculo 2 7 3 2" xfId="3953"/>
    <cellStyle name="Cálculo 2 7 3 2 2" xfId="10931"/>
    <cellStyle name="Cálculo 2 7 3 2 2 2" xfId="26559"/>
    <cellStyle name="Cálculo 2 7 3 3" xfId="7805"/>
    <cellStyle name="Cálculo 2 7 3 3 2" xfId="20260"/>
    <cellStyle name="Cálculo 2 7 3 4" xfId="7806"/>
    <cellStyle name="Cálculo 2 7 3 4 2" xfId="20261"/>
    <cellStyle name="Cálculo 2 7 4" xfId="2562"/>
    <cellStyle name="Cálculo 2 7 4 2" xfId="3954"/>
    <cellStyle name="Cálculo 2 7 4 2 2" xfId="10932"/>
    <cellStyle name="Cálculo 2 7 4 2 2 2" xfId="26560"/>
    <cellStyle name="Cálculo 2 7 4 3" xfId="7807"/>
    <cellStyle name="Cálculo 2 7 4 3 2" xfId="20262"/>
    <cellStyle name="Cálculo 2 7 4 4" xfId="7808"/>
    <cellStyle name="Cálculo 2 7 4 4 2" xfId="20263"/>
    <cellStyle name="Cálculo 2 7 5" xfId="2563"/>
    <cellStyle name="Cálculo 2 7 5 2" xfId="3955"/>
    <cellStyle name="Cálculo 2 7 5 2 2" xfId="10933"/>
    <cellStyle name="Cálculo 2 7 5 2 2 2" xfId="26561"/>
    <cellStyle name="Cálculo 2 7 5 3" xfId="7809"/>
    <cellStyle name="Cálculo 2 7 5 3 2" xfId="20264"/>
    <cellStyle name="Cálculo 2 7 5 4" xfId="7810"/>
    <cellStyle name="Cálculo 2 7 5 4 2" xfId="20265"/>
    <cellStyle name="Cálculo 2 7 6" xfId="3956"/>
    <cellStyle name="Cálculo 2 7 6 2" xfId="10934"/>
    <cellStyle name="Cálculo 2 7 6 2 2" xfId="26562"/>
    <cellStyle name="Cálculo 2 7 7" xfId="7811"/>
    <cellStyle name="Cálculo 2 7 7 2" xfId="20266"/>
    <cellStyle name="Cálculo 2 7 8" xfId="7812"/>
    <cellStyle name="Cálculo 2 7 8 2" xfId="20267"/>
    <cellStyle name="Cálculo 2 8" xfId="1451"/>
    <cellStyle name="Cálculo 2 8 2" xfId="10935"/>
    <cellStyle name="Cálculo 2 8 2 2" xfId="26563"/>
    <cellStyle name="Cálculo 2 9" xfId="7813"/>
    <cellStyle name="Cálculo 2 9 2" xfId="20268"/>
    <cellStyle name="Celda de comprobación 2" xfId="90"/>
    <cellStyle name="Celda de comprobación 2 2" xfId="7814"/>
    <cellStyle name="Celda vinculada 2" xfId="91"/>
    <cellStyle name="Celda vinculada 2 2" xfId="7815"/>
    <cellStyle name="Comma" xfId="92"/>
    <cellStyle name="Comma [0]" xfId="93"/>
    <cellStyle name="Comma 2" xfId="468"/>
    <cellStyle name="Comma 2 2" xfId="3957"/>
    <cellStyle name="Comma 2 2 2" xfId="10936"/>
    <cellStyle name="Comma 2 2 2 2" xfId="23139"/>
    <cellStyle name="Comma 2 2 3" xfId="17313"/>
    <cellStyle name="Comma 2 3" xfId="7816"/>
    <cellStyle name="Comma 2 3 2" xfId="20269"/>
    <cellStyle name="Comma 2 4" xfId="15126"/>
    <cellStyle name="Comma 3" xfId="3958"/>
    <cellStyle name="Comma 3 2" xfId="10937"/>
    <cellStyle name="Comma 3 2 2" xfId="23140"/>
    <cellStyle name="Comma 4" xfId="3959"/>
    <cellStyle name="Comma 4 2" xfId="10938"/>
    <cellStyle name="Comma 4 2 2" xfId="23141"/>
    <cellStyle name="Comma 4 3" xfId="17314"/>
    <cellStyle name="Comma 5" xfId="3960"/>
    <cellStyle name="Comma 6" xfId="3961"/>
    <cellStyle name="Currency" xfId="94"/>
    <cellStyle name="Currency [0]" xfId="95"/>
    <cellStyle name="Currency [0] 2" xfId="3962"/>
    <cellStyle name="Currency [0] 2 2" xfId="10939"/>
    <cellStyle name="Currency [0] 2 2 2" xfId="23142"/>
    <cellStyle name="Currency [0] 2 3" xfId="17315"/>
    <cellStyle name="Currency [0] 3" xfId="14931"/>
    <cellStyle name="Currency 2" xfId="217"/>
    <cellStyle name="Currency 2 2" xfId="3963"/>
    <cellStyle name="Currency 2 2 2" xfId="10940"/>
    <cellStyle name="Currency 2 2 2 2" xfId="23143"/>
    <cellStyle name="Currency 2 2 3" xfId="17316"/>
    <cellStyle name="Currency 2 3" xfId="7817"/>
    <cellStyle name="Currency 2 3 2" xfId="20270"/>
    <cellStyle name="Currency 2 4" xfId="14989"/>
    <cellStyle name="Currency 3" xfId="469"/>
    <cellStyle name="Currency 3 2" xfId="3964"/>
    <cellStyle name="Currency 3 2 2" xfId="10941"/>
    <cellStyle name="Currency 3 2 2 2" xfId="23144"/>
    <cellStyle name="Currency 3 2 3" xfId="17317"/>
    <cellStyle name="Currency 3 3" xfId="7818"/>
    <cellStyle name="Currency 3 3 2" xfId="20271"/>
    <cellStyle name="Currency 3 4" xfId="15127"/>
    <cellStyle name="Date" xfId="96"/>
    <cellStyle name="Encabezado 4 2" xfId="97"/>
    <cellStyle name="Encabezado 4 2 2" xfId="7819"/>
    <cellStyle name="Énfasis1 2" xfId="98"/>
    <cellStyle name="Énfasis1 2 2" xfId="7820"/>
    <cellStyle name="Énfasis2 2" xfId="99"/>
    <cellStyle name="Énfasis2 2 2" xfId="7821"/>
    <cellStyle name="Énfasis3 2" xfId="100"/>
    <cellStyle name="Énfasis3 2 2" xfId="7822"/>
    <cellStyle name="Énfasis4 2" xfId="101"/>
    <cellStyle name="Énfasis4 2 2" xfId="7823"/>
    <cellStyle name="Énfasis5 2" xfId="102"/>
    <cellStyle name="Énfasis5 2 2" xfId="7824"/>
    <cellStyle name="Énfasis6 2" xfId="103"/>
    <cellStyle name="Énfasis6 2 2" xfId="7825"/>
    <cellStyle name="Entrada 2" xfId="104"/>
    <cellStyle name="Entrada 2 2" xfId="470"/>
    <cellStyle name="Entrada 2 2 2" xfId="1452"/>
    <cellStyle name="Entrada 2 2 2 10" xfId="2564"/>
    <cellStyle name="Entrada 2 2 2 10 2" xfId="3965"/>
    <cellStyle name="Entrada 2 2 2 10 2 2" xfId="10942"/>
    <cellStyle name="Entrada 2 2 2 10 2 2 2" xfId="26564"/>
    <cellStyle name="Entrada 2 2 2 10 3" xfId="7826"/>
    <cellStyle name="Entrada 2 2 2 10 3 2" xfId="20272"/>
    <cellStyle name="Entrada 2 2 2 10 4" xfId="7827"/>
    <cellStyle name="Entrada 2 2 2 10 4 2" xfId="20273"/>
    <cellStyle name="Entrada 2 2 2 11" xfId="2565"/>
    <cellStyle name="Entrada 2 2 2 11 2" xfId="3966"/>
    <cellStyle name="Entrada 2 2 2 11 2 2" xfId="10943"/>
    <cellStyle name="Entrada 2 2 2 11 2 2 2" xfId="26565"/>
    <cellStyle name="Entrada 2 2 2 11 3" xfId="7828"/>
    <cellStyle name="Entrada 2 2 2 11 3 2" xfId="20274"/>
    <cellStyle name="Entrada 2 2 2 11 4" xfId="7829"/>
    <cellStyle name="Entrada 2 2 2 11 4 2" xfId="20275"/>
    <cellStyle name="Entrada 2 2 2 12" xfId="3967"/>
    <cellStyle name="Entrada 2 2 2 12 2" xfId="10944"/>
    <cellStyle name="Entrada 2 2 2 12 2 2" xfId="26566"/>
    <cellStyle name="Entrada 2 2 2 13" xfId="7830"/>
    <cellStyle name="Entrada 2 2 2 13 2" xfId="20276"/>
    <cellStyle name="Entrada 2 2 2 14" xfId="7831"/>
    <cellStyle name="Entrada 2 2 2 14 2" xfId="20277"/>
    <cellStyle name="Entrada 2 2 2 2" xfId="2334"/>
    <cellStyle name="Entrada 2 2 2 2 2" xfId="2566"/>
    <cellStyle name="Entrada 2 2 2 2 2 2" xfId="3968"/>
    <cellStyle name="Entrada 2 2 2 2 2 2 2" xfId="10945"/>
    <cellStyle name="Entrada 2 2 2 2 2 2 2 2" xfId="26567"/>
    <cellStyle name="Entrada 2 2 2 2 2 3" xfId="7832"/>
    <cellStyle name="Entrada 2 2 2 2 2 3 2" xfId="20278"/>
    <cellStyle name="Entrada 2 2 2 2 2 4" xfId="7833"/>
    <cellStyle name="Entrada 2 2 2 2 2 4 2" xfId="20279"/>
    <cellStyle name="Entrada 2 2 2 2 3" xfId="2567"/>
    <cellStyle name="Entrada 2 2 2 2 3 2" xfId="3969"/>
    <cellStyle name="Entrada 2 2 2 2 3 2 2" xfId="10946"/>
    <cellStyle name="Entrada 2 2 2 2 3 2 2 2" xfId="26568"/>
    <cellStyle name="Entrada 2 2 2 2 3 3" xfId="7834"/>
    <cellStyle name="Entrada 2 2 2 2 3 3 2" xfId="20280"/>
    <cellStyle name="Entrada 2 2 2 2 3 4" xfId="7835"/>
    <cellStyle name="Entrada 2 2 2 2 3 4 2" xfId="20281"/>
    <cellStyle name="Entrada 2 2 2 2 4" xfId="2568"/>
    <cellStyle name="Entrada 2 2 2 2 4 2" xfId="3970"/>
    <cellStyle name="Entrada 2 2 2 2 4 2 2" xfId="10947"/>
    <cellStyle name="Entrada 2 2 2 2 4 2 2 2" xfId="26569"/>
    <cellStyle name="Entrada 2 2 2 2 4 3" xfId="7836"/>
    <cellStyle name="Entrada 2 2 2 2 4 3 2" xfId="20282"/>
    <cellStyle name="Entrada 2 2 2 2 4 4" xfId="7837"/>
    <cellStyle name="Entrada 2 2 2 2 4 4 2" xfId="20283"/>
    <cellStyle name="Entrada 2 2 2 2 5" xfId="2569"/>
    <cellStyle name="Entrada 2 2 2 2 5 2" xfId="3971"/>
    <cellStyle name="Entrada 2 2 2 2 5 2 2" xfId="10948"/>
    <cellStyle name="Entrada 2 2 2 2 5 2 2 2" xfId="26570"/>
    <cellStyle name="Entrada 2 2 2 2 5 3" xfId="7838"/>
    <cellStyle name="Entrada 2 2 2 2 5 3 2" xfId="20284"/>
    <cellStyle name="Entrada 2 2 2 2 5 4" xfId="7839"/>
    <cellStyle name="Entrada 2 2 2 2 5 4 2" xfId="20285"/>
    <cellStyle name="Entrada 2 2 2 2 6" xfId="3972"/>
    <cellStyle name="Entrada 2 2 2 2 6 2" xfId="10949"/>
    <cellStyle name="Entrada 2 2 2 2 6 2 2" xfId="26571"/>
    <cellStyle name="Entrada 2 2 2 2 7" xfId="7840"/>
    <cellStyle name="Entrada 2 2 2 2 7 2" xfId="20286"/>
    <cellStyle name="Entrada 2 2 2 2 8" xfId="7841"/>
    <cellStyle name="Entrada 2 2 2 2 8 2" xfId="20287"/>
    <cellStyle name="Entrada 2 2 2 3" xfId="2335"/>
    <cellStyle name="Entrada 2 2 2 3 2" xfId="2570"/>
    <cellStyle name="Entrada 2 2 2 3 2 2" xfId="3973"/>
    <cellStyle name="Entrada 2 2 2 3 2 2 2" xfId="10950"/>
    <cellStyle name="Entrada 2 2 2 3 2 2 2 2" xfId="26572"/>
    <cellStyle name="Entrada 2 2 2 3 2 3" xfId="7842"/>
    <cellStyle name="Entrada 2 2 2 3 2 3 2" xfId="20288"/>
    <cellStyle name="Entrada 2 2 2 3 2 4" xfId="7843"/>
    <cellStyle name="Entrada 2 2 2 3 2 4 2" xfId="20289"/>
    <cellStyle name="Entrada 2 2 2 3 3" xfId="2571"/>
    <cellStyle name="Entrada 2 2 2 3 3 2" xfId="3974"/>
    <cellStyle name="Entrada 2 2 2 3 3 2 2" xfId="10951"/>
    <cellStyle name="Entrada 2 2 2 3 3 2 2 2" xfId="26573"/>
    <cellStyle name="Entrada 2 2 2 3 3 3" xfId="7844"/>
    <cellStyle name="Entrada 2 2 2 3 3 3 2" xfId="20290"/>
    <cellStyle name="Entrada 2 2 2 3 3 4" xfId="7845"/>
    <cellStyle name="Entrada 2 2 2 3 3 4 2" xfId="20291"/>
    <cellStyle name="Entrada 2 2 2 3 4" xfId="2572"/>
    <cellStyle name="Entrada 2 2 2 3 4 2" xfId="3975"/>
    <cellStyle name="Entrada 2 2 2 3 4 2 2" xfId="10952"/>
    <cellStyle name="Entrada 2 2 2 3 4 2 2 2" xfId="26574"/>
    <cellStyle name="Entrada 2 2 2 3 4 3" xfId="7846"/>
    <cellStyle name="Entrada 2 2 2 3 4 3 2" xfId="20292"/>
    <cellStyle name="Entrada 2 2 2 3 4 4" xfId="7847"/>
    <cellStyle name="Entrada 2 2 2 3 4 4 2" xfId="20293"/>
    <cellStyle name="Entrada 2 2 2 3 5" xfId="2573"/>
    <cellStyle name="Entrada 2 2 2 3 5 2" xfId="3976"/>
    <cellStyle name="Entrada 2 2 2 3 5 2 2" xfId="10953"/>
    <cellStyle name="Entrada 2 2 2 3 5 2 2 2" xfId="26575"/>
    <cellStyle name="Entrada 2 2 2 3 5 3" xfId="7848"/>
    <cellStyle name="Entrada 2 2 2 3 5 3 2" xfId="20294"/>
    <cellStyle name="Entrada 2 2 2 3 5 4" xfId="7849"/>
    <cellStyle name="Entrada 2 2 2 3 5 4 2" xfId="20295"/>
    <cellStyle name="Entrada 2 2 2 3 6" xfId="3977"/>
    <cellStyle name="Entrada 2 2 2 3 6 2" xfId="10954"/>
    <cellStyle name="Entrada 2 2 2 3 6 2 2" xfId="26576"/>
    <cellStyle name="Entrada 2 2 2 3 7" xfId="7850"/>
    <cellStyle name="Entrada 2 2 2 3 7 2" xfId="20296"/>
    <cellStyle name="Entrada 2 2 2 3 8" xfId="7851"/>
    <cellStyle name="Entrada 2 2 2 3 8 2" xfId="20297"/>
    <cellStyle name="Entrada 2 2 2 4" xfId="2336"/>
    <cellStyle name="Entrada 2 2 2 4 2" xfId="2574"/>
    <cellStyle name="Entrada 2 2 2 4 2 2" xfId="3978"/>
    <cellStyle name="Entrada 2 2 2 4 2 2 2" xfId="10955"/>
    <cellStyle name="Entrada 2 2 2 4 2 2 2 2" xfId="26577"/>
    <cellStyle name="Entrada 2 2 2 4 2 3" xfId="7852"/>
    <cellStyle name="Entrada 2 2 2 4 2 3 2" xfId="20298"/>
    <cellStyle name="Entrada 2 2 2 4 2 4" xfId="7853"/>
    <cellStyle name="Entrada 2 2 2 4 2 4 2" xfId="20299"/>
    <cellStyle name="Entrada 2 2 2 4 3" xfId="2575"/>
    <cellStyle name="Entrada 2 2 2 4 3 2" xfId="3979"/>
    <cellStyle name="Entrada 2 2 2 4 3 2 2" xfId="10956"/>
    <cellStyle name="Entrada 2 2 2 4 3 2 2 2" xfId="26578"/>
    <cellStyle name="Entrada 2 2 2 4 3 3" xfId="7854"/>
    <cellStyle name="Entrada 2 2 2 4 3 3 2" xfId="20300"/>
    <cellStyle name="Entrada 2 2 2 4 3 4" xfId="7855"/>
    <cellStyle name="Entrada 2 2 2 4 3 4 2" xfId="20301"/>
    <cellStyle name="Entrada 2 2 2 4 4" xfId="2576"/>
    <cellStyle name="Entrada 2 2 2 4 4 2" xfId="3980"/>
    <cellStyle name="Entrada 2 2 2 4 4 2 2" xfId="10957"/>
    <cellStyle name="Entrada 2 2 2 4 4 2 2 2" xfId="26579"/>
    <cellStyle name="Entrada 2 2 2 4 4 3" xfId="7856"/>
    <cellStyle name="Entrada 2 2 2 4 4 3 2" xfId="20302"/>
    <cellStyle name="Entrada 2 2 2 4 4 4" xfId="7857"/>
    <cellStyle name="Entrada 2 2 2 4 4 4 2" xfId="20303"/>
    <cellStyle name="Entrada 2 2 2 4 5" xfId="2577"/>
    <cellStyle name="Entrada 2 2 2 4 5 2" xfId="3981"/>
    <cellStyle name="Entrada 2 2 2 4 5 2 2" xfId="10958"/>
    <cellStyle name="Entrada 2 2 2 4 5 2 2 2" xfId="26580"/>
    <cellStyle name="Entrada 2 2 2 4 5 3" xfId="7858"/>
    <cellStyle name="Entrada 2 2 2 4 5 3 2" xfId="20304"/>
    <cellStyle name="Entrada 2 2 2 4 5 4" xfId="7859"/>
    <cellStyle name="Entrada 2 2 2 4 5 4 2" xfId="20305"/>
    <cellStyle name="Entrada 2 2 2 4 6" xfId="3982"/>
    <cellStyle name="Entrada 2 2 2 4 6 2" xfId="10959"/>
    <cellStyle name="Entrada 2 2 2 4 6 2 2" xfId="26581"/>
    <cellStyle name="Entrada 2 2 2 4 7" xfId="7860"/>
    <cellStyle name="Entrada 2 2 2 4 7 2" xfId="20306"/>
    <cellStyle name="Entrada 2 2 2 4 8" xfId="7861"/>
    <cellStyle name="Entrada 2 2 2 4 8 2" xfId="20307"/>
    <cellStyle name="Entrada 2 2 2 5" xfId="2337"/>
    <cellStyle name="Entrada 2 2 2 5 2" xfId="2578"/>
    <cellStyle name="Entrada 2 2 2 5 2 2" xfId="3983"/>
    <cellStyle name="Entrada 2 2 2 5 2 2 2" xfId="10960"/>
    <cellStyle name="Entrada 2 2 2 5 2 2 2 2" xfId="26582"/>
    <cellStyle name="Entrada 2 2 2 5 2 3" xfId="7862"/>
    <cellStyle name="Entrada 2 2 2 5 2 3 2" xfId="20308"/>
    <cellStyle name="Entrada 2 2 2 5 2 4" xfId="7863"/>
    <cellStyle name="Entrada 2 2 2 5 2 4 2" xfId="20309"/>
    <cellStyle name="Entrada 2 2 2 5 3" xfId="2579"/>
    <cellStyle name="Entrada 2 2 2 5 3 2" xfId="3984"/>
    <cellStyle name="Entrada 2 2 2 5 3 2 2" xfId="10961"/>
    <cellStyle name="Entrada 2 2 2 5 3 2 2 2" xfId="26583"/>
    <cellStyle name="Entrada 2 2 2 5 3 3" xfId="7864"/>
    <cellStyle name="Entrada 2 2 2 5 3 3 2" xfId="20310"/>
    <cellStyle name="Entrada 2 2 2 5 3 4" xfId="7865"/>
    <cellStyle name="Entrada 2 2 2 5 3 4 2" xfId="20311"/>
    <cellStyle name="Entrada 2 2 2 5 4" xfId="2580"/>
    <cellStyle name="Entrada 2 2 2 5 4 2" xfId="3985"/>
    <cellStyle name="Entrada 2 2 2 5 4 2 2" xfId="10962"/>
    <cellStyle name="Entrada 2 2 2 5 4 2 2 2" xfId="26584"/>
    <cellStyle name="Entrada 2 2 2 5 4 3" xfId="7866"/>
    <cellStyle name="Entrada 2 2 2 5 4 3 2" xfId="20312"/>
    <cellStyle name="Entrada 2 2 2 5 4 4" xfId="7867"/>
    <cellStyle name="Entrada 2 2 2 5 4 4 2" xfId="20313"/>
    <cellStyle name="Entrada 2 2 2 5 5" xfId="2581"/>
    <cellStyle name="Entrada 2 2 2 5 5 2" xfId="3986"/>
    <cellStyle name="Entrada 2 2 2 5 5 2 2" xfId="10963"/>
    <cellStyle name="Entrada 2 2 2 5 5 2 2 2" xfId="26585"/>
    <cellStyle name="Entrada 2 2 2 5 5 3" xfId="7868"/>
    <cellStyle name="Entrada 2 2 2 5 5 3 2" xfId="20314"/>
    <cellStyle name="Entrada 2 2 2 5 5 4" xfId="7869"/>
    <cellStyle name="Entrada 2 2 2 5 5 4 2" xfId="20315"/>
    <cellStyle name="Entrada 2 2 2 5 6" xfId="3987"/>
    <cellStyle name="Entrada 2 2 2 5 6 2" xfId="10964"/>
    <cellStyle name="Entrada 2 2 2 5 6 2 2" xfId="26586"/>
    <cellStyle name="Entrada 2 2 2 5 7" xfId="7870"/>
    <cellStyle name="Entrada 2 2 2 5 7 2" xfId="20316"/>
    <cellStyle name="Entrada 2 2 2 5 8" xfId="7871"/>
    <cellStyle name="Entrada 2 2 2 5 8 2" xfId="20317"/>
    <cellStyle name="Entrada 2 2 2 6" xfId="2338"/>
    <cellStyle name="Entrada 2 2 2 6 2" xfId="2582"/>
    <cellStyle name="Entrada 2 2 2 6 2 2" xfId="3988"/>
    <cellStyle name="Entrada 2 2 2 6 2 2 2" xfId="10965"/>
    <cellStyle name="Entrada 2 2 2 6 2 2 2 2" xfId="26587"/>
    <cellStyle name="Entrada 2 2 2 6 2 3" xfId="7872"/>
    <cellStyle name="Entrada 2 2 2 6 2 3 2" xfId="20318"/>
    <cellStyle name="Entrada 2 2 2 6 2 4" xfId="7873"/>
    <cellStyle name="Entrada 2 2 2 6 2 4 2" xfId="20319"/>
    <cellStyle name="Entrada 2 2 2 6 3" xfId="2583"/>
    <cellStyle name="Entrada 2 2 2 6 3 2" xfId="3989"/>
    <cellStyle name="Entrada 2 2 2 6 3 2 2" xfId="10966"/>
    <cellStyle name="Entrada 2 2 2 6 3 2 2 2" xfId="26588"/>
    <cellStyle name="Entrada 2 2 2 6 3 3" xfId="7874"/>
    <cellStyle name="Entrada 2 2 2 6 3 3 2" xfId="20320"/>
    <cellStyle name="Entrada 2 2 2 6 3 4" xfId="7875"/>
    <cellStyle name="Entrada 2 2 2 6 3 4 2" xfId="20321"/>
    <cellStyle name="Entrada 2 2 2 6 4" xfId="2584"/>
    <cellStyle name="Entrada 2 2 2 6 4 2" xfId="3990"/>
    <cellStyle name="Entrada 2 2 2 6 4 2 2" xfId="10967"/>
    <cellStyle name="Entrada 2 2 2 6 4 2 2 2" xfId="26589"/>
    <cellStyle name="Entrada 2 2 2 6 4 3" xfId="7876"/>
    <cellStyle name="Entrada 2 2 2 6 4 3 2" xfId="20322"/>
    <cellStyle name="Entrada 2 2 2 6 4 4" xfId="7877"/>
    <cellStyle name="Entrada 2 2 2 6 4 4 2" xfId="20323"/>
    <cellStyle name="Entrada 2 2 2 6 5" xfId="2585"/>
    <cellStyle name="Entrada 2 2 2 6 5 2" xfId="3991"/>
    <cellStyle name="Entrada 2 2 2 6 5 2 2" xfId="10968"/>
    <cellStyle name="Entrada 2 2 2 6 5 2 2 2" xfId="26590"/>
    <cellStyle name="Entrada 2 2 2 6 5 3" xfId="7878"/>
    <cellStyle name="Entrada 2 2 2 6 5 3 2" xfId="20324"/>
    <cellStyle name="Entrada 2 2 2 6 5 4" xfId="7879"/>
    <cellStyle name="Entrada 2 2 2 6 5 4 2" xfId="20325"/>
    <cellStyle name="Entrada 2 2 2 6 6" xfId="3992"/>
    <cellStyle name="Entrada 2 2 2 6 6 2" xfId="10969"/>
    <cellStyle name="Entrada 2 2 2 6 6 2 2" xfId="26591"/>
    <cellStyle name="Entrada 2 2 2 6 7" xfId="7880"/>
    <cellStyle name="Entrada 2 2 2 6 7 2" xfId="20326"/>
    <cellStyle name="Entrada 2 2 2 6 8" xfId="7881"/>
    <cellStyle name="Entrada 2 2 2 6 8 2" xfId="20327"/>
    <cellStyle name="Entrada 2 2 2 7" xfId="2339"/>
    <cellStyle name="Entrada 2 2 2 7 2" xfId="2586"/>
    <cellStyle name="Entrada 2 2 2 7 2 2" xfId="3993"/>
    <cellStyle name="Entrada 2 2 2 7 2 2 2" xfId="10970"/>
    <cellStyle name="Entrada 2 2 2 7 2 2 2 2" xfId="26592"/>
    <cellStyle name="Entrada 2 2 2 7 2 3" xfId="7882"/>
    <cellStyle name="Entrada 2 2 2 7 2 3 2" xfId="20328"/>
    <cellStyle name="Entrada 2 2 2 7 2 4" xfId="7883"/>
    <cellStyle name="Entrada 2 2 2 7 2 4 2" xfId="20329"/>
    <cellStyle name="Entrada 2 2 2 7 3" xfId="2587"/>
    <cellStyle name="Entrada 2 2 2 7 3 2" xfId="3994"/>
    <cellStyle name="Entrada 2 2 2 7 3 2 2" xfId="10971"/>
    <cellStyle name="Entrada 2 2 2 7 3 2 2 2" xfId="26593"/>
    <cellStyle name="Entrada 2 2 2 7 3 3" xfId="7884"/>
    <cellStyle name="Entrada 2 2 2 7 3 3 2" xfId="20330"/>
    <cellStyle name="Entrada 2 2 2 7 3 4" xfId="7885"/>
    <cellStyle name="Entrada 2 2 2 7 3 4 2" xfId="20331"/>
    <cellStyle name="Entrada 2 2 2 7 4" xfId="2588"/>
    <cellStyle name="Entrada 2 2 2 7 4 2" xfId="3995"/>
    <cellStyle name="Entrada 2 2 2 7 4 2 2" xfId="10972"/>
    <cellStyle name="Entrada 2 2 2 7 4 2 2 2" xfId="26594"/>
    <cellStyle name="Entrada 2 2 2 7 4 3" xfId="7886"/>
    <cellStyle name="Entrada 2 2 2 7 4 3 2" xfId="20332"/>
    <cellStyle name="Entrada 2 2 2 7 4 4" xfId="7887"/>
    <cellStyle name="Entrada 2 2 2 7 4 4 2" xfId="20333"/>
    <cellStyle name="Entrada 2 2 2 7 5" xfId="2589"/>
    <cellStyle name="Entrada 2 2 2 7 5 2" xfId="3996"/>
    <cellStyle name="Entrada 2 2 2 7 5 2 2" xfId="10973"/>
    <cellStyle name="Entrada 2 2 2 7 5 2 2 2" xfId="26595"/>
    <cellStyle name="Entrada 2 2 2 7 5 3" xfId="7888"/>
    <cellStyle name="Entrada 2 2 2 7 5 3 2" xfId="20334"/>
    <cellStyle name="Entrada 2 2 2 7 5 4" xfId="7889"/>
    <cellStyle name="Entrada 2 2 2 7 5 4 2" xfId="20335"/>
    <cellStyle name="Entrada 2 2 2 7 6" xfId="3997"/>
    <cellStyle name="Entrada 2 2 2 7 6 2" xfId="10974"/>
    <cellStyle name="Entrada 2 2 2 7 6 2 2" xfId="26596"/>
    <cellStyle name="Entrada 2 2 2 7 7" xfId="7890"/>
    <cellStyle name="Entrada 2 2 2 7 7 2" xfId="20336"/>
    <cellStyle name="Entrada 2 2 2 7 8" xfId="7891"/>
    <cellStyle name="Entrada 2 2 2 7 8 2" xfId="20337"/>
    <cellStyle name="Entrada 2 2 2 8" xfId="2590"/>
    <cellStyle name="Entrada 2 2 2 8 2" xfId="3998"/>
    <cellStyle name="Entrada 2 2 2 8 2 2" xfId="10975"/>
    <cellStyle name="Entrada 2 2 2 8 2 2 2" xfId="26597"/>
    <cellStyle name="Entrada 2 2 2 8 3" xfId="7892"/>
    <cellStyle name="Entrada 2 2 2 8 3 2" xfId="20338"/>
    <cellStyle name="Entrada 2 2 2 8 4" xfId="7893"/>
    <cellStyle name="Entrada 2 2 2 8 4 2" xfId="20339"/>
    <cellStyle name="Entrada 2 2 2 9" xfId="2591"/>
    <cellStyle name="Entrada 2 2 2 9 2" xfId="3999"/>
    <cellStyle name="Entrada 2 2 2 9 2 2" xfId="10976"/>
    <cellStyle name="Entrada 2 2 2 9 2 2 2" xfId="26598"/>
    <cellStyle name="Entrada 2 2 2 9 3" xfId="7894"/>
    <cellStyle name="Entrada 2 2 2 9 3 2" xfId="20340"/>
    <cellStyle name="Entrada 2 2 2 9 4" xfId="7895"/>
    <cellStyle name="Entrada 2 2 2 9 4 2" xfId="20341"/>
    <cellStyle name="Entrada 2 2 3" xfId="2340"/>
    <cellStyle name="Entrada 2 2 3 2" xfId="2592"/>
    <cellStyle name="Entrada 2 2 3 2 2" xfId="4000"/>
    <cellStyle name="Entrada 2 2 3 2 2 2" xfId="10977"/>
    <cellStyle name="Entrada 2 2 3 2 2 2 2" xfId="26599"/>
    <cellStyle name="Entrada 2 2 3 2 3" xfId="7896"/>
    <cellStyle name="Entrada 2 2 3 2 3 2" xfId="20342"/>
    <cellStyle name="Entrada 2 2 3 2 4" xfId="7897"/>
    <cellStyle name="Entrada 2 2 3 2 4 2" xfId="20343"/>
    <cellStyle name="Entrada 2 2 3 3" xfId="2593"/>
    <cellStyle name="Entrada 2 2 3 3 2" xfId="4001"/>
    <cellStyle name="Entrada 2 2 3 3 2 2" xfId="10978"/>
    <cellStyle name="Entrada 2 2 3 3 2 2 2" xfId="26600"/>
    <cellStyle name="Entrada 2 2 3 3 3" xfId="7898"/>
    <cellStyle name="Entrada 2 2 3 3 3 2" xfId="20344"/>
    <cellStyle name="Entrada 2 2 3 3 4" xfId="7899"/>
    <cellStyle name="Entrada 2 2 3 3 4 2" xfId="20345"/>
    <cellStyle name="Entrada 2 2 3 4" xfId="2594"/>
    <cellStyle name="Entrada 2 2 3 4 2" xfId="4002"/>
    <cellStyle name="Entrada 2 2 3 4 2 2" xfId="10979"/>
    <cellStyle name="Entrada 2 2 3 4 2 2 2" xfId="26601"/>
    <cellStyle name="Entrada 2 2 3 4 3" xfId="7900"/>
    <cellStyle name="Entrada 2 2 3 4 3 2" xfId="20346"/>
    <cellStyle name="Entrada 2 2 3 4 4" xfId="7901"/>
    <cellStyle name="Entrada 2 2 3 4 4 2" xfId="20347"/>
    <cellStyle name="Entrada 2 2 3 5" xfId="2595"/>
    <cellStyle name="Entrada 2 2 3 5 2" xfId="4003"/>
    <cellStyle name="Entrada 2 2 3 5 2 2" xfId="10980"/>
    <cellStyle name="Entrada 2 2 3 5 2 2 2" xfId="26602"/>
    <cellStyle name="Entrada 2 2 3 5 3" xfId="7902"/>
    <cellStyle name="Entrada 2 2 3 5 3 2" xfId="20348"/>
    <cellStyle name="Entrada 2 2 3 5 4" xfId="7903"/>
    <cellStyle name="Entrada 2 2 3 5 4 2" xfId="20349"/>
    <cellStyle name="Entrada 2 2 3 6" xfId="4004"/>
    <cellStyle name="Entrada 2 2 3 6 2" xfId="10981"/>
    <cellStyle name="Entrada 2 2 3 6 2 2" xfId="26603"/>
    <cellStyle name="Entrada 2 2 3 7" xfId="7904"/>
    <cellStyle name="Entrada 2 2 3 7 2" xfId="20350"/>
    <cellStyle name="Entrada 2 2 3 8" xfId="7905"/>
    <cellStyle name="Entrada 2 2 3 8 2" xfId="20351"/>
    <cellStyle name="Entrada 2 2 4" xfId="2341"/>
    <cellStyle name="Entrada 2 2 4 2" xfId="2596"/>
    <cellStyle name="Entrada 2 2 4 2 2" xfId="4005"/>
    <cellStyle name="Entrada 2 2 4 2 2 2" xfId="10982"/>
    <cellStyle name="Entrada 2 2 4 2 2 2 2" xfId="26604"/>
    <cellStyle name="Entrada 2 2 4 2 3" xfId="7906"/>
    <cellStyle name="Entrada 2 2 4 2 3 2" xfId="20352"/>
    <cellStyle name="Entrada 2 2 4 2 4" xfId="7907"/>
    <cellStyle name="Entrada 2 2 4 2 4 2" xfId="20353"/>
    <cellStyle name="Entrada 2 2 4 3" xfId="2597"/>
    <cellStyle name="Entrada 2 2 4 3 2" xfId="4006"/>
    <cellStyle name="Entrada 2 2 4 3 2 2" xfId="10983"/>
    <cellStyle name="Entrada 2 2 4 3 2 2 2" xfId="26605"/>
    <cellStyle name="Entrada 2 2 4 3 3" xfId="7908"/>
    <cellStyle name="Entrada 2 2 4 3 3 2" xfId="20354"/>
    <cellStyle name="Entrada 2 2 4 3 4" xfId="7909"/>
    <cellStyle name="Entrada 2 2 4 3 4 2" xfId="20355"/>
    <cellStyle name="Entrada 2 2 4 4" xfId="2598"/>
    <cellStyle name="Entrada 2 2 4 4 2" xfId="4007"/>
    <cellStyle name="Entrada 2 2 4 4 2 2" xfId="10984"/>
    <cellStyle name="Entrada 2 2 4 4 2 2 2" xfId="26606"/>
    <cellStyle name="Entrada 2 2 4 4 3" xfId="7910"/>
    <cellStyle name="Entrada 2 2 4 4 3 2" xfId="20356"/>
    <cellStyle name="Entrada 2 2 4 4 4" xfId="7911"/>
    <cellStyle name="Entrada 2 2 4 4 4 2" xfId="20357"/>
    <cellStyle name="Entrada 2 2 4 5" xfId="2599"/>
    <cellStyle name="Entrada 2 2 4 5 2" xfId="4008"/>
    <cellStyle name="Entrada 2 2 4 5 2 2" xfId="10985"/>
    <cellStyle name="Entrada 2 2 4 5 2 2 2" xfId="26607"/>
    <cellStyle name="Entrada 2 2 4 5 3" xfId="7912"/>
    <cellStyle name="Entrada 2 2 4 5 3 2" xfId="20358"/>
    <cellStyle name="Entrada 2 2 4 5 4" xfId="7913"/>
    <cellStyle name="Entrada 2 2 4 5 4 2" xfId="20359"/>
    <cellStyle name="Entrada 2 2 4 6" xfId="4009"/>
    <cellStyle name="Entrada 2 2 4 6 2" xfId="10986"/>
    <cellStyle name="Entrada 2 2 4 6 2 2" xfId="26608"/>
    <cellStyle name="Entrada 2 2 4 7" xfId="7914"/>
    <cellStyle name="Entrada 2 2 4 7 2" xfId="20360"/>
    <cellStyle name="Entrada 2 2 4 8" xfId="7915"/>
    <cellStyle name="Entrada 2 2 4 8 2" xfId="20361"/>
    <cellStyle name="Entrada 2 2 5" xfId="2342"/>
    <cellStyle name="Entrada 2 2 5 2" xfId="2600"/>
    <cellStyle name="Entrada 2 2 5 2 2" xfId="4010"/>
    <cellStyle name="Entrada 2 2 5 2 2 2" xfId="10987"/>
    <cellStyle name="Entrada 2 2 5 2 2 2 2" xfId="26609"/>
    <cellStyle name="Entrada 2 2 5 2 3" xfId="7916"/>
    <cellStyle name="Entrada 2 2 5 2 3 2" xfId="20362"/>
    <cellStyle name="Entrada 2 2 5 2 4" xfId="7917"/>
    <cellStyle name="Entrada 2 2 5 2 4 2" xfId="20363"/>
    <cellStyle name="Entrada 2 2 5 3" xfId="2601"/>
    <cellStyle name="Entrada 2 2 5 3 2" xfId="4011"/>
    <cellStyle name="Entrada 2 2 5 3 2 2" xfId="10988"/>
    <cellStyle name="Entrada 2 2 5 3 2 2 2" xfId="26610"/>
    <cellStyle name="Entrada 2 2 5 3 3" xfId="7918"/>
    <cellStyle name="Entrada 2 2 5 3 3 2" xfId="20364"/>
    <cellStyle name="Entrada 2 2 5 3 4" xfId="7919"/>
    <cellStyle name="Entrada 2 2 5 3 4 2" xfId="20365"/>
    <cellStyle name="Entrada 2 2 5 4" xfId="2602"/>
    <cellStyle name="Entrada 2 2 5 4 2" xfId="4012"/>
    <cellStyle name="Entrada 2 2 5 4 2 2" xfId="10989"/>
    <cellStyle name="Entrada 2 2 5 4 2 2 2" xfId="26611"/>
    <cellStyle name="Entrada 2 2 5 4 3" xfId="7920"/>
    <cellStyle name="Entrada 2 2 5 4 3 2" xfId="20366"/>
    <cellStyle name="Entrada 2 2 5 4 4" xfId="7921"/>
    <cellStyle name="Entrada 2 2 5 4 4 2" xfId="20367"/>
    <cellStyle name="Entrada 2 2 5 5" xfId="2603"/>
    <cellStyle name="Entrada 2 2 5 5 2" xfId="4013"/>
    <cellStyle name="Entrada 2 2 5 5 2 2" xfId="10990"/>
    <cellStyle name="Entrada 2 2 5 5 2 2 2" xfId="26612"/>
    <cellStyle name="Entrada 2 2 5 5 3" xfId="7922"/>
    <cellStyle name="Entrada 2 2 5 5 3 2" xfId="20368"/>
    <cellStyle name="Entrada 2 2 5 5 4" xfId="7923"/>
    <cellStyle name="Entrada 2 2 5 5 4 2" xfId="20369"/>
    <cellStyle name="Entrada 2 2 5 6" xfId="4014"/>
    <cellStyle name="Entrada 2 2 5 6 2" xfId="10991"/>
    <cellStyle name="Entrada 2 2 5 6 2 2" xfId="26613"/>
    <cellStyle name="Entrada 2 2 5 7" xfId="7924"/>
    <cellStyle name="Entrada 2 2 5 7 2" xfId="20370"/>
    <cellStyle name="Entrada 2 2 5 8" xfId="7925"/>
    <cellStyle name="Entrada 2 2 5 8 2" xfId="20371"/>
    <cellStyle name="Entrada 2 2 6" xfId="4015"/>
    <cellStyle name="Entrada 2 2 6 2" xfId="10992"/>
    <cellStyle name="Entrada 2 2 6 2 2" xfId="26614"/>
    <cellStyle name="Entrada 2 2 7" xfId="7926"/>
    <cellStyle name="Entrada 2 2 7 2" xfId="20372"/>
    <cellStyle name="Entrada 2 2 8" xfId="7927"/>
    <cellStyle name="Entrada 2 2 8 2" xfId="20373"/>
    <cellStyle name="Entrada 2 3" xfId="471"/>
    <cellStyle name="Entrada 2 3 2" xfId="1453"/>
    <cellStyle name="Entrada 2 3 2 10" xfId="2604"/>
    <cellStyle name="Entrada 2 3 2 10 2" xfId="4016"/>
    <cellStyle name="Entrada 2 3 2 10 2 2" xfId="10993"/>
    <cellStyle name="Entrada 2 3 2 10 2 2 2" xfId="26615"/>
    <cellStyle name="Entrada 2 3 2 10 3" xfId="7928"/>
    <cellStyle name="Entrada 2 3 2 10 3 2" xfId="20374"/>
    <cellStyle name="Entrada 2 3 2 10 4" xfId="7929"/>
    <cellStyle name="Entrada 2 3 2 10 4 2" xfId="20375"/>
    <cellStyle name="Entrada 2 3 2 11" xfId="2605"/>
    <cellStyle name="Entrada 2 3 2 11 2" xfId="4017"/>
    <cellStyle name="Entrada 2 3 2 11 2 2" xfId="10994"/>
    <cellStyle name="Entrada 2 3 2 11 2 2 2" xfId="26616"/>
    <cellStyle name="Entrada 2 3 2 11 3" xfId="7930"/>
    <cellStyle name="Entrada 2 3 2 11 3 2" xfId="20376"/>
    <cellStyle name="Entrada 2 3 2 11 4" xfId="7931"/>
    <cellStyle name="Entrada 2 3 2 11 4 2" xfId="20377"/>
    <cellStyle name="Entrada 2 3 2 12" xfId="4018"/>
    <cellStyle name="Entrada 2 3 2 12 2" xfId="10995"/>
    <cellStyle name="Entrada 2 3 2 12 2 2" xfId="26617"/>
    <cellStyle name="Entrada 2 3 2 13" xfId="7932"/>
    <cellStyle name="Entrada 2 3 2 13 2" xfId="20378"/>
    <cellStyle name="Entrada 2 3 2 14" xfId="7933"/>
    <cellStyle name="Entrada 2 3 2 14 2" xfId="20379"/>
    <cellStyle name="Entrada 2 3 2 2" xfId="2343"/>
    <cellStyle name="Entrada 2 3 2 2 2" xfId="2606"/>
    <cellStyle name="Entrada 2 3 2 2 2 2" xfId="4019"/>
    <cellStyle name="Entrada 2 3 2 2 2 2 2" xfId="10996"/>
    <cellStyle name="Entrada 2 3 2 2 2 2 2 2" xfId="26618"/>
    <cellStyle name="Entrada 2 3 2 2 2 3" xfId="7934"/>
    <cellStyle name="Entrada 2 3 2 2 2 3 2" xfId="20380"/>
    <cellStyle name="Entrada 2 3 2 2 2 4" xfId="7935"/>
    <cellStyle name="Entrada 2 3 2 2 2 4 2" xfId="20381"/>
    <cellStyle name="Entrada 2 3 2 2 3" xfId="2607"/>
    <cellStyle name="Entrada 2 3 2 2 3 2" xfId="4020"/>
    <cellStyle name="Entrada 2 3 2 2 3 2 2" xfId="10997"/>
    <cellStyle name="Entrada 2 3 2 2 3 2 2 2" xfId="26619"/>
    <cellStyle name="Entrada 2 3 2 2 3 3" xfId="7936"/>
    <cellStyle name="Entrada 2 3 2 2 3 3 2" xfId="20382"/>
    <cellStyle name="Entrada 2 3 2 2 3 4" xfId="7937"/>
    <cellStyle name="Entrada 2 3 2 2 3 4 2" xfId="20383"/>
    <cellStyle name="Entrada 2 3 2 2 4" xfId="2608"/>
    <cellStyle name="Entrada 2 3 2 2 4 2" xfId="4021"/>
    <cellStyle name="Entrada 2 3 2 2 4 2 2" xfId="10998"/>
    <cellStyle name="Entrada 2 3 2 2 4 2 2 2" xfId="26620"/>
    <cellStyle name="Entrada 2 3 2 2 4 3" xfId="7938"/>
    <cellStyle name="Entrada 2 3 2 2 4 3 2" xfId="20384"/>
    <cellStyle name="Entrada 2 3 2 2 4 4" xfId="7939"/>
    <cellStyle name="Entrada 2 3 2 2 4 4 2" xfId="20385"/>
    <cellStyle name="Entrada 2 3 2 2 5" xfId="2609"/>
    <cellStyle name="Entrada 2 3 2 2 5 2" xfId="4022"/>
    <cellStyle name="Entrada 2 3 2 2 5 2 2" xfId="10999"/>
    <cellStyle name="Entrada 2 3 2 2 5 2 2 2" xfId="26621"/>
    <cellStyle name="Entrada 2 3 2 2 5 3" xfId="7940"/>
    <cellStyle name="Entrada 2 3 2 2 5 3 2" xfId="20386"/>
    <cellStyle name="Entrada 2 3 2 2 5 4" xfId="7941"/>
    <cellStyle name="Entrada 2 3 2 2 5 4 2" xfId="20387"/>
    <cellStyle name="Entrada 2 3 2 2 6" xfId="4023"/>
    <cellStyle name="Entrada 2 3 2 2 6 2" xfId="11000"/>
    <cellStyle name="Entrada 2 3 2 2 6 2 2" xfId="26622"/>
    <cellStyle name="Entrada 2 3 2 2 7" xfId="7942"/>
    <cellStyle name="Entrada 2 3 2 2 7 2" xfId="20388"/>
    <cellStyle name="Entrada 2 3 2 2 8" xfId="7943"/>
    <cellStyle name="Entrada 2 3 2 2 8 2" xfId="20389"/>
    <cellStyle name="Entrada 2 3 2 3" xfId="2344"/>
    <cellStyle name="Entrada 2 3 2 3 2" xfId="2610"/>
    <cellStyle name="Entrada 2 3 2 3 2 2" xfId="4024"/>
    <cellStyle name="Entrada 2 3 2 3 2 2 2" xfId="11001"/>
    <cellStyle name="Entrada 2 3 2 3 2 2 2 2" xfId="26623"/>
    <cellStyle name="Entrada 2 3 2 3 2 3" xfId="7944"/>
    <cellStyle name="Entrada 2 3 2 3 2 3 2" xfId="20390"/>
    <cellStyle name="Entrada 2 3 2 3 2 4" xfId="7945"/>
    <cellStyle name="Entrada 2 3 2 3 2 4 2" xfId="20391"/>
    <cellStyle name="Entrada 2 3 2 3 3" xfId="2611"/>
    <cellStyle name="Entrada 2 3 2 3 3 2" xfId="4025"/>
    <cellStyle name="Entrada 2 3 2 3 3 2 2" xfId="11002"/>
    <cellStyle name="Entrada 2 3 2 3 3 2 2 2" xfId="26624"/>
    <cellStyle name="Entrada 2 3 2 3 3 3" xfId="7946"/>
    <cellStyle name="Entrada 2 3 2 3 3 3 2" xfId="20392"/>
    <cellStyle name="Entrada 2 3 2 3 3 4" xfId="7947"/>
    <cellStyle name="Entrada 2 3 2 3 3 4 2" xfId="20393"/>
    <cellStyle name="Entrada 2 3 2 3 4" xfId="2612"/>
    <cellStyle name="Entrada 2 3 2 3 4 2" xfId="4026"/>
    <cellStyle name="Entrada 2 3 2 3 4 2 2" xfId="11003"/>
    <cellStyle name="Entrada 2 3 2 3 4 2 2 2" xfId="26625"/>
    <cellStyle name="Entrada 2 3 2 3 4 3" xfId="7948"/>
    <cellStyle name="Entrada 2 3 2 3 4 3 2" xfId="20394"/>
    <cellStyle name="Entrada 2 3 2 3 4 4" xfId="7949"/>
    <cellStyle name="Entrada 2 3 2 3 4 4 2" xfId="20395"/>
    <cellStyle name="Entrada 2 3 2 3 5" xfId="2613"/>
    <cellStyle name="Entrada 2 3 2 3 5 2" xfId="4027"/>
    <cellStyle name="Entrada 2 3 2 3 5 2 2" xfId="11004"/>
    <cellStyle name="Entrada 2 3 2 3 5 2 2 2" xfId="26626"/>
    <cellStyle name="Entrada 2 3 2 3 5 3" xfId="7950"/>
    <cellStyle name="Entrada 2 3 2 3 5 3 2" xfId="20396"/>
    <cellStyle name="Entrada 2 3 2 3 5 4" xfId="7951"/>
    <cellStyle name="Entrada 2 3 2 3 5 4 2" xfId="20397"/>
    <cellStyle name="Entrada 2 3 2 3 6" xfId="4028"/>
    <cellStyle name="Entrada 2 3 2 3 6 2" xfId="11005"/>
    <cellStyle name="Entrada 2 3 2 3 6 2 2" xfId="26627"/>
    <cellStyle name="Entrada 2 3 2 3 7" xfId="7952"/>
    <cellStyle name="Entrada 2 3 2 3 7 2" xfId="20398"/>
    <cellStyle name="Entrada 2 3 2 3 8" xfId="7953"/>
    <cellStyle name="Entrada 2 3 2 3 8 2" xfId="20399"/>
    <cellStyle name="Entrada 2 3 2 4" xfId="2345"/>
    <cellStyle name="Entrada 2 3 2 4 2" xfId="2614"/>
    <cellStyle name="Entrada 2 3 2 4 2 2" xfId="4029"/>
    <cellStyle name="Entrada 2 3 2 4 2 2 2" xfId="11006"/>
    <cellStyle name="Entrada 2 3 2 4 2 2 2 2" xfId="26628"/>
    <cellStyle name="Entrada 2 3 2 4 2 3" xfId="7954"/>
    <cellStyle name="Entrada 2 3 2 4 2 3 2" xfId="20400"/>
    <cellStyle name="Entrada 2 3 2 4 2 4" xfId="7955"/>
    <cellStyle name="Entrada 2 3 2 4 2 4 2" xfId="20401"/>
    <cellStyle name="Entrada 2 3 2 4 3" xfId="2615"/>
    <cellStyle name="Entrada 2 3 2 4 3 2" xfId="4030"/>
    <cellStyle name="Entrada 2 3 2 4 3 2 2" xfId="11007"/>
    <cellStyle name="Entrada 2 3 2 4 3 2 2 2" xfId="26629"/>
    <cellStyle name="Entrada 2 3 2 4 3 3" xfId="7956"/>
    <cellStyle name="Entrada 2 3 2 4 3 3 2" xfId="20402"/>
    <cellStyle name="Entrada 2 3 2 4 3 4" xfId="7957"/>
    <cellStyle name="Entrada 2 3 2 4 3 4 2" xfId="20403"/>
    <cellStyle name="Entrada 2 3 2 4 4" xfId="2616"/>
    <cellStyle name="Entrada 2 3 2 4 4 2" xfId="4031"/>
    <cellStyle name="Entrada 2 3 2 4 4 2 2" xfId="11008"/>
    <cellStyle name="Entrada 2 3 2 4 4 2 2 2" xfId="26630"/>
    <cellStyle name="Entrada 2 3 2 4 4 3" xfId="7958"/>
    <cellStyle name="Entrada 2 3 2 4 4 3 2" xfId="20404"/>
    <cellStyle name="Entrada 2 3 2 4 4 4" xfId="7959"/>
    <cellStyle name="Entrada 2 3 2 4 4 4 2" xfId="20405"/>
    <cellStyle name="Entrada 2 3 2 4 5" xfId="2617"/>
    <cellStyle name="Entrada 2 3 2 4 5 2" xfId="4032"/>
    <cellStyle name="Entrada 2 3 2 4 5 2 2" xfId="11009"/>
    <cellStyle name="Entrada 2 3 2 4 5 2 2 2" xfId="26631"/>
    <cellStyle name="Entrada 2 3 2 4 5 3" xfId="7960"/>
    <cellStyle name="Entrada 2 3 2 4 5 3 2" xfId="20406"/>
    <cellStyle name="Entrada 2 3 2 4 5 4" xfId="7961"/>
    <cellStyle name="Entrada 2 3 2 4 5 4 2" xfId="20407"/>
    <cellStyle name="Entrada 2 3 2 4 6" xfId="4033"/>
    <cellStyle name="Entrada 2 3 2 4 6 2" xfId="11010"/>
    <cellStyle name="Entrada 2 3 2 4 6 2 2" xfId="26632"/>
    <cellStyle name="Entrada 2 3 2 4 7" xfId="7962"/>
    <cellStyle name="Entrada 2 3 2 4 7 2" xfId="20408"/>
    <cellStyle name="Entrada 2 3 2 4 8" xfId="7963"/>
    <cellStyle name="Entrada 2 3 2 4 8 2" xfId="20409"/>
    <cellStyle name="Entrada 2 3 2 5" xfId="2346"/>
    <cellStyle name="Entrada 2 3 2 5 2" xfId="2618"/>
    <cellStyle name="Entrada 2 3 2 5 2 2" xfId="4034"/>
    <cellStyle name="Entrada 2 3 2 5 2 2 2" xfId="11011"/>
    <cellStyle name="Entrada 2 3 2 5 2 2 2 2" xfId="26633"/>
    <cellStyle name="Entrada 2 3 2 5 2 3" xfId="7964"/>
    <cellStyle name="Entrada 2 3 2 5 2 3 2" xfId="20410"/>
    <cellStyle name="Entrada 2 3 2 5 2 4" xfId="7965"/>
    <cellStyle name="Entrada 2 3 2 5 2 4 2" xfId="20411"/>
    <cellStyle name="Entrada 2 3 2 5 3" xfId="2619"/>
    <cellStyle name="Entrada 2 3 2 5 3 2" xfId="4035"/>
    <cellStyle name="Entrada 2 3 2 5 3 2 2" xfId="11012"/>
    <cellStyle name="Entrada 2 3 2 5 3 2 2 2" xfId="26634"/>
    <cellStyle name="Entrada 2 3 2 5 3 3" xfId="7966"/>
    <cellStyle name="Entrada 2 3 2 5 3 3 2" xfId="20412"/>
    <cellStyle name="Entrada 2 3 2 5 3 4" xfId="7967"/>
    <cellStyle name="Entrada 2 3 2 5 3 4 2" xfId="20413"/>
    <cellStyle name="Entrada 2 3 2 5 4" xfId="2620"/>
    <cellStyle name="Entrada 2 3 2 5 4 2" xfId="4036"/>
    <cellStyle name="Entrada 2 3 2 5 4 2 2" xfId="11013"/>
    <cellStyle name="Entrada 2 3 2 5 4 2 2 2" xfId="26635"/>
    <cellStyle name="Entrada 2 3 2 5 4 3" xfId="7968"/>
    <cellStyle name="Entrada 2 3 2 5 4 3 2" xfId="20414"/>
    <cellStyle name="Entrada 2 3 2 5 4 4" xfId="7969"/>
    <cellStyle name="Entrada 2 3 2 5 4 4 2" xfId="20415"/>
    <cellStyle name="Entrada 2 3 2 5 5" xfId="2621"/>
    <cellStyle name="Entrada 2 3 2 5 5 2" xfId="4037"/>
    <cellStyle name="Entrada 2 3 2 5 5 2 2" xfId="11014"/>
    <cellStyle name="Entrada 2 3 2 5 5 2 2 2" xfId="26636"/>
    <cellStyle name="Entrada 2 3 2 5 5 3" xfId="7970"/>
    <cellStyle name="Entrada 2 3 2 5 5 3 2" xfId="20416"/>
    <cellStyle name="Entrada 2 3 2 5 5 4" xfId="7971"/>
    <cellStyle name="Entrada 2 3 2 5 5 4 2" xfId="20417"/>
    <cellStyle name="Entrada 2 3 2 5 6" xfId="4038"/>
    <cellStyle name="Entrada 2 3 2 5 6 2" xfId="11015"/>
    <cellStyle name="Entrada 2 3 2 5 6 2 2" xfId="26637"/>
    <cellStyle name="Entrada 2 3 2 5 7" xfId="7972"/>
    <cellStyle name="Entrada 2 3 2 5 7 2" xfId="20418"/>
    <cellStyle name="Entrada 2 3 2 5 8" xfId="7973"/>
    <cellStyle name="Entrada 2 3 2 5 8 2" xfId="20419"/>
    <cellStyle name="Entrada 2 3 2 6" xfId="2347"/>
    <cellStyle name="Entrada 2 3 2 6 2" xfId="2622"/>
    <cellStyle name="Entrada 2 3 2 6 2 2" xfId="4039"/>
    <cellStyle name="Entrada 2 3 2 6 2 2 2" xfId="11016"/>
    <cellStyle name="Entrada 2 3 2 6 2 2 2 2" xfId="26638"/>
    <cellStyle name="Entrada 2 3 2 6 2 3" xfId="7974"/>
    <cellStyle name="Entrada 2 3 2 6 2 3 2" xfId="20420"/>
    <cellStyle name="Entrada 2 3 2 6 2 4" xfId="7975"/>
    <cellStyle name="Entrada 2 3 2 6 2 4 2" xfId="20421"/>
    <cellStyle name="Entrada 2 3 2 6 3" xfId="2623"/>
    <cellStyle name="Entrada 2 3 2 6 3 2" xfId="4040"/>
    <cellStyle name="Entrada 2 3 2 6 3 2 2" xfId="11017"/>
    <cellStyle name="Entrada 2 3 2 6 3 2 2 2" xfId="26639"/>
    <cellStyle name="Entrada 2 3 2 6 3 3" xfId="7976"/>
    <cellStyle name="Entrada 2 3 2 6 3 3 2" xfId="20422"/>
    <cellStyle name="Entrada 2 3 2 6 3 4" xfId="7977"/>
    <cellStyle name="Entrada 2 3 2 6 3 4 2" xfId="20423"/>
    <cellStyle name="Entrada 2 3 2 6 4" xfId="2624"/>
    <cellStyle name="Entrada 2 3 2 6 4 2" xfId="4041"/>
    <cellStyle name="Entrada 2 3 2 6 4 2 2" xfId="11018"/>
    <cellStyle name="Entrada 2 3 2 6 4 2 2 2" xfId="26640"/>
    <cellStyle name="Entrada 2 3 2 6 4 3" xfId="7978"/>
    <cellStyle name="Entrada 2 3 2 6 4 3 2" xfId="20424"/>
    <cellStyle name="Entrada 2 3 2 6 4 4" xfId="7979"/>
    <cellStyle name="Entrada 2 3 2 6 4 4 2" xfId="20425"/>
    <cellStyle name="Entrada 2 3 2 6 5" xfId="2625"/>
    <cellStyle name="Entrada 2 3 2 6 5 2" xfId="4042"/>
    <cellStyle name="Entrada 2 3 2 6 5 2 2" xfId="11019"/>
    <cellStyle name="Entrada 2 3 2 6 5 2 2 2" xfId="26641"/>
    <cellStyle name="Entrada 2 3 2 6 5 3" xfId="7980"/>
    <cellStyle name="Entrada 2 3 2 6 5 3 2" xfId="20426"/>
    <cellStyle name="Entrada 2 3 2 6 5 4" xfId="7981"/>
    <cellStyle name="Entrada 2 3 2 6 5 4 2" xfId="20427"/>
    <cellStyle name="Entrada 2 3 2 6 6" xfId="4043"/>
    <cellStyle name="Entrada 2 3 2 6 6 2" xfId="11020"/>
    <cellStyle name="Entrada 2 3 2 6 6 2 2" xfId="26642"/>
    <cellStyle name="Entrada 2 3 2 6 7" xfId="7982"/>
    <cellStyle name="Entrada 2 3 2 6 7 2" xfId="20428"/>
    <cellStyle name="Entrada 2 3 2 6 8" xfId="7983"/>
    <cellStyle name="Entrada 2 3 2 6 8 2" xfId="20429"/>
    <cellStyle name="Entrada 2 3 2 7" xfId="2348"/>
    <cellStyle name="Entrada 2 3 2 7 2" xfId="2626"/>
    <cellStyle name="Entrada 2 3 2 7 2 2" xfId="4044"/>
    <cellStyle name="Entrada 2 3 2 7 2 2 2" xfId="11021"/>
    <cellStyle name="Entrada 2 3 2 7 2 2 2 2" xfId="26643"/>
    <cellStyle name="Entrada 2 3 2 7 2 3" xfId="7984"/>
    <cellStyle name="Entrada 2 3 2 7 2 3 2" xfId="20430"/>
    <cellStyle name="Entrada 2 3 2 7 2 4" xfId="7985"/>
    <cellStyle name="Entrada 2 3 2 7 2 4 2" xfId="20431"/>
    <cellStyle name="Entrada 2 3 2 7 3" xfId="2627"/>
    <cellStyle name="Entrada 2 3 2 7 3 2" xfId="4045"/>
    <cellStyle name="Entrada 2 3 2 7 3 2 2" xfId="11022"/>
    <cellStyle name="Entrada 2 3 2 7 3 2 2 2" xfId="26644"/>
    <cellStyle name="Entrada 2 3 2 7 3 3" xfId="7986"/>
    <cellStyle name="Entrada 2 3 2 7 3 3 2" xfId="20432"/>
    <cellStyle name="Entrada 2 3 2 7 3 4" xfId="7987"/>
    <cellStyle name="Entrada 2 3 2 7 3 4 2" xfId="20433"/>
    <cellStyle name="Entrada 2 3 2 7 4" xfId="2628"/>
    <cellStyle name="Entrada 2 3 2 7 4 2" xfId="4046"/>
    <cellStyle name="Entrada 2 3 2 7 4 2 2" xfId="11023"/>
    <cellStyle name="Entrada 2 3 2 7 4 2 2 2" xfId="26645"/>
    <cellStyle name="Entrada 2 3 2 7 4 3" xfId="7988"/>
    <cellStyle name="Entrada 2 3 2 7 4 3 2" xfId="20434"/>
    <cellStyle name="Entrada 2 3 2 7 4 4" xfId="7989"/>
    <cellStyle name="Entrada 2 3 2 7 4 4 2" xfId="20435"/>
    <cellStyle name="Entrada 2 3 2 7 5" xfId="2629"/>
    <cellStyle name="Entrada 2 3 2 7 5 2" xfId="4047"/>
    <cellStyle name="Entrada 2 3 2 7 5 2 2" xfId="11024"/>
    <cellStyle name="Entrada 2 3 2 7 5 2 2 2" xfId="26646"/>
    <cellStyle name="Entrada 2 3 2 7 5 3" xfId="7990"/>
    <cellStyle name="Entrada 2 3 2 7 5 3 2" xfId="20436"/>
    <cellStyle name="Entrada 2 3 2 7 5 4" xfId="7991"/>
    <cellStyle name="Entrada 2 3 2 7 5 4 2" xfId="20437"/>
    <cellStyle name="Entrada 2 3 2 7 6" xfId="4048"/>
    <cellStyle name="Entrada 2 3 2 7 6 2" xfId="11025"/>
    <cellStyle name="Entrada 2 3 2 7 6 2 2" xfId="26647"/>
    <cellStyle name="Entrada 2 3 2 7 7" xfId="7992"/>
    <cellStyle name="Entrada 2 3 2 7 7 2" xfId="20438"/>
    <cellStyle name="Entrada 2 3 2 7 8" xfId="7993"/>
    <cellStyle name="Entrada 2 3 2 7 8 2" xfId="20439"/>
    <cellStyle name="Entrada 2 3 2 8" xfId="2630"/>
    <cellStyle name="Entrada 2 3 2 8 2" xfId="4049"/>
    <cellStyle name="Entrada 2 3 2 8 2 2" xfId="11026"/>
    <cellStyle name="Entrada 2 3 2 8 2 2 2" xfId="26648"/>
    <cellStyle name="Entrada 2 3 2 8 3" xfId="7994"/>
    <cellStyle name="Entrada 2 3 2 8 3 2" xfId="20440"/>
    <cellStyle name="Entrada 2 3 2 8 4" xfId="7995"/>
    <cellStyle name="Entrada 2 3 2 8 4 2" xfId="20441"/>
    <cellStyle name="Entrada 2 3 2 9" xfId="2631"/>
    <cellStyle name="Entrada 2 3 2 9 2" xfId="4050"/>
    <cellStyle name="Entrada 2 3 2 9 2 2" xfId="11027"/>
    <cellStyle name="Entrada 2 3 2 9 2 2 2" xfId="26649"/>
    <cellStyle name="Entrada 2 3 2 9 3" xfId="7996"/>
    <cellStyle name="Entrada 2 3 2 9 3 2" xfId="20442"/>
    <cellStyle name="Entrada 2 3 2 9 4" xfId="7997"/>
    <cellStyle name="Entrada 2 3 2 9 4 2" xfId="20443"/>
    <cellStyle name="Entrada 2 3 3" xfId="2349"/>
    <cellStyle name="Entrada 2 3 3 2" xfId="2632"/>
    <cellStyle name="Entrada 2 3 3 2 2" xfId="4051"/>
    <cellStyle name="Entrada 2 3 3 2 2 2" xfId="11028"/>
    <cellStyle name="Entrada 2 3 3 2 2 2 2" xfId="26650"/>
    <cellStyle name="Entrada 2 3 3 2 3" xfId="7998"/>
    <cellStyle name="Entrada 2 3 3 2 3 2" xfId="20444"/>
    <cellStyle name="Entrada 2 3 3 2 4" xfId="7999"/>
    <cellStyle name="Entrada 2 3 3 2 4 2" xfId="20445"/>
    <cellStyle name="Entrada 2 3 3 3" xfId="2633"/>
    <cellStyle name="Entrada 2 3 3 3 2" xfId="4052"/>
    <cellStyle name="Entrada 2 3 3 3 2 2" xfId="11029"/>
    <cellStyle name="Entrada 2 3 3 3 2 2 2" xfId="26651"/>
    <cellStyle name="Entrada 2 3 3 3 3" xfId="8000"/>
    <cellStyle name="Entrada 2 3 3 3 3 2" xfId="20446"/>
    <cellStyle name="Entrada 2 3 3 3 4" xfId="8001"/>
    <cellStyle name="Entrada 2 3 3 3 4 2" xfId="20447"/>
    <cellStyle name="Entrada 2 3 3 4" xfId="2634"/>
    <cellStyle name="Entrada 2 3 3 4 2" xfId="4053"/>
    <cellStyle name="Entrada 2 3 3 4 2 2" xfId="11030"/>
    <cellStyle name="Entrada 2 3 3 4 2 2 2" xfId="26652"/>
    <cellStyle name="Entrada 2 3 3 4 3" xfId="8002"/>
    <cellStyle name="Entrada 2 3 3 4 3 2" xfId="20448"/>
    <cellStyle name="Entrada 2 3 3 4 4" xfId="8003"/>
    <cellStyle name="Entrada 2 3 3 4 4 2" xfId="20449"/>
    <cellStyle name="Entrada 2 3 3 5" xfId="2635"/>
    <cellStyle name="Entrada 2 3 3 5 2" xfId="4054"/>
    <cellStyle name="Entrada 2 3 3 5 2 2" xfId="11031"/>
    <cellStyle name="Entrada 2 3 3 5 2 2 2" xfId="26653"/>
    <cellStyle name="Entrada 2 3 3 5 3" xfId="8004"/>
    <cellStyle name="Entrada 2 3 3 5 3 2" xfId="20450"/>
    <cellStyle name="Entrada 2 3 3 5 4" xfId="8005"/>
    <cellStyle name="Entrada 2 3 3 5 4 2" xfId="20451"/>
    <cellStyle name="Entrada 2 3 3 6" xfId="4055"/>
    <cellStyle name="Entrada 2 3 3 6 2" xfId="11032"/>
    <cellStyle name="Entrada 2 3 3 6 2 2" xfId="26654"/>
    <cellStyle name="Entrada 2 3 3 7" xfId="8006"/>
    <cellStyle name="Entrada 2 3 3 7 2" xfId="20452"/>
    <cellStyle name="Entrada 2 3 3 8" xfId="8007"/>
    <cellStyle name="Entrada 2 3 3 8 2" xfId="20453"/>
    <cellStyle name="Entrada 2 3 4" xfId="2350"/>
    <cellStyle name="Entrada 2 3 4 2" xfId="2636"/>
    <cellStyle name="Entrada 2 3 4 2 2" xfId="4056"/>
    <cellStyle name="Entrada 2 3 4 2 2 2" xfId="11033"/>
    <cellStyle name="Entrada 2 3 4 2 2 2 2" xfId="26655"/>
    <cellStyle name="Entrada 2 3 4 2 3" xfId="8008"/>
    <cellStyle name="Entrada 2 3 4 2 3 2" xfId="20454"/>
    <cellStyle name="Entrada 2 3 4 2 4" xfId="8009"/>
    <cellStyle name="Entrada 2 3 4 2 4 2" xfId="20455"/>
    <cellStyle name="Entrada 2 3 4 3" xfId="2637"/>
    <cellStyle name="Entrada 2 3 4 3 2" xfId="4057"/>
    <cellStyle name="Entrada 2 3 4 3 2 2" xfId="11034"/>
    <cellStyle name="Entrada 2 3 4 3 2 2 2" xfId="26656"/>
    <cellStyle name="Entrada 2 3 4 3 3" xfId="8010"/>
    <cellStyle name="Entrada 2 3 4 3 3 2" xfId="20456"/>
    <cellStyle name="Entrada 2 3 4 3 4" xfId="8011"/>
    <cellStyle name="Entrada 2 3 4 3 4 2" xfId="20457"/>
    <cellStyle name="Entrada 2 3 4 4" xfId="2638"/>
    <cellStyle name="Entrada 2 3 4 4 2" xfId="4058"/>
    <cellStyle name="Entrada 2 3 4 4 2 2" xfId="11035"/>
    <cellStyle name="Entrada 2 3 4 4 2 2 2" xfId="26657"/>
    <cellStyle name="Entrada 2 3 4 4 3" xfId="8012"/>
    <cellStyle name="Entrada 2 3 4 4 3 2" xfId="20458"/>
    <cellStyle name="Entrada 2 3 4 4 4" xfId="8013"/>
    <cellStyle name="Entrada 2 3 4 4 4 2" xfId="20459"/>
    <cellStyle name="Entrada 2 3 4 5" xfId="2639"/>
    <cellStyle name="Entrada 2 3 4 5 2" xfId="4059"/>
    <cellStyle name="Entrada 2 3 4 5 2 2" xfId="11036"/>
    <cellStyle name="Entrada 2 3 4 5 2 2 2" xfId="26658"/>
    <cellStyle name="Entrada 2 3 4 5 3" xfId="8014"/>
    <cellStyle name="Entrada 2 3 4 5 3 2" xfId="20460"/>
    <cellStyle name="Entrada 2 3 4 5 4" xfId="8015"/>
    <cellStyle name="Entrada 2 3 4 5 4 2" xfId="20461"/>
    <cellStyle name="Entrada 2 3 4 6" xfId="4060"/>
    <cellStyle name="Entrada 2 3 4 6 2" xfId="11037"/>
    <cellStyle name="Entrada 2 3 4 6 2 2" xfId="26659"/>
    <cellStyle name="Entrada 2 3 4 7" xfId="8016"/>
    <cellStyle name="Entrada 2 3 4 7 2" xfId="20462"/>
    <cellStyle name="Entrada 2 3 4 8" xfId="8017"/>
    <cellStyle name="Entrada 2 3 4 8 2" xfId="20463"/>
    <cellStyle name="Entrada 2 3 5" xfId="2351"/>
    <cellStyle name="Entrada 2 3 5 2" xfId="2640"/>
    <cellStyle name="Entrada 2 3 5 2 2" xfId="4061"/>
    <cellStyle name="Entrada 2 3 5 2 2 2" xfId="11038"/>
    <cellStyle name="Entrada 2 3 5 2 2 2 2" xfId="26660"/>
    <cellStyle name="Entrada 2 3 5 2 3" xfId="8018"/>
    <cellStyle name="Entrada 2 3 5 2 3 2" xfId="20464"/>
    <cellStyle name="Entrada 2 3 5 2 4" xfId="8019"/>
    <cellStyle name="Entrada 2 3 5 2 4 2" xfId="20465"/>
    <cellStyle name="Entrada 2 3 5 3" xfId="2641"/>
    <cellStyle name="Entrada 2 3 5 3 2" xfId="4062"/>
    <cellStyle name="Entrada 2 3 5 3 2 2" xfId="11039"/>
    <cellStyle name="Entrada 2 3 5 3 2 2 2" xfId="26661"/>
    <cellStyle name="Entrada 2 3 5 3 3" xfId="8020"/>
    <cellStyle name="Entrada 2 3 5 3 3 2" xfId="20466"/>
    <cellStyle name="Entrada 2 3 5 3 4" xfId="8021"/>
    <cellStyle name="Entrada 2 3 5 3 4 2" xfId="20467"/>
    <cellStyle name="Entrada 2 3 5 4" xfId="2642"/>
    <cellStyle name="Entrada 2 3 5 4 2" xfId="4063"/>
    <cellStyle name="Entrada 2 3 5 4 2 2" xfId="11040"/>
    <cellStyle name="Entrada 2 3 5 4 2 2 2" xfId="26662"/>
    <cellStyle name="Entrada 2 3 5 4 3" xfId="8022"/>
    <cellStyle name="Entrada 2 3 5 4 3 2" xfId="20468"/>
    <cellStyle name="Entrada 2 3 5 4 4" xfId="8023"/>
    <cellStyle name="Entrada 2 3 5 4 4 2" xfId="20469"/>
    <cellStyle name="Entrada 2 3 5 5" xfId="2643"/>
    <cellStyle name="Entrada 2 3 5 5 2" xfId="4064"/>
    <cellStyle name="Entrada 2 3 5 5 2 2" xfId="11041"/>
    <cellStyle name="Entrada 2 3 5 5 2 2 2" xfId="26663"/>
    <cellStyle name="Entrada 2 3 5 5 3" xfId="8024"/>
    <cellStyle name="Entrada 2 3 5 5 3 2" xfId="20470"/>
    <cellStyle name="Entrada 2 3 5 5 4" xfId="8025"/>
    <cellStyle name="Entrada 2 3 5 5 4 2" xfId="20471"/>
    <cellStyle name="Entrada 2 3 5 6" xfId="4065"/>
    <cellStyle name="Entrada 2 3 5 6 2" xfId="11042"/>
    <cellStyle name="Entrada 2 3 5 6 2 2" xfId="26664"/>
    <cellStyle name="Entrada 2 3 5 7" xfId="8026"/>
    <cellStyle name="Entrada 2 3 5 7 2" xfId="20472"/>
    <cellStyle name="Entrada 2 3 5 8" xfId="8027"/>
    <cellStyle name="Entrada 2 3 5 8 2" xfId="20473"/>
    <cellStyle name="Entrada 2 3 6" xfId="4066"/>
    <cellStyle name="Entrada 2 3 6 2" xfId="11043"/>
    <cellStyle name="Entrada 2 3 6 2 2" xfId="26665"/>
    <cellStyle name="Entrada 2 3 7" xfId="8028"/>
    <cellStyle name="Entrada 2 3 7 2" xfId="20474"/>
    <cellStyle name="Entrada 2 3 8" xfId="8029"/>
    <cellStyle name="Entrada 2 3 8 2" xfId="20475"/>
    <cellStyle name="Entrada 2 4" xfId="472"/>
    <cellStyle name="Entrada 2 4 10" xfId="8030"/>
    <cellStyle name="Entrada 2 4 10 2" xfId="20476"/>
    <cellStyle name="Entrada 2 4 2" xfId="1454"/>
    <cellStyle name="Entrada 2 4 2 2" xfId="2644"/>
    <cellStyle name="Entrada 2 4 2 2 2" xfId="4067"/>
    <cellStyle name="Entrada 2 4 2 2 2 2" xfId="11044"/>
    <cellStyle name="Entrada 2 4 2 2 2 2 2" xfId="26666"/>
    <cellStyle name="Entrada 2 4 2 2 3" xfId="8031"/>
    <cellStyle name="Entrada 2 4 2 2 3 2" xfId="20477"/>
    <cellStyle name="Entrada 2 4 2 2 4" xfId="8032"/>
    <cellStyle name="Entrada 2 4 2 2 4 2" xfId="20478"/>
    <cellStyle name="Entrada 2 4 2 3" xfId="2645"/>
    <cellStyle name="Entrada 2 4 2 3 2" xfId="4068"/>
    <cellStyle name="Entrada 2 4 2 3 2 2" xfId="11045"/>
    <cellStyle name="Entrada 2 4 2 3 2 2 2" xfId="26667"/>
    <cellStyle name="Entrada 2 4 2 3 3" xfId="8033"/>
    <cellStyle name="Entrada 2 4 2 3 3 2" xfId="20479"/>
    <cellStyle name="Entrada 2 4 2 3 4" xfId="8034"/>
    <cellStyle name="Entrada 2 4 2 3 4 2" xfId="20480"/>
    <cellStyle name="Entrada 2 4 2 4" xfId="2646"/>
    <cellStyle name="Entrada 2 4 2 4 2" xfId="4069"/>
    <cellStyle name="Entrada 2 4 2 4 2 2" xfId="11046"/>
    <cellStyle name="Entrada 2 4 2 4 2 2 2" xfId="26668"/>
    <cellStyle name="Entrada 2 4 2 4 3" xfId="8035"/>
    <cellStyle name="Entrada 2 4 2 4 3 2" xfId="20481"/>
    <cellStyle name="Entrada 2 4 2 4 4" xfId="8036"/>
    <cellStyle name="Entrada 2 4 2 4 4 2" xfId="20482"/>
    <cellStyle name="Entrada 2 4 2 5" xfId="2647"/>
    <cellStyle name="Entrada 2 4 2 5 2" xfId="4070"/>
    <cellStyle name="Entrada 2 4 2 5 2 2" xfId="11047"/>
    <cellStyle name="Entrada 2 4 2 5 2 2 2" xfId="26669"/>
    <cellStyle name="Entrada 2 4 2 5 3" xfId="8037"/>
    <cellStyle name="Entrada 2 4 2 5 3 2" xfId="20483"/>
    <cellStyle name="Entrada 2 4 2 5 4" xfId="8038"/>
    <cellStyle name="Entrada 2 4 2 5 4 2" xfId="20484"/>
    <cellStyle name="Entrada 2 4 2 6" xfId="4071"/>
    <cellStyle name="Entrada 2 4 2 6 2" xfId="11048"/>
    <cellStyle name="Entrada 2 4 2 6 2 2" xfId="26670"/>
    <cellStyle name="Entrada 2 4 2 7" xfId="8039"/>
    <cellStyle name="Entrada 2 4 2 7 2" xfId="20485"/>
    <cellStyle name="Entrada 2 4 2 8" xfId="8040"/>
    <cellStyle name="Entrada 2 4 2 8 2" xfId="20486"/>
    <cellStyle name="Entrada 2 4 3" xfId="2352"/>
    <cellStyle name="Entrada 2 4 3 2" xfId="2648"/>
    <cellStyle name="Entrada 2 4 3 2 2" xfId="4072"/>
    <cellStyle name="Entrada 2 4 3 2 2 2" xfId="11049"/>
    <cellStyle name="Entrada 2 4 3 2 2 2 2" xfId="26671"/>
    <cellStyle name="Entrada 2 4 3 2 3" xfId="8041"/>
    <cellStyle name="Entrada 2 4 3 2 3 2" xfId="20487"/>
    <cellStyle name="Entrada 2 4 3 2 4" xfId="8042"/>
    <cellStyle name="Entrada 2 4 3 2 4 2" xfId="20488"/>
    <cellStyle name="Entrada 2 4 3 3" xfId="2649"/>
    <cellStyle name="Entrada 2 4 3 3 2" xfId="4073"/>
    <cellStyle name="Entrada 2 4 3 3 2 2" xfId="11050"/>
    <cellStyle name="Entrada 2 4 3 3 2 2 2" xfId="26672"/>
    <cellStyle name="Entrada 2 4 3 3 3" xfId="8043"/>
    <cellStyle name="Entrada 2 4 3 3 3 2" xfId="20489"/>
    <cellStyle name="Entrada 2 4 3 3 4" xfId="8044"/>
    <cellStyle name="Entrada 2 4 3 3 4 2" xfId="20490"/>
    <cellStyle name="Entrada 2 4 3 4" xfId="2650"/>
    <cellStyle name="Entrada 2 4 3 4 2" xfId="4074"/>
    <cellStyle name="Entrada 2 4 3 4 2 2" xfId="11051"/>
    <cellStyle name="Entrada 2 4 3 4 2 2 2" xfId="26673"/>
    <cellStyle name="Entrada 2 4 3 4 3" xfId="8045"/>
    <cellStyle name="Entrada 2 4 3 4 3 2" xfId="20491"/>
    <cellStyle name="Entrada 2 4 3 4 4" xfId="8046"/>
    <cellStyle name="Entrada 2 4 3 4 4 2" xfId="20492"/>
    <cellStyle name="Entrada 2 4 3 5" xfId="2651"/>
    <cellStyle name="Entrada 2 4 3 5 2" xfId="4075"/>
    <cellStyle name="Entrada 2 4 3 5 2 2" xfId="11052"/>
    <cellStyle name="Entrada 2 4 3 5 2 2 2" xfId="26674"/>
    <cellStyle name="Entrada 2 4 3 5 3" xfId="8047"/>
    <cellStyle name="Entrada 2 4 3 5 3 2" xfId="20493"/>
    <cellStyle name="Entrada 2 4 3 5 4" xfId="8048"/>
    <cellStyle name="Entrada 2 4 3 5 4 2" xfId="20494"/>
    <cellStyle name="Entrada 2 4 3 6" xfId="4076"/>
    <cellStyle name="Entrada 2 4 3 6 2" xfId="11053"/>
    <cellStyle name="Entrada 2 4 3 6 2 2" xfId="26675"/>
    <cellStyle name="Entrada 2 4 3 7" xfId="8049"/>
    <cellStyle name="Entrada 2 4 3 7 2" xfId="20495"/>
    <cellStyle name="Entrada 2 4 3 8" xfId="8050"/>
    <cellStyle name="Entrada 2 4 3 8 2" xfId="20496"/>
    <cellStyle name="Entrada 2 4 4" xfId="2353"/>
    <cellStyle name="Entrada 2 4 4 2" xfId="2652"/>
    <cellStyle name="Entrada 2 4 4 2 2" xfId="4077"/>
    <cellStyle name="Entrada 2 4 4 2 2 2" xfId="11054"/>
    <cellStyle name="Entrada 2 4 4 2 2 2 2" xfId="26676"/>
    <cellStyle name="Entrada 2 4 4 2 3" xfId="8051"/>
    <cellStyle name="Entrada 2 4 4 2 3 2" xfId="20497"/>
    <cellStyle name="Entrada 2 4 4 2 4" xfId="8052"/>
    <cellStyle name="Entrada 2 4 4 2 4 2" xfId="20498"/>
    <cellStyle name="Entrada 2 4 4 3" xfId="2653"/>
    <cellStyle name="Entrada 2 4 4 3 2" xfId="4078"/>
    <cellStyle name="Entrada 2 4 4 3 2 2" xfId="11055"/>
    <cellStyle name="Entrada 2 4 4 3 2 2 2" xfId="26677"/>
    <cellStyle name="Entrada 2 4 4 3 3" xfId="8053"/>
    <cellStyle name="Entrada 2 4 4 3 3 2" xfId="20499"/>
    <cellStyle name="Entrada 2 4 4 3 4" xfId="8054"/>
    <cellStyle name="Entrada 2 4 4 3 4 2" xfId="20500"/>
    <cellStyle name="Entrada 2 4 4 4" xfId="2654"/>
    <cellStyle name="Entrada 2 4 4 4 2" xfId="4079"/>
    <cellStyle name="Entrada 2 4 4 4 2 2" xfId="11056"/>
    <cellStyle name="Entrada 2 4 4 4 2 2 2" xfId="26678"/>
    <cellStyle name="Entrada 2 4 4 4 3" xfId="8055"/>
    <cellStyle name="Entrada 2 4 4 4 3 2" xfId="20501"/>
    <cellStyle name="Entrada 2 4 4 4 4" xfId="8056"/>
    <cellStyle name="Entrada 2 4 4 4 4 2" xfId="20502"/>
    <cellStyle name="Entrada 2 4 4 5" xfId="2655"/>
    <cellStyle name="Entrada 2 4 4 5 2" xfId="4080"/>
    <cellStyle name="Entrada 2 4 4 5 2 2" xfId="11057"/>
    <cellStyle name="Entrada 2 4 4 5 2 2 2" xfId="26679"/>
    <cellStyle name="Entrada 2 4 4 5 3" xfId="8057"/>
    <cellStyle name="Entrada 2 4 4 5 3 2" xfId="20503"/>
    <cellStyle name="Entrada 2 4 4 5 4" xfId="8058"/>
    <cellStyle name="Entrada 2 4 4 5 4 2" xfId="20504"/>
    <cellStyle name="Entrada 2 4 4 6" xfId="4081"/>
    <cellStyle name="Entrada 2 4 4 6 2" xfId="11058"/>
    <cellStyle name="Entrada 2 4 4 6 2 2" xfId="26680"/>
    <cellStyle name="Entrada 2 4 4 7" xfId="8059"/>
    <cellStyle name="Entrada 2 4 4 7 2" xfId="20505"/>
    <cellStyle name="Entrada 2 4 4 8" xfId="8060"/>
    <cellStyle name="Entrada 2 4 4 8 2" xfId="20506"/>
    <cellStyle name="Entrada 2 4 5" xfId="2354"/>
    <cellStyle name="Entrada 2 4 5 2" xfId="2656"/>
    <cellStyle name="Entrada 2 4 5 2 2" xfId="4082"/>
    <cellStyle name="Entrada 2 4 5 2 2 2" xfId="11059"/>
    <cellStyle name="Entrada 2 4 5 2 2 2 2" xfId="26681"/>
    <cellStyle name="Entrada 2 4 5 2 3" xfId="8061"/>
    <cellStyle name="Entrada 2 4 5 2 3 2" xfId="20507"/>
    <cellStyle name="Entrada 2 4 5 2 4" xfId="8062"/>
    <cellStyle name="Entrada 2 4 5 2 4 2" xfId="20508"/>
    <cellStyle name="Entrada 2 4 5 3" xfId="2657"/>
    <cellStyle name="Entrada 2 4 5 3 2" xfId="4083"/>
    <cellStyle name="Entrada 2 4 5 3 2 2" xfId="11060"/>
    <cellStyle name="Entrada 2 4 5 3 2 2 2" xfId="26682"/>
    <cellStyle name="Entrada 2 4 5 3 3" xfId="8063"/>
    <cellStyle name="Entrada 2 4 5 3 3 2" xfId="20509"/>
    <cellStyle name="Entrada 2 4 5 3 4" xfId="8064"/>
    <cellStyle name="Entrada 2 4 5 3 4 2" xfId="20510"/>
    <cellStyle name="Entrada 2 4 5 4" xfId="2658"/>
    <cellStyle name="Entrada 2 4 5 4 2" xfId="4084"/>
    <cellStyle name="Entrada 2 4 5 4 2 2" xfId="11061"/>
    <cellStyle name="Entrada 2 4 5 4 2 2 2" xfId="26683"/>
    <cellStyle name="Entrada 2 4 5 4 3" xfId="8065"/>
    <cellStyle name="Entrada 2 4 5 4 3 2" xfId="20511"/>
    <cellStyle name="Entrada 2 4 5 4 4" xfId="8066"/>
    <cellStyle name="Entrada 2 4 5 4 4 2" xfId="20512"/>
    <cellStyle name="Entrada 2 4 5 5" xfId="2659"/>
    <cellStyle name="Entrada 2 4 5 5 2" xfId="4085"/>
    <cellStyle name="Entrada 2 4 5 5 2 2" xfId="11062"/>
    <cellStyle name="Entrada 2 4 5 5 2 2 2" xfId="26684"/>
    <cellStyle name="Entrada 2 4 5 5 3" xfId="8067"/>
    <cellStyle name="Entrada 2 4 5 5 3 2" xfId="20513"/>
    <cellStyle name="Entrada 2 4 5 5 4" xfId="8068"/>
    <cellStyle name="Entrada 2 4 5 5 4 2" xfId="20514"/>
    <cellStyle name="Entrada 2 4 5 6" xfId="4086"/>
    <cellStyle name="Entrada 2 4 5 6 2" xfId="11063"/>
    <cellStyle name="Entrada 2 4 5 6 2 2" xfId="26685"/>
    <cellStyle name="Entrada 2 4 5 7" xfId="8069"/>
    <cellStyle name="Entrada 2 4 5 7 2" xfId="20515"/>
    <cellStyle name="Entrada 2 4 5 8" xfId="8070"/>
    <cellStyle name="Entrada 2 4 5 8 2" xfId="20516"/>
    <cellStyle name="Entrada 2 4 6" xfId="2355"/>
    <cellStyle name="Entrada 2 4 6 2" xfId="2660"/>
    <cellStyle name="Entrada 2 4 6 2 2" xfId="4087"/>
    <cellStyle name="Entrada 2 4 6 2 2 2" xfId="11064"/>
    <cellStyle name="Entrada 2 4 6 2 2 2 2" xfId="26686"/>
    <cellStyle name="Entrada 2 4 6 2 3" xfId="8071"/>
    <cellStyle name="Entrada 2 4 6 2 3 2" xfId="20517"/>
    <cellStyle name="Entrada 2 4 6 2 4" xfId="8072"/>
    <cellStyle name="Entrada 2 4 6 2 4 2" xfId="20518"/>
    <cellStyle name="Entrada 2 4 6 3" xfId="2661"/>
    <cellStyle name="Entrada 2 4 6 3 2" xfId="4088"/>
    <cellStyle name="Entrada 2 4 6 3 2 2" xfId="11065"/>
    <cellStyle name="Entrada 2 4 6 3 2 2 2" xfId="26687"/>
    <cellStyle name="Entrada 2 4 6 3 3" xfId="8073"/>
    <cellStyle name="Entrada 2 4 6 3 3 2" xfId="20519"/>
    <cellStyle name="Entrada 2 4 6 3 4" xfId="8074"/>
    <cellStyle name="Entrada 2 4 6 3 4 2" xfId="20520"/>
    <cellStyle name="Entrada 2 4 6 4" xfId="2662"/>
    <cellStyle name="Entrada 2 4 6 4 2" xfId="4089"/>
    <cellStyle name="Entrada 2 4 6 4 2 2" xfId="11066"/>
    <cellStyle name="Entrada 2 4 6 4 2 2 2" xfId="26688"/>
    <cellStyle name="Entrada 2 4 6 4 3" xfId="8075"/>
    <cellStyle name="Entrada 2 4 6 4 3 2" xfId="20521"/>
    <cellStyle name="Entrada 2 4 6 4 4" xfId="8076"/>
    <cellStyle name="Entrada 2 4 6 4 4 2" xfId="20522"/>
    <cellStyle name="Entrada 2 4 6 5" xfId="2663"/>
    <cellStyle name="Entrada 2 4 6 5 2" xfId="4090"/>
    <cellStyle name="Entrada 2 4 6 5 2 2" xfId="11067"/>
    <cellStyle name="Entrada 2 4 6 5 2 2 2" xfId="26689"/>
    <cellStyle name="Entrada 2 4 6 5 3" xfId="8077"/>
    <cellStyle name="Entrada 2 4 6 5 3 2" xfId="20523"/>
    <cellStyle name="Entrada 2 4 6 5 4" xfId="8078"/>
    <cellStyle name="Entrada 2 4 6 5 4 2" xfId="20524"/>
    <cellStyle name="Entrada 2 4 6 6" xfId="4091"/>
    <cellStyle name="Entrada 2 4 6 6 2" xfId="11068"/>
    <cellStyle name="Entrada 2 4 6 6 2 2" xfId="26690"/>
    <cellStyle name="Entrada 2 4 6 7" xfId="8079"/>
    <cellStyle name="Entrada 2 4 6 7 2" xfId="20525"/>
    <cellStyle name="Entrada 2 4 6 8" xfId="8080"/>
    <cellStyle name="Entrada 2 4 6 8 2" xfId="20526"/>
    <cellStyle name="Entrada 2 4 7" xfId="2356"/>
    <cellStyle name="Entrada 2 4 7 2" xfId="2664"/>
    <cellStyle name="Entrada 2 4 7 2 2" xfId="4092"/>
    <cellStyle name="Entrada 2 4 7 2 2 2" xfId="11069"/>
    <cellStyle name="Entrada 2 4 7 2 2 2 2" xfId="26691"/>
    <cellStyle name="Entrada 2 4 7 2 3" xfId="8081"/>
    <cellStyle name="Entrada 2 4 7 2 3 2" xfId="20527"/>
    <cellStyle name="Entrada 2 4 7 2 4" xfId="8082"/>
    <cellStyle name="Entrada 2 4 7 2 4 2" xfId="20528"/>
    <cellStyle name="Entrada 2 4 7 3" xfId="2665"/>
    <cellStyle name="Entrada 2 4 7 3 2" xfId="4093"/>
    <cellStyle name="Entrada 2 4 7 3 2 2" xfId="11070"/>
    <cellStyle name="Entrada 2 4 7 3 2 2 2" xfId="26692"/>
    <cellStyle name="Entrada 2 4 7 3 3" xfId="8083"/>
    <cellStyle name="Entrada 2 4 7 3 3 2" xfId="20529"/>
    <cellStyle name="Entrada 2 4 7 3 4" xfId="8084"/>
    <cellStyle name="Entrada 2 4 7 3 4 2" xfId="20530"/>
    <cellStyle name="Entrada 2 4 7 4" xfId="2666"/>
    <cellStyle name="Entrada 2 4 7 4 2" xfId="4094"/>
    <cellStyle name="Entrada 2 4 7 4 2 2" xfId="11071"/>
    <cellStyle name="Entrada 2 4 7 4 2 2 2" xfId="26693"/>
    <cellStyle name="Entrada 2 4 7 4 3" xfId="8085"/>
    <cellStyle name="Entrada 2 4 7 4 3 2" xfId="20531"/>
    <cellStyle name="Entrada 2 4 7 4 4" xfId="8086"/>
    <cellStyle name="Entrada 2 4 7 4 4 2" xfId="20532"/>
    <cellStyle name="Entrada 2 4 7 5" xfId="2667"/>
    <cellStyle name="Entrada 2 4 7 5 2" xfId="4095"/>
    <cellStyle name="Entrada 2 4 7 5 2 2" xfId="11072"/>
    <cellStyle name="Entrada 2 4 7 5 2 2 2" xfId="26694"/>
    <cellStyle name="Entrada 2 4 7 5 3" xfId="8087"/>
    <cellStyle name="Entrada 2 4 7 5 3 2" xfId="20533"/>
    <cellStyle name="Entrada 2 4 7 5 4" xfId="8088"/>
    <cellStyle name="Entrada 2 4 7 5 4 2" xfId="20534"/>
    <cellStyle name="Entrada 2 4 7 6" xfId="4096"/>
    <cellStyle name="Entrada 2 4 7 6 2" xfId="11073"/>
    <cellStyle name="Entrada 2 4 7 6 2 2" xfId="26695"/>
    <cellStyle name="Entrada 2 4 7 7" xfId="8089"/>
    <cellStyle name="Entrada 2 4 7 7 2" xfId="20535"/>
    <cellStyle name="Entrada 2 4 7 8" xfId="8090"/>
    <cellStyle name="Entrada 2 4 7 8 2" xfId="20536"/>
    <cellStyle name="Entrada 2 4 8" xfId="4097"/>
    <cellStyle name="Entrada 2 4 8 2" xfId="11074"/>
    <cellStyle name="Entrada 2 4 8 2 2" xfId="26696"/>
    <cellStyle name="Entrada 2 4 9" xfId="8091"/>
    <cellStyle name="Entrada 2 4 9 2" xfId="20537"/>
    <cellStyle name="Entrada 2 5" xfId="473"/>
    <cellStyle name="Entrada 2 5 2" xfId="1455"/>
    <cellStyle name="Entrada 2 5 2 2" xfId="4098"/>
    <cellStyle name="Entrada 2 5 2 2 2" xfId="11075"/>
    <cellStyle name="Entrada 2 5 2 2 2 2" xfId="26697"/>
    <cellStyle name="Entrada 2 5 2 3" xfId="8092"/>
    <cellStyle name="Entrada 2 5 2 3 2" xfId="20538"/>
    <cellStyle name="Entrada 2 5 2 4" xfId="8093"/>
    <cellStyle name="Entrada 2 5 2 4 2" xfId="20539"/>
    <cellStyle name="Entrada 2 5 3" xfId="2668"/>
    <cellStyle name="Entrada 2 5 3 2" xfId="4099"/>
    <cellStyle name="Entrada 2 5 3 2 2" xfId="11076"/>
    <cellStyle name="Entrada 2 5 3 2 2 2" xfId="26698"/>
    <cellStyle name="Entrada 2 5 3 3" xfId="8094"/>
    <cellStyle name="Entrada 2 5 3 3 2" xfId="20540"/>
    <cellStyle name="Entrada 2 5 3 4" xfId="8095"/>
    <cellStyle name="Entrada 2 5 3 4 2" xfId="20541"/>
    <cellStyle name="Entrada 2 5 4" xfId="2669"/>
    <cellStyle name="Entrada 2 5 4 2" xfId="4100"/>
    <cellStyle name="Entrada 2 5 4 2 2" xfId="11077"/>
    <cellStyle name="Entrada 2 5 4 2 2 2" xfId="26699"/>
    <cellStyle name="Entrada 2 5 4 3" xfId="8096"/>
    <cellStyle name="Entrada 2 5 4 3 2" xfId="20542"/>
    <cellStyle name="Entrada 2 5 4 4" xfId="8097"/>
    <cellStyle name="Entrada 2 5 4 4 2" xfId="20543"/>
    <cellStyle name="Entrada 2 5 5" xfId="2670"/>
    <cellStyle name="Entrada 2 5 5 2" xfId="4101"/>
    <cellStyle name="Entrada 2 5 5 2 2" xfId="11078"/>
    <cellStyle name="Entrada 2 5 5 2 2 2" xfId="26700"/>
    <cellStyle name="Entrada 2 5 5 3" xfId="8098"/>
    <cellStyle name="Entrada 2 5 5 3 2" xfId="20544"/>
    <cellStyle name="Entrada 2 5 5 4" xfId="8099"/>
    <cellStyle name="Entrada 2 5 5 4 2" xfId="20545"/>
    <cellStyle name="Entrada 2 5 6" xfId="4102"/>
    <cellStyle name="Entrada 2 5 6 2" xfId="11079"/>
    <cellStyle name="Entrada 2 5 6 2 2" xfId="26701"/>
    <cellStyle name="Entrada 2 5 7" xfId="8100"/>
    <cellStyle name="Entrada 2 5 7 2" xfId="20546"/>
    <cellStyle name="Entrada 2 5 8" xfId="8101"/>
    <cellStyle name="Entrada 2 5 8 2" xfId="20547"/>
    <cellStyle name="Entrada 2 6" xfId="474"/>
    <cellStyle name="Entrada 2 6 2" xfId="1456"/>
    <cellStyle name="Entrada 2 6 2 2" xfId="4103"/>
    <cellStyle name="Entrada 2 6 2 2 2" xfId="11080"/>
    <cellStyle name="Entrada 2 6 2 2 2 2" xfId="26702"/>
    <cellStyle name="Entrada 2 6 2 3" xfId="8102"/>
    <cellStyle name="Entrada 2 6 2 3 2" xfId="20548"/>
    <cellStyle name="Entrada 2 6 2 4" xfId="8103"/>
    <cellStyle name="Entrada 2 6 2 4 2" xfId="20549"/>
    <cellStyle name="Entrada 2 6 3" xfId="2671"/>
    <cellStyle name="Entrada 2 6 3 2" xfId="4104"/>
    <cellStyle name="Entrada 2 6 3 2 2" xfId="11081"/>
    <cellStyle name="Entrada 2 6 3 2 2 2" xfId="26703"/>
    <cellStyle name="Entrada 2 6 3 3" xfId="8104"/>
    <cellStyle name="Entrada 2 6 3 3 2" xfId="20550"/>
    <cellStyle name="Entrada 2 6 3 4" xfId="8105"/>
    <cellStyle name="Entrada 2 6 3 4 2" xfId="20551"/>
    <cellStyle name="Entrada 2 6 4" xfId="2672"/>
    <cellStyle name="Entrada 2 6 4 2" xfId="4105"/>
    <cellStyle name="Entrada 2 6 4 2 2" xfId="11082"/>
    <cellStyle name="Entrada 2 6 4 2 2 2" xfId="26704"/>
    <cellStyle name="Entrada 2 6 4 3" xfId="8106"/>
    <cellStyle name="Entrada 2 6 4 3 2" xfId="20552"/>
    <cellStyle name="Entrada 2 6 4 4" xfId="8107"/>
    <cellStyle name="Entrada 2 6 4 4 2" xfId="20553"/>
    <cellStyle name="Entrada 2 6 5" xfId="2673"/>
    <cellStyle name="Entrada 2 6 5 2" xfId="4106"/>
    <cellStyle name="Entrada 2 6 5 2 2" xfId="11083"/>
    <cellStyle name="Entrada 2 6 5 2 2 2" xfId="26705"/>
    <cellStyle name="Entrada 2 6 5 3" xfId="8108"/>
    <cellStyle name="Entrada 2 6 5 3 2" xfId="20554"/>
    <cellStyle name="Entrada 2 6 5 4" xfId="8109"/>
    <cellStyle name="Entrada 2 6 5 4 2" xfId="20555"/>
    <cellStyle name="Entrada 2 6 6" xfId="4107"/>
    <cellStyle name="Entrada 2 6 6 2" xfId="11084"/>
    <cellStyle name="Entrada 2 6 6 2 2" xfId="26706"/>
    <cellStyle name="Entrada 2 6 7" xfId="8110"/>
    <cellStyle name="Entrada 2 6 7 2" xfId="20556"/>
    <cellStyle name="Entrada 2 6 8" xfId="8111"/>
    <cellStyle name="Entrada 2 6 8 2" xfId="20557"/>
    <cellStyle name="Entrada 2 7" xfId="475"/>
    <cellStyle name="Entrada 2 7 2" xfId="1457"/>
    <cellStyle name="Entrada 2 7 2 2" xfId="4108"/>
    <cellStyle name="Entrada 2 7 2 2 2" xfId="11085"/>
    <cellStyle name="Entrada 2 7 2 2 2 2" xfId="26707"/>
    <cellStyle name="Entrada 2 7 2 3" xfId="8112"/>
    <cellStyle name="Entrada 2 7 2 3 2" xfId="20558"/>
    <cellStyle name="Entrada 2 7 2 4" xfId="8113"/>
    <cellStyle name="Entrada 2 7 2 4 2" xfId="20559"/>
    <cellStyle name="Entrada 2 7 3" xfId="2674"/>
    <cellStyle name="Entrada 2 7 3 2" xfId="4109"/>
    <cellStyle name="Entrada 2 7 3 2 2" xfId="11086"/>
    <cellStyle name="Entrada 2 7 3 2 2 2" xfId="26708"/>
    <cellStyle name="Entrada 2 7 3 3" xfId="8114"/>
    <cellStyle name="Entrada 2 7 3 3 2" xfId="20560"/>
    <cellStyle name="Entrada 2 7 3 4" xfId="8115"/>
    <cellStyle name="Entrada 2 7 3 4 2" xfId="20561"/>
    <cellStyle name="Entrada 2 7 4" xfId="2675"/>
    <cellStyle name="Entrada 2 7 4 2" xfId="4110"/>
    <cellStyle name="Entrada 2 7 4 2 2" xfId="11087"/>
    <cellStyle name="Entrada 2 7 4 2 2 2" xfId="26709"/>
    <cellStyle name="Entrada 2 7 4 3" xfId="8116"/>
    <cellStyle name="Entrada 2 7 4 3 2" xfId="20562"/>
    <cellStyle name="Entrada 2 7 4 4" xfId="8117"/>
    <cellStyle name="Entrada 2 7 4 4 2" xfId="20563"/>
    <cellStyle name="Entrada 2 7 5" xfId="2676"/>
    <cellStyle name="Entrada 2 7 5 2" xfId="4111"/>
    <cellStyle name="Entrada 2 7 5 2 2" xfId="11088"/>
    <cellStyle name="Entrada 2 7 5 2 2 2" xfId="26710"/>
    <cellStyle name="Entrada 2 7 5 3" xfId="8118"/>
    <cellStyle name="Entrada 2 7 5 3 2" xfId="20564"/>
    <cellStyle name="Entrada 2 7 5 4" xfId="8119"/>
    <cellStyle name="Entrada 2 7 5 4 2" xfId="20565"/>
    <cellStyle name="Entrada 2 7 6" xfId="4112"/>
    <cellStyle name="Entrada 2 7 6 2" xfId="11089"/>
    <cellStyle name="Entrada 2 7 6 2 2" xfId="26711"/>
    <cellStyle name="Entrada 2 7 7" xfId="8120"/>
    <cellStyle name="Entrada 2 7 7 2" xfId="20566"/>
    <cellStyle name="Entrada 2 7 8" xfId="8121"/>
    <cellStyle name="Entrada 2 7 8 2" xfId="20567"/>
    <cellStyle name="Entrada 2 8" xfId="1458"/>
    <cellStyle name="Entrada 2 8 2" xfId="11090"/>
    <cellStyle name="Entrada 2 8 2 2" xfId="26712"/>
    <cellStyle name="Entrada 2 9" xfId="8122"/>
    <cellStyle name="Entrada 2 9 2" xfId="20568"/>
    <cellStyle name="Entrada 3" xfId="476"/>
    <cellStyle name="Entrada 3 2" xfId="8123"/>
    <cellStyle name="Euro" xfId="105"/>
    <cellStyle name="Euro 2" xfId="106"/>
    <cellStyle name="Euro 2 2" xfId="8124"/>
    <cellStyle name="Euro 3" xfId="8125"/>
    <cellStyle name="Excel Built-in Normal" xfId="477"/>
    <cellStyle name="Excel Built-in Normal 2" xfId="478"/>
    <cellStyle name="Excel Built-in Normal 3" xfId="8126"/>
    <cellStyle name="Fixed" xfId="107"/>
    <cellStyle name="Heading1" xfId="108"/>
    <cellStyle name="Heading2" xfId="109"/>
    <cellStyle name="Hipervínculo 14" xfId="479"/>
    <cellStyle name="Hipervínculo 14 2" xfId="8127"/>
    <cellStyle name="Hipervínculo 2" xfId="110"/>
    <cellStyle name="Hipervínculo 2 2" xfId="480"/>
    <cellStyle name="Hipervínculo 2 2 2" xfId="8128"/>
    <cellStyle name="Hipervínculo 2 3" xfId="8129"/>
    <cellStyle name="Hipervínculo 3" xfId="481"/>
    <cellStyle name="Hipervínculo 3 2" xfId="8130"/>
    <cellStyle name="Hipervínculo 4" xfId="482"/>
    <cellStyle name="Hipervínculo 4 2" xfId="8131"/>
    <cellStyle name="Incorrecto 2" xfId="111"/>
    <cellStyle name="Incorrecto 2 2" xfId="8132"/>
    <cellStyle name="Incorrecto 3" xfId="4113"/>
    <cellStyle name="Millares" xfId="7189" builtinId="3"/>
    <cellStyle name="Millares 10" xfId="112"/>
    <cellStyle name="Millares 10 10" xfId="483"/>
    <cellStyle name="Millares 10 10 2" xfId="484"/>
    <cellStyle name="Millares 10 10 2 2" xfId="1459"/>
    <cellStyle name="Millares 10 10 2 2 2" xfId="4114"/>
    <cellStyle name="Millares 10 10 2 2 2 2" xfId="11091"/>
    <cellStyle name="Millares 10 10 2 2 2 2 2" xfId="23145"/>
    <cellStyle name="Millares 10 10 2 2 2 3" xfId="17318"/>
    <cellStyle name="Millares 10 10 2 2 3" xfId="11092"/>
    <cellStyle name="Millares 10 10 2 2 3 2" xfId="23146"/>
    <cellStyle name="Millares 10 10 2 2 4" xfId="15995"/>
    <cellStyle name="Millares 10 10 2 3" xfId="4115"/>
    <cellStyle name="Millares 10 10 2 3 2" xfId="11093"/>
    <cellStyle name="Millares 10 10 2 3 2 2" xfId="23147"/>
    <cellStyle name="Millares 10 10 2 3 3" xfId="17319"/>
    <cellStyle name="Millares 10 10 2 4" xfId="8133"/>
    <cellStyle name="Millares 10 10 2 4 2" xfId="20569"/>
    <cellStyle name="Millares 10 10 2 5" xfId="15129"/>
    <cellStyle name="Millares 10 10 3" xfId="1460"/>
    <cellStyle name="Millares 10 10 3 2" xfId="4116"/>
    <cellStyle name="Millares 10 10 3 2 2" xfId="11094"/>
    <cellStyle name="Millares 10 10 3 2 2 2" xfId="23148"/>
    <cellStyle name="Millares 10 10 3 2 3" xfId="17320"/>
    <cellStyle name="Millares 10 10 3 3" xfId="11095"/>
    <cellStyle name="Millares 10 10 3 3 2" xfId="23149"/>
    <cellStyle name="Millares 10 10 3 4" xfId="15996"/>
    <cellStyle name="Millares 10 10 4" xfId="4117"/>
    <cellStyle name="Millares 10 10 4 2" xfId="11096"/>
    <cellStyle name="Millares 10 10 4 2 2" xfId="23150"/>
    <cellStyle name="Millares 10 10 4 3" xfId="17321"/>
    <cellStyle name="Millares 10 10 5" xfId="8134"/>
    <cellStyle name="Millares 10 10 5 2" xfId="20570"/>
    <cellStyle name="Millares 10 10 6" xfId="15128"/>
    <cellStyle name="Millares 10 11" xfId="485"/>
    <cellStyle name="Millares 10 11 2" xfId="1461"/>
    <cellStyle name="Millares 10 11 2 2" xfId="4118"/>
    <cellStyle name="Millares 10 11 2 2 2" xfId="11097"/>
    <cellStyle name="Millares 10 11 2 2 2 2" xfId="23151"/>
    <cellStyle name="Millares 10 11 2 2 3" xfId="17322"/>
    <cellStyle name="Millares 10 11 2 3" xfId="11098"/>
    <cellStyle name="Millares 10 11 2 3 2" xfId="23152"/>
    <cellStyle name="Millares 10 11 2 4" xfId="15997"/>
    <cellStyle name="Millares 10 11 3" xfId="4119"/>
    <cellStyle name="Millares 10 11 3 2" xfId="11099"/>
    <cellStyle name="Millares 10 11 3 2 2" xfId="23153"/>
    <cellStyle name="Millares 10 11 3 3" xfId="17323"/>
    <cellStyle name="Millares 10 11 4" xfId="8135"/>
    <cellStyle name="Millares 10 11 4 2" xfId="20571"/>
    <cellStyle name="Millares 10 11 5" xfId="15130"/>
    <cellStyle name="Millares 10 12" xfId="1462"/>
    <cellStyle name="Millares 10 12 2" xfId="4120"/>
    <cellStyle name="Millares 10 12 2 2" xfId="11100"/>
    <cellStyle name="Millares 10 12 2 2 2" xfId="23154"/>
    <cellStyle name="Millares 10 12 2 3" xfId="17324"/>
    <cellStyle name="Millares 10 12 3" xfId="11101"/>
    <cellStyle name="Millares 10 12 3 2" xfId="23155"/>
    <cellStyle name="Millares 10 12 4" xfId="15998"/>
    <cellStyle name="Millares 10 13" xfId="4121"/>
    <cellStyle name="Millares 10 13 2" xfId="11102"/>
    <cellStyle name="Millares 10 13 2 2" xfId="23156"/>
    <cellStyle name="Millares 10 13 3" xfId="17325"/>
    <cellStyle name="Millares 10 14" xfId="8136"/>
    <cellStyle name="Millares 10 14 2" xfId="20572"/>
    <cellStyle name="Millares 10 15" xfId="14932"/>
    <cellStyle name="Millares 10 2" xfId="113"/>
    <cellStyle name="Millares 10 2 10" xfId="1463"/>
    <cellStyle name="Millares 10 2 10 2" xfId="4122"/>
    <cellStyle name="Millares 10 2 10 2 2" xfId="11103"/>
    <cellStyle name="Millares 10 2 10 2 2 2" xfId="23157"/>
    <cellStyle name="Millares 10 2 10 2 3" xfId="17326"/>
    <cellStyle name="Millares 10 2 10 3" xfId="11104"/>
    <cellStyle name="Millares 10 2 10 3 2" xfId="23158"/>
    <cellStyle name="Millares 10 2 10 4" xfId="15999"/>
    <cellStyle name="Millares 10 2 11" xfId="4123"/>
    <cellStyle name="Millares 10 2 11 2" xfId="11105"/>
    <cellStyle name="Millares 10 2 11 2 2" xfId="23159"/>
    <cellStyle name="Millares 10 2 11 3" xfId="17327"/>
    <cellStyle name="Millares 10 2 12" xfId="8137"/>
    <cellStyle name="Millares 10 2 12 2" xfId="20573"/>
    <cellStyle name="Millares 10 2 13" xfId="14933"/>
    <cellStyle name="Millares 10 2 2" xfId="486"/>
    <cellStyle name="Millares 10 2 2 2" xfId="4124"/>
    <cellStyle name="Millares 10 2 2 2 2" xfId="11106"/>
    <cellStyle name="Millares 10 2 2 2 2 2" xfId="23160"/>
    <cellStyle name="Millares 10 2 2 2 3" xfId="17328"/>
    <cellStyle name="Millares 10 2 2 3" xfId="15131"/>
    <cellStyle name="Millares 10 2 3" xfId="487"/>
    <cellStyle name="Millares 10 2 3 2" xfId="488"/>
    <cellStyle name="Millares 10 2 3 2 2" xfId="489"/>
    <cellStyle name="Millares 10 2 3 2 2 2" xfId="1464"/>
    <cellStyle name="Millares 10 2 3 2 2 2 2" xfId="4125"/>
    <cellStyle name="Millares 10 2 3 2 2 2 2 2" xfId="11107"/>
    <cellStyle name="Millares 10 2 3 2 2 2 2 2 2" xfId="23161"/>
    <cellStyle name="Millares 10 2 3 2 2 2 2 3" xfId="17329"/>
    <cellStyle name="Millares 10 2 3 2 2 2 3" xfId="11108"/>
    <cellStyle name="Millares 10 2 3 2 2 2 3 2" xfId="23162"/>
    <cellStyle name="Millares 10 2 3 2 2 2 4" xfId="16000"/>
    <cellStyle name="Millares 10 2 3 2 2 3" xfId="4126"/>
    <cellStyle name="Millares 10 2 3 2 2 3 2" xfId="11109"/>
    <cellStyle name="Millares 10 2 3 2 2 3 2 2" xfId="23163"/>
    <cellStyle name="Millares 10 2 3 2 2 3 3" xfId="17330"/>
    <cellStyle name="Millares 10 2 3 2 2 4" xfId="8138"/>
    <cellStyle name="Millares 10 2 3 2 2 4 2" xfId="20574"/>
    <cellStyle name="Millares 10 2 3 2 2 5" xfId="15134"/>
    <cellStyle name="Millares 10 2 3 2 3" xfId="1465"/>
    <cellStyle name="Millares 10 2 3 2 3 2" xfId="4127"/>
    <cellStyle name="Millares 10 2 3 2 3 2 2" xfId="11110"/>
    <cellStyle name="Millares 10 2 3 2 3 2 2 2" xfId="23164"/>
    <cellStyle name="Millares 10 2 3 2 3 2 3" xfId="17331"/>
    <cellStyle name="Millares 10 2 3 2 3 3" xfId="11111"/>
    <cellStyle name="Millares 10 2 3 2 3 3 2" xfId="23165"/>
    <cellStyle name="Millares 10 2 3 2 3 4" xfId="16001"/>
    <cellStyle name="Millares 10 2 3 2 4" xfId="4128"/>
    <cellStyle name="Millares 10 2 3 2 4 2" xfId="11112"/>
    <cellStyle name="Millares 10 2 3 2 4 2 2" xfId="23166"/>
    <cellStyle name="Millares 10 2 3 2 4 3" xfId="17332"/>
    <cellStyle name="Millares 10 2 3 2 5" xfId="8139"/>
    <cellStyle name="Millares 10 2 3 2 5 2" xfId="20575"/>
    <cellStyle name="Millares 10 2 3 2 6" xfId="15133"/>
    <cellStyle name="Millares 10 2 3 3" xfId="490"/>
    <cellStyle name="Millares 10 2 3 3 2" xfId="1466"/>
    <cellStyle name="Millares 10 2 3 3 2 2" xfId="4129"/>
    <cellStyle name="Millares 10 2 3 3 2 2 2" xfId="11113"/>
    <cellStyle name="Millares 10 2 3 3 2 2 2 2" xfId="23167"/>
    <cellStyle name="Millares 10 2 3 3 2 2 3" xfId="17333"/>
    <cellStyle name="Millares 10 2 3 3 2 3" xfId="11114"/>
    <cellStyle name="Millares 10 2 3 3 2 3 2" xfId="23168"/>
    <cellStyle name="Millares 10 2 3 3 2 4" xfId="16002"/>
    <cellStyle name="Millares 10 2 3 3 3" xfId="4130"/>
    <cellStyle name="Millares 10 2 3 3 3 2" xfId="11115"/>
    <cellStyle name="Millares 10 2 3 3 3 2 2" xfId="23169"/>
    <cellStyle name="Millares 10 2 3 3 3 3" xfId="17334"/>
    <cellStyle name="Millares 10 2 3 3 4" xfId="8140"/>
    <cellStyle name="Millares 10 2 3 3 4 2" xfId="20576"/>
    <cellStyle name="Millares 10 2 3 3 5" xfId="15135"/>
    <cellStyle name="Millares 10 2 3 4" xfId="1467"/>
    <cellStyle name="Millares 10 2 3 4 2" xfId="4131"/>
    <cellStyle name="Millares 10 2 3 4 2 2" xfId="11116"/>
    <cellStyle name="Millares 10 2 3 4 2 2 2" xfId="23170"/>
    <cellStyle name="Millares 10 2 3 4 2 3" xfId="17335"/>
    <cellStyle name="Millares 10 2 3 4 3" xfId="11117"/>
    <cellStyle name="Millares 10 2 3 4 3 2" xfId="23171"/>
    <cellStyle name="Millares 10 2 3 4 4" xfId="16003"/>
    <cellStyle name="Millares 10 2 3 5" xfId="4132"/>
    <cellStyle name="Millares 10 2 3 5 2" xfId="11118"/>
    <cellStyle name="Millares 10 2 3 5 2 2" xfId="23172"/>
    <cellStyle name="Millares 10 2 3 5 3" xfId="17336"/>
    <cellStyle name="Millares 10 2 3 6" xfId="8141"/>
    <cellStyle name="Millares 10 2 3 6 2" xfId="20577"/>
    <cellStyle name="Millares 10 2 3 7" xfId="15132"/>
    <cellStyle name="Millares 10 2 4" xfId="491"/>
    <cellStyle name="Millares 10 2 4 2" xfId="492"/>
    <cellStyle name="Millares 10 2 4 2 2" xfId="493"/>
    <cellStyle name="Millares 10 2 4 2 2 2" xfId="1468"/>
    <cellStyle name="Millares 10 2 4 2 2 2 2" xfId="4133"/>
    <cellStyle name="Millares 10 2 4 2 2 2 2 2" xfId="11119"/>
    <cellStyle name="Millares 10 2 4 2 2 2 2 2 2" xfId="23173"/>
    <cellStyle name="Millares 10 2 4 2 2 2 2 3" xfId="17337"/>
    <cellStyle name="Millares 10 2 4 2 2 2 3" xfId="11120"/>
    <cellStyle name="Millares 10 2 4 2 2 2 3 2" xfId="23174"/>
    <cellStyle name="Millares 10 2 4 2 2 2 4" xfId="16004"/>
    <cellStyle name="Millares 10 2 4 2 2 3" xfId="4134"/>
    <cellStyle name="Millares 10 2 4 2 2 3 2" xfId="11121"/>
    <cellStyle name="Millares 10 2 4 2 2 3 2 2" xfId="23175"/>
    <cellStyle name="Millares 10 2 4 2 2 3 3" xfId="17338"/>
    <cellStyle name="Millares 10 2 4 2 2 4" xfId="8142"/>
    <cellStyle name="Millares 10 2 4 2 2 4 2" xfId="20578"/>
    <cellStyle name="Millares 10 2 4 2 2 5" xfId="15138"/>
    <cellStyle name="Millares 10 2 4 2 3" xfId="1469"/>
    <cellStyle name="Millares 10 2 4 2 3 2" xfId="4135"/>
    <cellStyle name="Millares 10 2 4 2 3 2 2" xfId="11122"/>
    <cellStyle name="Millares 10 2 4 2 3 2 2 2" xfId="23176"/>
    <cellStyle name="Millares 10 2 4 2 3 2 3" xfId="17339"/>
    <cellStyle name="Millares 10 2 4 2 3 3" xfId="11123"/>
    <cellStyle name="Millares 10 2 4 2 3 3 2" xfId="23177"/>
    <cellStyle name="Millares 10 2 4 2 3 4" xfId="16005"/>
    <cellStyle name="Millares 10 2 4 2 4" xfId="4136"/>
    <cellStyle name="Millares 10 2 4 2 4 2" xfId="11124"/>
    <cellStyle name="Millares 10 2 4 2 4 2 2" xfId="23178"/>
    <cellStyle name="Millares 10 2 4 2 4 3" xfId="17340"/>
    <cellStyle name="Millares 10 2 4 2 5" xfId="8143"/>
    <cellStyle name="Millares 10 2 4 2 5 2" xfId="20579"/>
    <cellStyle name="Millares 10 2 4 2 6" xfId="15137"/>
    <cellStyle name="Millares 10 2 4 3" xfId="494"/>
    <cellStyle name="Millares 10 2 4 3 2" xfId="1470"/>
    <cellStyle name="Millares 10 2 4 3 2 2" xfId="4137"/>
    <cellStyle name="Millares 10 2 4 3 2 2 2" xfId="11125"/>
    <cellStyle name="Millares 10 2 4 3 2 2 2 2" xfId="23179"/>
    <cellStyle name="Millares 10 2 4 3 2 2 3" xfId="17341"/>
    <cellStyle name="Millares 10 2 4 3 2 3" xfId="11126"/>
    <cellStyle name="Millares 10 2 4 3 2 3 2" xfId="23180"/>
    <cellStyle name="Millares 10 2 4 3 2 4" xfId="16006"/>
    <cellStyle name="Millares 10 2 4 3 3" xfId="4138"/>
    <cellStyle name="Millares 10 2 4 3 3 2" xfId="11127"/>
    <cellStyle name="Millares 10 2 4 3 3 2 2" xfId="23181"/>
    <cellStyle name="Millares 10 2 4 3 3 3" xfId="17342"/>
    <cellStyle name="Millares 10 2 4 3 4" xfId="8144"/>
    <cellStyle name="Millares 10 2 4 3 4 2" xfId="20580"/>
    <cellStyle name="Millares 10 2 4 3 5" xfId="15139"/>
    <cellStyle name="Millares 10 2 4 4" xfId="1471"/>
    <cellStyle name="Millares 10 2 4 4 2" xfId="4139"/>
    <cellStyle name="Millares 10 2 4 4 2 2" xfId="11128"/>
    <cellStyle name="Millares 10 2 4 4 2 2 2" xfId="23182"/>
    <cellStyle name="Millares 10 2 4 4 2 3" xfId="17343"/>
    <cellStyle name="Millares 10 2 4 4 3" xfId="11129"/>
    <cellStyle name="Millares 10 2 4 4 3 2" xfId="23183"/>
    <cellStyle name="Millares 10 2 4 4 4" xfId="16007"/>
    <cellStyle name="Millares 10 2 4 5" xfId="4140"/>
    <cellStyle name="Millares 10 2 4 5 2" xfId="11130"/>
    <cellStyle name="Millares 10 2 4 5 2 2" xfId="23184"/>
    <cellStyle name="Millares 10 2 4 5 3" xfId="17344"/>
    <cellStyle name="Millares 10 2 4 6" xfId="8145"/>
    <cellStyle name="Millares 10 2 4 6 2" xfId="20581"/>
    <cellStyle name="Millares 10 2 4 7" xfId="15136"/>
    <cellStyle name="Millares 10 2 5" xfId="495"/>
    <cellStyle name="Millares 10 2 5 2" xfId="496"/>
    <cellStyle name="Millares 10 2 5 2 2" xfId="497"/>
    <cellStyle name="Millares 10 2 5 2 2 2" xfId="1472"/>
    <cellStyle name="Millares 10 2 5 2 2 2 2" xfId="4141"/>
    <cellStyle name="Millares 10 2 5 2 2 2 2 2" xfId="11131"/>
    <cellStyle name="Millares 10 2 5 2 2 2 2 2 2" xfId="23185"/>
    <cellStyle name="Millares 10 2 5 2 2 2 2 3" xfId="17345"/>
    <cellStyle name="Millares 10 2 5 2 2 2 3" xfId="11132"/>
    <cellStyle name="Millares 10 2 5 2 2 2 3 2" xfId="23186"/>
    <cellStyle name="Millares 10 2 5 2 2 2 4" xfId="16008"/>
    <cellStyle name="Millares 10 2 5 2 2 3" xfId="4142"/>
    <cellStyle name="Millares 10 2 5 2 2 3 2" xfId="11133"/>
    <cellStyle name="Millares 10 2 5 2 2 3 2 2" xfId="23187"/>
    <cellStyle name="Millares 10 2 5 2 2 3 3" xfId="17346"/>
    <cellStyle name="Millares 10 2 5 2 2 4" xfId="8146"/>
    <cellStyle name="Millares 10 2 5 2 2 4 2" xfId="20582"/>
    <cellStyle name="Millares 10 2 5 2 2 5" xfId="15142"/>
    <cellStyle name="Millares 10 2 5 2 3" xfId="1473"/>
    <cellStyle name="Millares 10 2 5 2 3 2" xfId="4143"/>
    <cellStyle name="Millares 10 2 5 2 3 2 2" xfId="11134"/>
    <cellStyle name="Millares 10 2 5 2 3 2 2 2" xfId="23188"/>
    <cellStyle name="Millares 10 2 5 2 3 2 3" xfId="17347"/>
    <cellStyle name="Millares 10 2 5 2 3 3" xfId="11135"/>
    <cellStyle name="Millares 10 2 5 2 3 3 2" xfId="23189"/>
    <cellStyle name="Millares 10 2 5 2 3 4" xfId="16009"/>
    <cellStyle name="Millares 10 2 5 2 4" xfId="4144"/>
    <cellStyle name="Millares 10 2 5 2 4 2" xfId="11136"/>
    <cellStyle name="Millares 10 2 5 2 4 2 2" xfId="23190"/>
    <cellStyle name="Millares 10 2 5 2 4 3" xfId="17348"/>
    <cellStyle name="Millares 10 2 5 2 5" xfId="8147"/>
    <cellStyle name="Millares 10 2 5 2 5 2" xfId="20583"/>
    <cellStyle name="Millares 10 2 5 2 6" xfId="15141"/>
    <cellStyle name="Millares 10 2 5 3" xfId="498"/>
    <cellStyle name="Millares 10 2 5 3 2" xfId="1474"/>
    <cellStyle name="Millares 10 2 5 3 2 2" xfId="4145"/>
    <cellStyle name="Millares 10 2 5 3 2 2 2" xfId="11137"/>
    <cellStyle name="Millares 10 2 5 3 2 2 2 2" xfId="23191"/>
    <cellStyle name="Millares 10 2 5 3 2 2 3" xfId="17349"/>
    <cellStyle name="Millares 10 2 5 3 2 3" xfId="11138"/>
    <cellStyle name="Millares 10 2 5 3 2 3 2" xfId="23192"/>
    <cellStyle name="Millares 10 2 5 3 2 4" xfId="16010"/>
    <cellStyle name="Millares 10 2 5 3 3" xfId="4146"/>
    <cellStyle name="Millares 10 2 5 3 3 2" xfId="11139"/>
    <cellStyle name="Millares 10 2 5 3 3 2 2" xfId="23193"/>
    <cellStyle name="Millares 10 2 5 3 3 3" xfId="17350"/>
    <cellStyle name="Millares 10 2 5 3 4" xfId="8148"/>
    <cellStyle name="Millares 10 2 5 3 4 2" xfId="20584"/>
    <cellStyle name="Millares 10 2 5 3 5" xfId="15143"/>
    <cellStyle name="Millares 10 2 5 4" xfId="1475"/>
    <cellStyle name="Millares 10 2 5 4 2" xfId="4147"/>
    <cellStyle name="Millares 10 2 5 4 2 2" xfId="11140"/>
    <cellStyle name="Millares 10 2 5 4 2 2 2" xfId="23194"/>
    <cellStyle name="Millares 10 2 5 4 2 3" xfId="17351"/>
    <cellStyle name="Millares 10 2 5 4 3" xfId="11141"/>
    <cellStyle name="Millares 10 2 5 4 3 2" xfId="23195"/>
    <cellStyle name="Millares 10 2 5 4 4" xfId="16011"/>
    <cellStyle name="Millares 10 2 5 5" xfId="4148"/>
    <cellStyle name="Millares 10 2 5 5 2" xfId="11142"/>
    <cellStyle name="Millares 10 2 5 5 2 2" xfId="23196"/>
    <cellStyle name="Millares 10 2 5 5 3" xfId="17352"/>
    <cellStyle name="Millares 10 2 5 6" xfId="8149"/>
    <cellStyle name="Millares 10 2 5 6 2" xfId="20585"/>
    <cellStyle name="Millares 10 2 5 7" xfId="15140"/>
    <cellStyle name="Millares 10 2 6" xfId="499"/>
    <cellStyle name="Millares 10 2 6 2" xfId="500"/>
    <cellStyle name="Millares 10 2 6 2 2" xfId="501"/>
    <cellStyle name="Millares 10 2 6 2 2 2" xfId="1476"/>
    <cellStyle name="Millares 10 2 6 2 2 2 2" xfId="4149"/>
    <cellStyle name="Millares 10 2 6 2 2 2 2 2" xfId="11143"/>
    <cellStyle name="Millares 10 2 6 2 2 2 2 2 2" xfId="23197"/>
    <cellStyle name="Millares 10 2 6 2 2 2 2 3" xfId="17353"/>
    <cellStyle name="Millares 10 2 6 2 2 2 3" xfId="11144"/>
    <cellStyle name="Millares 10 2 6 2 2 2 3 2" xfId="23198"/>
    <cellStyle name="Millares 10 2 6 2 2 2 4" xfId="16012"/>
    <cellStyle name="Millares 10 2 6 2 2 3" xfId="4150"/>
    <cellStyle name="Millares 10 2 6 2 2 3 2" xfId="11145"/>
    <cellStyle name="Millares 10 2 6 2 2 3 2 2" xfId="23199"/>
    <cellStyle name="Millares 10 2 6 2 2 3 3" xfId="17354"/>
    <cellStyle name="Millares 10 2 6 2 2 4" xfId="8150"/>
    <cellStyle name="Millares 10 2 6 2 2 4 2" xfId="20586"/>
    <cellStyle name="Millares 10 2 6 2 2 5" xfId="15146"/>
    <cellStyle name="Millares 10 2 6 2 3" xfId="1477"/>
    <cellStyle name="Millares 10 2 6 2 3 2" xfId="4151"/>
    <cellStyle name="Millares 10 2 6 2 3 2 2" xfId="11146"/>
    <cellStyle name="Millares 10 2 6 2 3 2 2 2" xfId="23200"/>
    <cellStyle name="Millares 10 2 6 2 3 2 3" xfId="17355"/>
    <cellStyle name="Millares 10 2 6 2 3 3" xfId="11147"/>
    <cellStyle name="Millares 10 2 6 2 3 3 2" xfId="23201"/>
    <cellStyle name="Millares 10 2 6 2 3 4" xfId="16013"/>
    <cellStyle name="Millares 10 2 6 2 4" xfId="4152"/>
    <cellStyle name="Millares 10 2 6 2 4 2" xfId="11148"/>
    <cellStyle name="Millares 10 2 6 2 4 2 2" xfId="23202"/>
    <cellStyle name="Millares 10 2 6 2 4 3" xfId="17356"/>
    <cellStyle name="Millares 10 2 6 2 5" xfId="8151"/>
    <cellStyle name="Millares 10 2 6 2 5 2" xfId="20587"/>
    <cellStyle name="Millares 10 2 6 2 6" xfId="15145"/>
    <cellStyle name="Millares 10 2 6 3" xfId="502"/>
    <cellStyle name="Millares 10 2 6 3 2" xfId="1478"/>
    <cellStyle name="Millares 10 2 6 3 2 2" xfId="4153"/>
    <cellStyle name="Millares 10 2 6 3 2 2 2" xfId="11149"/>
    <cellStyle name="Millares 10 2 6 3 2 2 2 2" xfId="23203"/>
    <cellStyle name="Millares 10 2 6 3 2 2 3" xfId="17357"/>
    <cellStyle name="Millares 10 2 6 3 2 3" xfId="11150"/>
    <cellStyle name="Millares 10 2 6 3 2 3 2" xfId="23204"/>
    <cellStyle name="Millares 10 2 6 3 2 4" xfId="16014"/>
    <cellStyle name="Millares 10 2 6 3 3" xfId="4154"/>
    <cellStyle name="Millares 10 2 6 3 3 2" xfId="11151"/>
    <cellStyle name="Millares 10 2 6 3 3 2 2" xfId="23205"/>
    <cellStyle name="Millares 10 2 6 3 3 3" xfId="17358"/>
    <cellStyle name="Millares 10 2 6 3 4" xfId="8152"/>
    <cellStyle name="Millares 10 2 6 3 4 2" xfId="20588"/>
    <cellStyle name="Millares 10 2 6 3 5" xfId="15147"/>
    <cellStyle name="Millares 10 2 6 4" xfId="1479"/>
    <cellStyle name="Millares 10 2 6 4 2" xfId="4155"/>
    <cellStyle name="Millares 10 2 6 4 2 2" xfId="11152"/>
    <cellStyle name="Millares 10 2 6 4 2 2 2" xfId="23206"/>
    <cellStyle name="Millares 10 2 6 4 2 3" xfId="17359"/>
    <cellStyle name="Millares 10 2 6 4 3" xfId="11153"/>
    <cellStyle name="Millares 10 2 6 4 3 2" xfId="23207"/>
    <cellStyle name="Millares 10 2 6 4 4" xfId="16015"/>
    <cellStyle name="Millares 10 2 6 5" xfId="4156"/>
    <cellStyle name="Millares 10 2 6 5 2" xfId="11154"/>
    <cellStyle name="Millares 10 2 6 5 2 2" xfId="23208"/>
    <cellStyle name="Millares 10 2 6 5 3" xfId="17360"/>
    <cellStyle name="Millares 10 2 6 6" xfId="8153"/>
    <cellStyle name="Millares 10 2 6 6 2" xfId="20589"/>
    <cellStyle name="Millares 10 2 6 7" xfId="15144"/>
    <cellStyle name="Millares 10 2 7" xfId="503"/>
    <cellStyle name="Millares 10 2 7 2" xfId="504"/>
    <cellStyle name="Millares 10 2 7 2 2" xfId="505"/>
    <cellStyle name="Millares 10 2 7 2 2 2" xfId="1480"/>
    <cellStyle name="Millares 10 2 7 2 2 2 2" xfId="4157"/>
    <cellStyle name="Millares 10 2 7 2 2 2 2 2" xfId="11155"/>
    <cellStyle name="Millares 10 2 7 2 2 2 2 2 2" xfId="23209"/>
    <cellStyle name="Millares 10 2 7 2 2 2 2 3" xfId="17361"/>
    <cellStyle name="Millares 10 2 7 2 2 2 3" xfId="11156"/>
    <cellStyle name="Millares 10 2 7 2 2 2 3 2" xfId="23210"/>
    <cellStyle name="Millares 10 2 7 2 2 2 4" xfId="16016"/>
    <cellStyle name="Millares 10 2 7 2 2 3" xfId="4158"/>
    <cellStyle name="Millares 10 2 7 2 2 3 2" xfId="11157"/>
    <cellStyle name="Millares 10 2 7 2 2 3 2 2" xfId="23211"/>
    <cellStyle name="Millares 10 2 7 2 2 3 3" xfId="17362"/>
    <cellStyle name="Millares 10 2 7 2 2 4" xfId="8154"/>
    <cellStyle name="Millares 10 2 7 2 2 4 2" xfId="20590"/>
    <cellStyle name="Millares 10 2 7 2 2 5" xfId="15150"/>
    <cellStyle name="Millares 10 2 7 2 3" xfId="1481"/>
    <cellStyle name="Millares 10 2 7 2 3 2" xfId="4159"/>
    <cellStyle name="Millares 10 2 7 2 3 2 2" xfId="11158"/>
    <cellStyle name="Millares 10 2 7 2 3 2 2 2" xfId="23212"/>
    <cellStyle name="Millares 10 2 7 2 3 2 3" xfId="17363"/>
    <cellStyle name="Millares 10 2 7 2 3 3" xfId="11159"/>
    <cellStyle name="Millares 10 2 7 2 3 3 2" xfId="23213"/>
    <cellStyle name="Millares 10 2 7 2 3 4" xfId="16017"/>
    <cellStyle name="Millares 10 2 7 2 4" xfId="4160"/>
    <cellStyle name="Millares 10 2 7 2 4 2" xfId="11160"/>
    <cellStyle name="Millares 10 2 7 2 4 2 2" xfId="23214"/>
    <cellStyle name="Millares 10 2 7 2 4 3" xfId="17364"/>
    <cellStyle name="Millares 10 2 7 2 5" xfId="8155"/>
    <cellStyle name="Millares 10 2 7 2 5 2" xfId="20591"/>
    <cellStyle name="Millares 10 2 7 2 6" xfId="15149"/>
    <cellStyle name="Millares 10 2 7 3" xfId="506"/>
    <cellStyle name="Millares 10 2 7 3 2" xfId="1482"/>
    <cellStyle name="Millares 10 2 7 3 2 2" xfId="4161"/>
    <cellStyle name="Millares 10 2 7 3 2 2 2" xfId="11161"/>
    <cellStyle name="Millares 10 2 7 3 2 2 2 2" xfId="23215"/>
    <cellStyle name="Millares 10 2 7 3 2 2 3" xfId="17365"/>
    <cellStyle name="Millares 10 2 7 3 2 3" xfId="11162"/>
    <cellStyle name="Millares 10 2 7 3 2 3 2" xfId="23216"/>
    <cellStyle name="Millares 10 2 7 3 2 4" xfId="16018"/>
    <cellStyle name="Millares 10 2 7 3 3" xfId="4162"/>
    <cellStyle name="Millares 10 2 7 3 3 2" xfId="11163"/>
    <cellStyle name="Millares 10 2 7 3 3 2 2" xfId="23217"/>
    <cellStyle name="Millares 10 2 7 3 3 3" xfId="17366"/>
    <cellStyle name="Millares 10 2 7 3 4" xfId="8156"/>
    <cellStyle name="Millares 10 2 7 3 4 2" xfId="20592"/>
    <cellStyle name="Millares 10 2 7 3 5" xfId="15151"/>
    <cellStyle name="Millares 10 2 7 4" xfId="1483"/>
    <cellStyle name="Millares 10 2 7 4 2" xfId="4163"/>
    <cellStyle name="Millares 10 2 7 4 2 2" xfId="11164"/>
    <cellStyle name="Millares 10 2 7 4 2 2 2" xfId="23218"/>
    <cellStyle name="Millares 10 2 7 4 2 3" xfId="17367"/>
    <cellStyle name="Millares 10 2 7 4 3" xfId="11165"/>
    <cellStyle name="Millares 10 2 7 4 3 2" xfId="23219"/>
    <cellStyle name="Millares 10 2 7 4 4" xfId="16019"/>
    <cellStyle name="Millares 10 2 7 5" xfId="4164"/>
    <cellStyle name="Millares 10 2 7 5 2" xfId="11166"/>
    <cellStyle name="Millares 10 2 7 5 2 2" xfId="23220"/>
    <cellStyle name="Millares 10 2 7 5 3" xfId="17368"/>
    <cellStyle name="Millares 10 2 7 6" xfId="8157"/>
    <cellStyle name="Millares 10 2 7 6 2" xfId="20593"/>
    <cellStyle name="Millares 10 2 7 7" xfId="15148"/>
    <cellStyle name="Millares 10 2 8" xfId="507"/>
    <cellStyle name="Millares 10 2 8 2" xfId="508"/>
    <cellStyle name="Millares 10 2 8 2 2" xfId="1484"/>
    <cellStyle name="Millares 10 2 8 2 2 2" xfId="4165"/>
    <cellStyle name="Millares 10 2 8 2 2 2 2" xfId="11167"/>
    <cellStyle name="Millares 10 2 8 2 2 2 2 2" xfId="23221"/>
    <cellStyle name="Millares 10 2 8 2 2 2 3" xfId="17369"/>
    <cellStyle name="Millares 10 2 8 2 2 3" xfId="11168"/>
    <cellStyle name="Millares 10 2 8 2 2 3 2" xfId="23222"/>
    <cellStyle name="Millares 10 2 8 2 2 4" xfId="16020"/>
    <cellStyle name="Millares 10 2 8 2 3" xfId="4166"/>
    <cellStyle name="Millares 10 2 8 2 3 2" xfId="11169"/>
    <cellStyle name="Millares 10 2 8 2 3 2 2" xfId="23223"/>
    <cellStyle name="Millares 10 2 8 2 3 3" xfId="17370"/>
    <cellStyle name="Millares 10 2 8 2 4" xfId="8158"/>
    <cellStyle name="Millares 10 2 8 2 4 2" xfId="20594"/>
    <cellStyle name="Millares 10 2 8 2 5" xfId="15153"/>
    <cellStyle name="Millares 10 2 8 3" xfId="1485"/>
    <cellStyle name="Millares 10 2 8 3 2" xfId="4167"/>
    <cellStyle name="Millares 10 2 8 3 2 2" xfId="11170"/>
    <cellStyle name="Millares 10 2 8 3 2 2 2" xfId="23224"/>
    <cellStyle name="Millares 10 2 8 3 2 3" xfId="17371"/>
    <cellStyle name="Millares 10 2 8 3 3" xfId="11171"/>
    <cellStyle name="Millares 10 2 8 3 3 2" xfId="23225"/>
    <cellStyle name="Millares 10 2 8 3 4" xfId="16021"/>
    <cellStyle name="Millares 10 2 8 4" xfId="4168"/>
    <cellStyle name="Millares 10 2 8 4 2" xfId="11172"/>
    <cellStyle name="Millares 10 2 8 4 2 2" xfId="23226"/>
    <cellStyle name="Millares 10 2 8 4 3" xfId="17372"/>
    <cellStyle name="Millares 10 2 8 5" xfId="8159"/>
    <cellStyle name="Millares 10 2 8 5 2" xfId="20595"/>
    <cellStyle name="Millares 10 2 8 6" xfId="15152"/>
    <cellStyle name="Millares 10 2 9" xfId="509"/>
    <cellStyle name="Millares 10 2 9 2" xfId="1486"/>
    <cellStyle name="Millares 10 2 9 2 2" xfId="4169"/>
    <cellStyle name="Millares 10 2 9 2 2 2" xfId="11173"/>
    <cellStyle name="Millares 10 2 9 2 2 2 2" xfId="23227"/>
    <cellStyle name="Millares 10 2 9 2 2 3" xfId="17373"/>
    <cellStyle name="Millares 10 2 9 2 3" xfId="11174"/>
    <cellStyle name="Millares 10 2 9 2 3 2" xfId="23228"/>
    <cellStyle name="Millares 10 2 9 2 4" xfId="16022"/>
    <cellStyle name="Millares 10 2 9 3" xfId="4170"/>
    <cellStyle name="Millares 10 2 9 3 2" xfId="11175"/>
    <cellStyle name="Millares 10 2 9 3 2 2" xfId="23229"/>
    <cellStyle name="Millares 10 2 9 3 3" xfId="17374"/>
    <cellStyle name="Millares 10 2 9 4" xfId="8160"/>
    <cellStyle name="Millares 10 2 9 4 2" xfId="20596"/>
    <cellStyle name="Millares 10 2 9 5" xfId="15154"/>
    <cellStyle name="Millares 10 3" xfId="510"/>
    <cellStyle name="Millares 10 3 2" xfId="4171"/>
    <cellStyle name="Millares 10 3 2 2" xfId="10086"/>
    <cellStyle name="Millares 10 3 2 2 2" xfId="22438"/>
    <cellStyle name="Millares 10 3 2 3" xfId="17375"/>
    <cellStyle name="Millares 10 3 3" xfId="8161"/>
    <cellStyle name="Millares 10 3 3 2" xfId="20597"/>
    <cellStyle name="Millares 10 3 4" xfId="15155"/>
    <cellStyle name="Millares 10 4" xfId="511"/>
    <cellStyle name="Millares 10 4 2" xfId="512"/>
    <cellStyle name="Millares 10 4 2 2" xfId="513"/>
    <cellStyle name="Millares 10 4 2 2 2" xfId="1487"/>
    <cellStyle name="Millares 10 4 2 2 2 2" xfId="4172"/>
    <cellStyle name="Millares 10 4 2 2 2 2 2" xfId="11176"/>
    <cellStyle name="Millares 10 4 2 2 2 2 2 2" xfId="23230"/>
    <cellStyle name="Millares 10 4 2 2 2 2 3" xfId="17376"/>
    <cellStyle name="Millares 10 4 2 2 2 3" xfId="11177"/>
    <cellStyle name="Millares 10 4 2 2 2 3 2" xfId="23231"/>
    <cellStyle name="Millares 10 4 2 2 2 4" xfId="16023"/>
    <cellStyle name="Millares 10 4 2 2 3" xfId="4173"/>
    <cellStyle name="Millares 10 4 2 2 3 2" xfId="11178"/>
    <cellStyle name="Millares 10 4 2 2 3 2 2" xfId="23232"/>
    <cellStyle name="Millares 10 4 2 2 3 3" xfId="17377"/>
    <cellStyle name="Millares 10 4 2 2 4" xfId="8162"/>
    <cellStyle name="Millares 10 4 2 2 4 2" xfId="20598"/>
    <cellStyle name="Millares 10 4 2 2 5" xfId="15158"/>
    <cellStyle name="Millares 10 4 2 3" xfId="1488"/>
    <cellStyle name="Millares 10 4 2 3 2" xfId="4174"/>
    <cellStyle name="Millares 10 4 2 3 2 2" xfId="11179"/>
    <cellStyle name="Millares 10 4 2 3 2 2 2" xfId="23233"/>
    <cellStyle name="Millares 10 4 2 3 2 3" xfId="17378"/>
    <cellStyle name="Millares 10 4 2 3 3" xfId="11180"/>
    <cellStyle name="Millares 10 4 2 3 3 2" xfId="23234"/>
    <cellStyle name="Millares 10 4 2 3 4" xfId="16024"/>
    <cellStyle name="Millares 10 4 2 4" xfId="4175"/>
    <cellStyle name="Millares 10 4 2 4 2" xfId="11181"/>
    <cellStyle name="Millares 10 4 2 4 2 2" xfId="23235"/>
    <cellStyle name="Millares 10 4 2 4 3" xfId="17379"/>
    <cellStyle name="Millares 10 4 2 5" xfId="8163"/>
    <cellStyle name="Millares 10 4 2 5 2" xfId="20599"/>
    <cellStyle name="Millares 10 4 2 6" xfId="15157"/>
    <cellStyle name="Millares 10 4 3" xfId="514"/>
    <cellStyle name="Millares 10 4 3 2" xfId="1489"/>
    <cellStyle name="Millares 10 4 3 2 2" xfId="4176"/>
    <cellStyle name="Millares 10 4 3 2 2 2" xfId="11182"/>
    <cellStyle name="Millares 10 4 3 2 2 2 2" xfId="23236"/>
    <cellStyle name="Millares 10 4 3 2 2 3" xfId="17380"/>
    <cellStyle name="Millares 10 4 3 2 3" xfId="11183"/>
    <cellStyle name="Millares 10 4 3 2 3 2" xfId="23237"/>
    <cellStyle name="Millares 10 4 3 2 4" xfId="16025"/>
    <cellStyle name="Millares 10 4 3 3" xfId="4177"/>
    <cellStyle name="Millares 10 4 3 3 2" xfId="11184"/>
    <cellStyle name="Millares 10 4 3 3 2 2" xfId="23238"/>
    <cellStyle name="Millares 10 4 3 3 3" xfId="17381"/>
    <cellStyle name="Millares 10 4 3 4" xfId="8164"/>
    <cellStyle name="Millares 10 4 3 4 2" xfId="20600"/>
    <cellStyle name="Millares 10 4 3 5" xfId="15159"/>
    <cellStyle name="Millares 10 4 4" xfId="1490"/>
    <cellStyle name="Millares 10 4 4 2" xfId="4178"/>
    <cellStyle name="Millares 10 4 4 2 2" xfId="11185"/>
    <cellStyle name="Millares 10 4 4 2 2 2" xfId="23239"/>
    <cellStyle name="Millares 10 4 4 2 3" xfId="17382"/>
    <cellStyle name="Millares 10 4 4 3" xfId="11186"/>
    <cellStyle name="Millares 10 4 4 3 2" xfId="23240"/>
    <cellStyle name="Millares 10 4 4 4" xfId="16026"/>
    <cellStyle name="Millares 10 4 5" xfId="4179"/>
    <cellStyle name="Millares 10 4 5 2" xfId="11187"/>
    <cellStyle name="Millares 10 4 5 2 2" xfId="23241"/>
    <cellStyle name="Millares 10 4 5 3" xfId="17383"/>
    <cellStyle name="Millares 10 4 6" xfId="8165"/>
    <cellStyle name="Millares 10 4 6 2" xfId="20601"/>
    <cellStyle name="Millares 10 4 7" xfId="15156"/>
    <cellStyle name="Millares 10 5" xfId="515"/>
    <cellStyle name="Millares 10 5 2" xfId="516"/>
    <cellStyle name="Millares 10 5 2 2" xfId="517"/>
    <cellStyle name="Millares 10 5 2 2 2" xfId="1491"/>
    <cellStyle name="Millares 10 5 2 2 2 2" xfId="4180"/>
    <cellStyle name="Millares 10 5 2 2 2 2 2" xfId="11188"/>
    <cellStyle name="Millares 10 5 2 2 2 2 2 2" xfId="23242"/>
    <cellStyle name="Millares 10 5 2 2 2 2 3" xfId="17384"/>
    <cellStyle name="Millares 10 5 2 2 2 3" xfId="11189"/>
    <cellStyle name="Millares 10 5 2 2 2 3 2" xfId="23243"/>
    <cellStyle name="Millares 10 5 2 2 2 4" xfId="16027"/>
    <cellStyle name="Millares 10 5 2 2 3" xfId="4181"/>
    <cellStyle name="Millares 10 5 2 2 3 2" xfId="11190"/>
    <cellStyle name="Millares 10 5 2 2 3 2 2" xfId="23244"/>
    <cellStyle name="Millares 10 5 2 2 3 3" xfId="17385"/>
    <cellStyle name="Millares 10 5 2 2 4" xfId="8166"/>
    <cellStyle name="Millares 10 5 2 2 4 2" xfId="20602"/>
    <cellStyle name="Millares 10 5 2 2 5" xfId="15162"/>
    <cellStyle name="Millares 10 5 2 3" xfId="1492"/>
    <cellStyle name="Millares 10 5 2 3 2" xfId="4182"/>
    <cellStyle name="Millares 10 5 2 3 2 2" xfId="11191"/>
    <cellStyle name="Millares 10 5 2 3 2 2 2" xfId="23245"/>
    <cellStyle name="Millares 10 5 2 3 2 3" xfId="17386"/>
    <cellStyle name="Millares 10 5 2 3 3" xfId="11192"/>
    <cellStyle name="Millares 10 5 2 3 3 2" xfId="23246"/>
    <cellStyle name="Millares 10 5 2 3 4" xfId="16028"/>
    <cellStyle name="Millares 10 5 2 4" xfId="4183"/>
    <cellStyle name="Millares 10 5 2 4 2" xfId="11193"/>
    <cellStyle name="Millares 10 5 2 4 2 2" xfId="23247"/>
    <cellStyle name="Millares 10 5 2 4 3" xfId="17387"/>
    <cellStyle name="Millares 10 5 2 5" xfId="8167"/>
    <cellStyle name="Millares 10 5 2 5 2" xfId="20603"/>
    <cellStyle name="Millares 10 5 2 6" xfId="15161"/>
    <cellStyle name="Millares 10 5 3" xfId="518"/>
    <cellStyle name="Millares 10 5 3 2" xfId="1493"/>
    <cellStyle name="Millares 10 5 3 2 2" xfId="4184"/>
    <cellStyle name="Millares 10 5 3 2 2 2" xfId="11194"/>
    <cellStyle name="Millares 10 5 3 2 2 2 2" xfId="23248"/>
    <cellStyle name="Millares 10 5 3 2 2 3" xfId="17388"/>
    <cellStyle name="Millares 10 5 3 2 3" xfId="11195"/>
    <cellStyle name="Millares 10 5 3 2 3 2" xfId="23249"/>
    <cellStyle name="Millares 10 5 3 2 4" xfId="16029"/>
    <cellStyle name="Millares 10 5 3 3" xfId="4185"/>
    <cellStyle name="Millares 10 5 3 3 2" xfId="11196"/>
    <cellStyle name="Millares 10 5 3 3 2 2" xfId="23250"/>
    <cellStyle name="Millares 10 5 3 3 3" xfId="17389"/>
    <cellStyle name="Millares 10 5 3 4" xfId="8168"/>
    <cellStyle name="Millares 10 5 3 4 2" xfId="20604"/>
    <cellStyle name="Millares 10 5 3 5" xfId="15163"/>
    <cellStyle name="Millares 10 5 4" xfId="1494"/>
    <cellStyle name="Millares 10 5 4 2" xfId="4186"/>
    <cellStyle name="Millares 10 5 4 2 2" xfId="11197"/>
    <cellStyle name="Millares 10 5 4 2 2 2" xfId="23251"/>
    <cellStyle name="Millares 10 5 4 2 3" xfId="17390"/>
    <cellStyle name="Millares 10 5 4 3" xfId="11198"/>
    <cellStyle name="Millares 10 5 4 3 2" xfId="23252"/>
    <cellStyle name="Millares 10 5 4 4" xfId="16030"/>
    <cellStyle name="Millares 10 5 5" xfId="4187"/>
    <cellStyle name="Millares 10 5 5 2" xfId="11199"/>
    <cellStyle name="Millares 10 5 5 2 2" xfId="23253"/>
    <cellStyle name="Millares 10 5 5 3" xfId="17391"/>
    <cellStyle name="Millares 10 5 6" xfId="8169"/>
    <cellStyle name="Millares 10 5 6 2" xfId="20605"/>
    <cellStyle name="Millares 10 5 7" xfId="15160"/>
    <cellStyle name="Millares 10 6" xfId="519"/>
    <cellStyle name="Millares 10 6 2" xfId="520"/>
    <cellStyle name="Millares 10 6 2 2" xfId="521"/>
    <cellStyle name="Millares 10 6 2 2 2" xfId="1495"/>
    <cellStyle name="Millares 10 6 2 2 2 2" xfId="4188"/>
    <cellStyle name="Millares 10 6 2 2 2 2 2" xfId="11200"/>
    <cellStyle name="Millares 10 6 2 2 2 2 2 2" xfId="23254"/>
    <cellStyle name="Millares 10 6 2 2 2 2 3" xfId="17392"/>
    <cellStyle name="Millares 10 6 2 2 2 3" xfId="11201"/>
    <cellStyle name="Millares 10 6 2 2 2 3 2" xfId="23255"/>
    <cellStyle name="Millares 10 6 2 2 2 4" xfId="16031"/>
    <cellStyle name="Millares 10 6 2 2 3" xfId="4189"/>
    <cellStyle name="Millares 10 6 2 2 3 2" xfId="11202"/>
    <cellStyle name="Millares 10 6 2 2 3 2 2" xfId="23256"/>
    <cellStyle name="Millares 10 6 2 2 3 3" xfId="17393"/>
    <cellStyle name="Millares 10 6 2 2 4" xfId="8170"/>
    <cellStyle name="Millares 10 6 2 2 4 2" xfId="20606"/>
    <cellStyle name="Millares 10 6 2 2 5" xfId="15166"/>
    <cellStyle name="Millares 10 6 2 3" xfId="1496"/>
    <cellStyle name="Millares 10 6 2 3 2" xfId="4190"/>
    <cellStyle name="Millares 10 6 2 3 2 2" xfId="11203"/>
    <cellStyle name="Millares 10 6 2 3 2 2 2" xfId="23257"/>
    <cellStyle name="Millares 10 6 2 3 2 3" xfId="17394"/>
    <cellStyle name="Millares 10 6 2 3 3" xfId="11204"/>
    <cellStyle name="Millares 10 6 2 3 3 2" xfId="23258"/>
    <cellStyle name="Millares 10 6 2 3 4" xfId="16032"/>
    <cellStyle name="Millares 10 6 2 4" xfId="4191"/>
    <cellStyle name="Millares 10 6 2 4 2" xfId="11205"/>
    <cellStyle name="Millares 10 6 2 4 2 2" xfId="23259"/>
    <cellStyle name="Millares 10 6 2 4 3" xfId="17395"/>
    <cellStyle name="Millares 10 6 2 5" xfId="8171"/>
    <cellStyle name="Millares 10 6 2 5 2" xfId="20607"/>
    <cellStyle name="Millares 10 6 2 6" xfId="15165"/>
    <cellStyle name="Millares 10 6 3" xfId="522"/>
    <cellStyle name="Millares 10 6 3 2" xfId="1497"/>
    <cellStyle name="Millares 10 6 3 2 2" xfId="4192"/>
    <cellStyle name="Millares 10 6 3 2 2 2" xfId="11206"/>
    <cellStyle name="Millares 10 6 3 2 2 2 2" xfId="23260"/>
    <cellStyle name="Millares 10 6 3 2 2 3" xfId="17396"/>
    <cellStyle name="Millares 10 6 3 2 3" xfId="11207"/>
    <cellStyle name="Millares 10 6 3 2 3 2" xfId="23261"/>
    <cellStyle name="Millares 10 6 3 2 4" xfId="16033"/>
    <cellStyle name="Millares 10 6 3 3" xfId="4193"/>
    <cellStyle name="Millares 10 6 3 3 2" xfId="11208"/>
    <cellStyle name="Millares 10 6 3 3 2 2" xfId="23262"/>
    <cellStyle name="Millares 10 6 3 3 3" xfId="17397"/>
    <cellStyle name="Millares 10 6 3 4" xfId="8172"/>
    <cellStyle name="Millares 10 6 3 4 2" xfId="20608"/>
    <cellStyle name="Millares 10 6 3 5" xfId="15167"/>
    <cellStyle name="Millares 10 6 4" xfId="1498"/>
    <cellStyle name="Millares 10 6 4 2" xfId="4194"/>
    <cellStyle name="Millares 10 6 4 2 2" xfId="11209"/>
    <cellStyle name="Millares 10 6 4 2 2 2" xfId="23263"/>
    <cellStyle name="Millares 10 6 4 2 3" xfId="17398"/>
    <cellStyle name="Millares 10 6 4 3" xfId="11210"/>
    <cellStyle name="Millares 10 6 4 3 2" xfId="23264"/>
    <cellStyle name="Millares 10 6 4 4" xfId="16034"/>
    <cellStyle name="Millares 10 6 5" xfId="4195"/>
    <cellStyle name="Millares 10 6 5 2" xfId="11211"/>
    <cellStyle name="Millares 10 6 5 2 2" xfId="23265"/>
    <cellStyle name="Millares 10 6 5 3" xfId="17399"/>
    <cellStyle name="Millares 10 6 6" xfId="8173"/>
    <cellStyle name="Millares 10 6 6 2" xfId="20609"/>
    <cellStyle name="Millares 10 6 7" xfId="15164"/>
    <cellStyle name="Millares 10 7" xfId="523"/>
    <cellStyle name="Millares 10 7 2" xfId="524"/>
    <cellStyle name="Millares 10 7 2 2" xfId="525"/>
    <cellStyle name="Millares 10 7 2 2 2" xfId="1499"/>
    <cellStyle name="Millares 10 7 2 2 2 2" xfId="4196"/>
    <cellStyle name="Millares 10 7 2 2 2 2 2" xfId="11212"/>
    <cellStyle name="Millares 10 7 2 2 2 2 2 2" xfId="23266"/>
    <cellStyle name="Millares 10 7 2 2 2 2 3" xfId="17400"/>
    <cellStyle name="Millares 10 7 2 2 2 3" xfId="11213"/>
    <cellStyle name="Millares 10 7 2 2 2 3 2" xfId="23267"/>
    <cellStyle name="Millares 10 7 2 2 2 4" xfId="16035"/>
    <cellStyle name="Millares 10 7 2 2 3" xfId="4197"/>
    <cellStyle name="Millares 10 7 2 2 3 2" xfId="11214"/>
    <cellStyle name="Millares 10 7 2 2 3 2 2" xfId="23268"/>
    <cellStyle name="Millares 10 7 2 2 3 3" xfId="17401"/>
    <cellStyle name="Millares 10 7 2 2 4" xfId="8174"/>
    <cellStyle name="Millares 10 7 2 2 4 2" xfId="20610"/>
    <cellStyle name="Millares 10 7 2 2 5" xfId="15170"/>
    <cellStyle name="Millares 10 7 2 3" xfId="1500"/>
    <cellStyle name="Millares 10 7 2 3 2" xfId="4198"/>
    <cellStyle name="Millares 10 7 2 3 2 2" xfId="11215"/>
    <cellStyle name="Millares 10 7 2 3 2 2 2" xfId="23269"/>
    <cellStyle name="Millares 10 7 2 3 2 3" xfId="17402"/>
    <cellStyle name="Millares 10 7 2 3 3" xfId="11216"/>
    <cellStyle name="Millares 10 7 2 3 3 2" xfId="23270"/>
    <cellStyle name="Millares 10 7 2 3 4" xfId="16036"/>
    <cellStyle name="Millares 10 7 2 4" xfId="4199"/>
    <cellStyle name="Millares 10 7 2 4 2" xfId="11217"/>
    <cellStyle name="Millares 10 7 2 4 2 2" xfId="23271"/>
    <cellStyle name="Millares 10 7 2 4 3" xfId="17403"/>
    <cellStyle name="Millares 10 7 2 5" xfId="8175"/>
    <cellStyle name="Millares 10 7 2 5 2" xfId="20611"/>
    <cellStyle name="Millares 10 7 2 6" xfId="15169"/>
    <cellStyle name="Millares 10 7 3" xfId="526"/>
    <cellStyle name="Millares 10 7 3 2" xfId="1501"/>
    <cellStyle name="Millares 10 7 3 2 2" xfId="4200"/>
    <cellStyle name="Millares 10 7 3 2 2 2" xfId="11218"/>
    <cellStyle name="Millares 10 7 3 2 2 2 2" xfId="23272"/>
    <cellStyle name="Millares 10 7 3 2 2 3" xfId="17404"/>
    <cellStyle name="Millares 10 7 3 2 3" xfId="11219"/>
    <cellStyle name="Millares 10 7 3 2 3 2" xfId="23273"/>
    <cellStyle name="Millares 10 7 3 2 4" xfId="16037"/>
    <cellStyle name="Millares 10 7 3 3" xfId="4201"/>
    <cellStyle name="Millares 10 7 3 3 2" xfId="11220"/>
    <cellStyle name="Millares 10 7 3 3 2 2" xfId="23274"/>
    <cellStyle name="Millares 10 7 3 3 3" xfId="17405"/>
    <cellStyle name="Millares 10 7 3 4" xfId="8176"/>
    <cellStyle name="Millares 10 7 3 4 2" xfId="20612"/>
    <cellStyle name="Millares 10 7 3 5" xfId="15171"/>
    <cellStyle name="Millares 10 7 4" xfId="1502"/>
    <cellStyle name="Millares 10 7 4 2" xfId="4202"/>
    <cellStyle name="Millares 10 7 4 2 2" xfId="11221"/>
    <cellStyle name="Millares 10 7 4 2 2 2" xfId="23275"/>
    <cellStyle name="Millares 10 7 4 2 3" xfId="17406"/>
    <cellStyle name="Millares 10 7 4 3" xfId="11222"/>
    <cellStyle name="Millares 10 7 4 3 2" xfId="23276"/>
    <cellStyle name="Millares 10 7 4 4" xfId="16038"/>
    <cellStyle name="Millares 10 7 5" xfId="4203"/>
    <cellStyle name="Millares 10 7 5 2" xfId="11223"/>
    <cellStyle name="Millares 10 7 5 2 2" xfId="23277"/>
    <cellStyle name="Millares 10 7 5 3" xfId="17407"/>
    <cellStyle name="Millares 10 7 6" xfId="8177"/>
    <cellStyle name="Millares 10 7 6 2" xfId="20613"/>
    <cellStyle name="Millares 10 7 7" xfId="15168"/>
    <cellStyle name="Millares 10 8" xfId="527"/>
    <cellStyle name="Millares 10 8 2" xfId="528"/>
    <cellStyle name="Millares 10 8 2 2" xfId="529"/>
    <cellStyle name="Millares 10 8 2 2 2" xfId="1503"/>
    <cellStyle name="Millares 10 8 2 2 2 2" xfId="4204"/>
    <cellStyle name="Millares 10 8 2 2 2 2 2" xfId="11224"/>
    <cellStyle name="Millares 10 8 2 2 2 2 2 2" xfId="23278"/>
    <cellStyle name="Millares 10 8 2 2 2 2 3" xfId="17408"/>
    <cellStyle name="Millares 10 8 2 2 2 3" xfId="11225"/>
    <cellStyle name="Millares 10 8 2 2 2 3 2" xfId="23279"/>
    <cellStyle name="Millares 10 8 2 2 2 4" xfId="16039"/>
    <cellStyle name="Millares 10 8 2 2 3" xfId="4205"/>
    <cellStyle name="Millares 10 8 2 2 3 2" xfId="11226"/>
    <cellStyle name="Millares 10 8 2 2 3 2 2" xfId="23280"/>
    <cellStyle name="Millares 10 8 2 2 3 3" xfId="17409"/>
    <cellStyle name="Millares 10 8 2 2 4" xfId="8178"/>
    <cellStyle name="Millares 10 8 2 2 4 2" xfId="20614"/>
    <cellStyle name="Millares 10 8 2 2 5" xfId="15174"/>
    <cellStyle name="Millares 10 8 2 3" xfId="1504"/>
    <cellStyle name="Millares 10 8 2 3 2" xfId="4206"/>
    <cellStyle name="Millares 10 8 2 3 2 2" xfId="11227"/>
    <cellStyle name="Millares 10 8 2 3 2 2 2" xfId="23281"/>
    <cellStyle name="Millares 10 8 2 3 2 3" xfId="17410"/>
    <cellStyle name="Millares 10 8 2 3 3" xfId="11228"/>
    <cellStyle name="Millares 10 8 2 3 3 2" xfId="23282"/>
    <cellStyle name="Millares 10 8 2 3 4" xfId="16040"/>
    <cellStyle name="Millares 10 8 2 4" xfId="4207"/>
    <cellStyle name="Millares 10 8 2 4 2" xfId="11229"/>
    <cellStyle name="Millares 10 8 2 4 2 2" xfId="23283"/>
    <cellStyle name="Millares 10 8 2 4 3" xfId="17411"/>
    <cellStyle name="Millares 10 8 2 5" xfId="8179"/>
    <cellStyle name="Millares 10 8 2 5 2" xfId="20615"/>
    <cellStyle name="Millares 10 8 2 6" xfId="15173"/>
    <cellStyle name="Millares 10 8 3" xfId="530"/>
    <cellStyle name="Millares 10 8 3 2" xfId="1505"/>
    <cellStyle name="Millares 10 8 3 2 2" xfId="4208"/>
    <cellStyle name="Millares 10 8 3 2 2 2" xfId="11230"/>
    <cellStyle name="Millares 10 8 3 2 2 2 2" xfId="23284"/>
    <cellStyle name="Millares 10 8 3 2 2 3" xfId="17412"/>
    <cellStyle name="Millares 10 8 3 2 3" xfId="11231"/>
    <cellStyle name="Millares 10 8 3 2 3 2" xfId="23285"/>
    <cellStyle name="Millares 10 8 3 2 4" xfId="16041"/>
    <cellStyle name="Millares 10 8 3 3" xfId="4209"/>
    <cellStyle name="Millares 10 8 3 3 2" xfId="11232"/>
    <cellStyle name="Millares 10 8 3 3 2 2" xfId="23286"/>
    <cellStyle name="Millares 10 8 3 3 3" xfId="17413"/>
    <cellStyle name="Millares 10 8 3 4" xfId="8180"/>
    <cellStyle name="Millares 10 8 3 4 2" xfId="20616"/>
    <cellStyle name="Millares 10 8 3 5" xfId="15175"/>
    <cellStyle name="Millares 10 8 4" xfId="1506"/>
    <cellStyle name="Millares 10 8 4 2" xfId="4210"/>
    <cellStyle name="Millares 10 8 4 2 2" xfId="11233"/>
    <cellStyle name="Millares 10 8 4 2 2 2" xfId="23287"/>
    <cellStyle name="Millares 10 8 4 2 3" xfId="17414"/>
    <cellStyle name="Millares 10 8 4 3" xfId="11234"/>
    <cellStyle name="Millares 10 8 4 3 2" xfId="23288"/>
    <cellStyle name="Millares 10 8 4 4" xfId="16042"/>
    <cellStyle name="Millares 10 8 5" xfId="4211"/>
    <cellStyle name="Millares 10 8 5 2" xfId="11235"/>
    <cellStyle name="Millares 10 8 5 2 2" xfId="23289"/>
    <cellStyle name="Millares 10 8 5 3" xfId="17415"/>
    <cellStyle name="Millares 10 8 6" xfId="8181"/>
    <cellStyle name="Millares 10 8 6 2" xfId="20617"/>
    <cellStyle name="Millares 10 8 7" xfId="15172"/>
    <cellStyle name="Millares 10 9" xfId="531"/>
    <cellStyle name="Millares 10 9 2" xfId="532"/>
    <cellStyle name="Millares 10 9 2 2" xfId="1507"/>
    <cellStyle name="Millares 10 9 2 2 2" xfId="4212"/>
    <cellStyle name="Millares 10 9 2 2 2 2" xfId="11236"/>
    <cellStyle name="Millares 10 9 2 2 2 2 2" xfId="23290"/>
    <cellStyle name="Millares 10 9 2 2 2 3" xfId="17416"/>
    <cellStyle name="Millares 10 9 2 2 3" xfId="11237"/>
    <cellStyle name="Millares 10 9 2 2 3 2" xfId="23291"/>
    <cellStyle name="Millares 10 9 2 2 4" xfId="16043"/>
    <cellStyle name="Millares 10 9 2 3" xfId="4213"/>
    <cellStyle name="Millares 10 9 2 3 2" xfId="11238"/>
    <cellStyle name="Millares 10 9 2 3 2 2" xfId="23292"/>
    <cellStyle name="Millares 10 9 2 3 3" xfId="17417"/>
    <cellStyle name="Millares 10 9 2 4" xfId="8182"/>
    <cellStyle name="Millares 10 9 2 4 2" xfId="20618"/>
    <cellStyle name="Millares 10 9 2 5" xfId="15177"/>
    <cellStyle name="Millares 10 9 3" xfId="1508"/>
    <cellStyle name="Millares 10 9 3 2" xfId="4214"/>
    <cellStyle name="Millares 10 9 3 2 2" xfId="11239"/>
    <cellStyle name="Millares 10 9 3 2 2 2" xfId="23293"/>
    <cellStyle name="Millares 10 9 3 2 3" xfId="17418"/>
    <cellStyle name="Millares 10 9 3 3" xfId="11240"/>
    <cellStyle name="Millares 10 9 3 3 2" xfId="23294"/>
    <cellStyle name="Millares 10 9 3 4" xfId="16044"/>
    <cellStyle name="Millares 10 9 4" xfId="4215"/>
    <cellStyle name="Millares 10 9 4 2" xfId="11241"/>
    <cellStyle name="Millares 10 9 4 2 2" xfId="23295"/>
    <cellStyle name="Millares 10 9 4 3" xfId="17419"/>
    <cellStyle name="Millares 10 9 5" xfId="8183"/>
    <cellStyle name="Millares 10 9 5 2" xfId="20619"/>
    <cellStyle name="Millares 10 9 6" xfId="15176"/>
    <cellStyle name="Millares 11" xfId="114"/>
    <cellStyle name="Millares 11 2" xfId="115"/>
    <cellStyle name="Millares 11 2 2" xfId="533"/>
    <cellStyle name="Millares 11 2 2 2" xfId="4216"/>
    <cellStyle name="Millares 11 2 2 2 2" xfId="11242"/>
    <cellStyle name="Millares 11 2 2 2 2 2" xfId="23296"/>
    <cellStyle name="Millares 11 2 2 2 3" xfId="17420"/>
    <cellStyle name="Millares 11 2 2 3" xfId="15178"/>
    <cellStyle name="Millares 11 2 3" xfId="4217"/>
    <cellStyle name="Millares 11 2 3 2" xfId="11243"/>
    <cellStyle name="Millares 11 2 3 2 2" xfId="23297"/>
    <cellStyle name="Millares 11 2 3 3" xfId="17421"/>
    <cellStyle name="Millares 11 2 4" xfId="14935"/>
    <cellStyle name="Millares 11 3" xfId="534"/>
    <cellStyle name="Millares 11 3 2" xfId="4218"/>
    <cellStyle name="Millares 11 3 2 2" xfId="11244"/>
    <cellStyle name="Millares 11 3 2 2 2" xfId="23298"/>
    <cellStyle name="Millares 11 3 2 3" xfId="17422"/>
    <cellStyle name="Millares 11 3 3" xfId="15179"/>
    <cellStyle name="Millares 11 4" xfId="4219"/>
    <cellStyle name="Millares 11 4 2" xfId="11245"/>
    <cellStyle name="Millares 11 4 2 2" xfId="23299"/>
    <cellStyle name="Millares 11 4 3" xfId="17423"/>
    <cellStyle name="Millares 11 5" xfId="14934"/>
    <cellStyle name="Millares 12" xfId="116"/>
    <cellStyle name="Millares 12 10" xfId="1509"/>
    <cellStyle name="Millares 12 10 2" xfId="4220"/>
    <cellStyle name="Millares 12 10 2 2" xfId="11246"/>
    <cellStyle name="Millares 12 10 2 2 2" xfId="23300"/>
    <cellStyle name="Millares 12 10 2 3" xfId="17424"/>
    <cellStyle name="Millares 12 10 3" xfId="11247"/>
    <cellStyle name="Millares 12 10 3 2" xfId="23301"/>
    <cellStyle name="Millares 12 10 4" xfId="16045"/>
    <cellStyle name="Millares 12 11" xfId="4221"/>
    <cellStyle name="Millares 12 11 2" xfId="11248"/>
    <cellStyle name="Millares 12 11 2 2" xfId="23302"/>
    <cellStyle name="Millares 12 11 3" xfId="17425"/>
    <cellStyle name="Millares 12 12" xfId="8184"/>
    <cellStyle name="Millares 12 12 2" xfId="20620"/>
    <cellStyle name="Millares 12 13" xfId="14936"/>
    <cellStyle name="Millares 12 2" xfId="535"/>
    <cellStyle name="Millares 12 2 2" xfId="4222"/>
    <cellStyle name="Millares 12 2 2 2" xfId="11249"/>
    <cellStyle name="Millares 12 2 2 2 2" xfId="23303"/>
    <cellStyle name="Millares 12 2 2 3" xfId="17426"/>
    <cellStyle name="Millares 12 2 3" xfId="8185"/>
    <cellStyle name="Millares 12 2 3 2" xfId="20621"/>
    <cellStyle name="Millares 12 2 4" xfId="15180"/>
    <cellStyle name="Millares 12 3" xfId="536"/>
    <cellStyle name="Millares 12 3 2" xfId="537"/>
    <cellStyle name="Millares 12 3 2 2" xfId="538"/>
    <cellStyle name="Millares 12 3 2 2 2" xfId="1510"/>
    <cellStyle name="Millares 12 3 2 2 2 2" xfId="4223"/>
    <cellStyle name="Millares 12 3 2 2 2 2 2" xfId="11250"/>
    <cellStyle name="Millares 12 3 2 2 2 2 2 2" xfId="23304"/>
    <cellStyle name="Millares 12 3 2 2 2 2 3" xfId="17427"/>
    <cellStyle name="Millares 12 3 2 2 2 3" xfId="11251"/>
    <cellStyle name="Millares 12 3 2 2 2 3 2" xfId="23305"/>
    <cellStyle name="Millares 12 3 2 2 2 4" xfId="16046"/>
    <cellStyle name="Millares 12 3 2 2 3" xfId="4224"/>
    <cellStyle name="Millares 12 3 2 2 3 2" xfId="11252"/>
    <cellStyle name="Millares 12 3 2 2 3 2 2" xfId="23306"/>
    <cellStyle name="Millares 12 3 2 2 3 3" xfId="17428"/>
    <cellStyle name="Millares 12 3 2 2 4" xfId="8186"/>
    <cellStyle name="Millares 12 3 2 2 4 2" xfId="20622"/>
    <cellStyle name="Millares 12 3 2 2 5" xfId="15183"/>
    <cellStyle name="Millares 12 3 2 3" xfId="1511"/>
    <cellStyle name="Millares 12 3 2 3 2" xfId="4225"/>
    <cellStyle name="Millares 12 3 2 3 2 2" xfId="11253"/>
    <cellStyle name="Millares 12 3 2 3 2 2 2" xfId="23307"/>
    <cellStyle name="Millares 12 3 2 3 2 3" xfId="17429"/>
    <cellStyle name="Millares 12 3 2 3 3" xfId="11254"/>
    <cellStyle name="Millares 12 3 2 3 3 2" xfId="23308"/>
    <cellStyle name="Millares 12 3 2 3 4" xfId="16047"/>
    <cellStyle name="Millares 12 3 2 4" xfId="4226"/>
    <cellStyle name="Millares 12 3 2 4 2" xfId="11255"/>
    <cellStyle name="Millares 12 3 2 4 2 2" xfId="23309"/>
    <cellStyle name="Millares 12 3 2 4 3" xfId="17430"/>
    <cellStyle name="Millares 12 3 2 5" xfId="8187"/>
    <cellStyle name="Millares 12 3 2 5 2" xfId="20623"/>
    <cellStyle name="Millares 12 3 2 6" xfId="15182"/>
    <cellStyle name="Millares 12 3 3" xfId="539"/>
    <cellStyle name="Millares 12 3 3 2" xfId="1512"/>
    <cellStyle name="Millares 12 3 3 2 2" xfId="4227"/>
    <cellStyle name="Millares 12 3 3 2 2 2" xfId="11256"/>
    <cellStyle name="Millares 12 3 3 2 2 2 2" xfId="23310"/>
    <cellStyle name="Millares 12 3 3 2 2 3" xfId="17431"/>
    <cellStyle name="Millares 12 3 3 2 3" xfId="11257"/>
    <cellStyle name="Millares 12 3 3 2 3 2" xfId="23311"/>
    <cellStyle name="Millares 12 3 3 2 4" xfId="16048"/>
    <cellStyle name="Millares 12 3 3 3" xfId="4228"/>
    <cellStyle name="Millares 12 3 3 3 2" xfId="11258"/>
    <cellStyle name="Millares 12 3 3 3 2 2" xfId="23312"/>
    <cellStyle name="Millares 12 3 3 3 3" xfId="17432"/>
    <cellStyle name="Millares 12 3 3 4" xfId="8188"/>
    <cellStyle name="Millares 12 3 3 4 2" xfId="20624"/>
    <cellStyle name="Millares 12 3 3 5" xfId="15184"/>
    <cellStyle name="Millares 12 3 4" xfId="1513"/>
    <cellStyle name="Millares 12 3 4 2" xfId="4229"/>
    <cellStyle name="Millares 12 3 4 2 2" xfId="11259"/>
    <cellStyle name="Millares 12 3 4 2 2 2" xfId="23313"/>
    <cellStyle name="Millares 12 3 4 2 3" xfId="17433"/>
    <cellStyle name="Millares 12 3 4 3" xfId="11260"/>
    <cellStyle name="Millares 12 3 4 3 2" xfId="23314"/>
    <cellStyle name="Millares 12 3 4 4" xfId="16049"/>
    <cellStyle name="Millares 12 3 5" xfId="4230"/>
    <cellStyle name="Millares 12 3 5 2" xfId="11261"/>
    <cellStyle name="Millares 12 3 5 2 2" xfId="23315"/>
    <cellStyle name="Millares 12 3 5 3" xfId="17434"/>
    <cellStyle name="Millares 12 3 6" xfId="8189"/>
    <cellStyle name="Millares 12 3 6 2" xfId="20625"/>
    <cellStyle name="Millares 12 3 7" xfId="15181"/>
    <cellStyle name="Millares 12 4" xfId="540"/>
    <cellStyle name="Millares 12 4 2" xfId="541"/>
    <cellStyle name="Millares 12 4 2 2" xfId="542"/>
    <cellStyle name="Millares 12 4 2 2 2" xfId="1514"/>
    <cellStyle name="Millares 12 4 2 2 2 2" xfId="4231"/>
    <cellStyle name="Millares 12 4 2 2 2 2 2" xfId="11262"/>
    <cellStyle name="Millares 12 4 2 2 2 2 2 2" xfId="23316"/>
    <cellStyle name="Millares 12 4 2 2 2 2 3" xfId="17435"/>
    <cellStyle name="Millares 12 4 2 2 2 3" xfId="11263"/>
    <cellStyle name="Millares 12 4 2 2 2 3 2" xfId="23317"/>
    <cellStyle name="Millares 12 4 2 2 2 4" xfId="16050"/>
    <cellStyle name="Millares 12 4 2 2 3" xfId="4232"/>
    <cellStyle name="Millares 12 4 2 2 3 2" xfId="11264"/>
    <cellStyle name="Millares 12 4 2 2 3 2 2" xfId="23318"/>
    <cellStyle name="Millares 12 4 2 2 3 3" xfId="17436"/>
    <cellStyle name="Millares 12 4 2 2 4" xfId="8190"/>
    <cellStyle name="Millares 12 4 2 2 4 2" xfId="20626"/>
    <cellStyle name="Millares 12 4 2 2 5" xfId="15187"/>
    <cellStyle name="Millares 12 4 2 3" xfId="1515"/>
    <cellStyle name="Millares 12 4 2 3 2" xfId="4233"/>
    <cellStyle name="Millares 12 4 2 3 2 2" xfId="11265"/>
    <cellStyle name="Millares 12 4 2 3 2 2 2" xfId="23319"/>
    <cellStyle name="Millares 12 4 2 3 2 3" xfId="17437"/>
    <cellStyle name="Millares 12 4 2 3 3" xfId="11266"/>
    <cellStyle name="Millares 12 4 2 3 3 2" xfId="23320"/>
    <cellStyle name="Millares 12 4 2 3 4" xfId="16051"/>
    <cellStyle name="Millares 12 4 2 4" xfId="4234"/>
    <cellStyle name="Millares 12 4 2 4 2" xfId="11267"/>
    <cellStyle name="Millares 12 4 2 4 2 2" xfId="23321"/>
    <cellStyle name="Millares 12 4 2 4 3" xfId="17438"/>
    <cellStyle name="Millares 12 4 2 5" xfId="8191"/>
    <cellStyle name="Millares 12 4 2 5 2" xfId="20627"/>
    <cellStyle name="Millares 12 4 2 6" xfId="15186"/>
    <cellStyle name="Millares 12 4 3" xfId="543"/>
    <cellStyle name="Millares 12 4 3 2" xfId="1516"/>
    <cellStyle name="Millares 12 4 3 2 2" xfId="4235"/>
    <cellStyle name="Millares 12 4 3 2 2 2" xfId="11268"/>
    <cellStyle name="Millares 12 4 3 2 2 2 2" xfId="23322"/>
    <cellStyle name="Millares 12 4 3 2 2 3" xfId="17439"/>
    <cellStyle name="Millares 12 4 3 2 3" xfId="11269"/>
    <cellStyle name="Millares 12 4 3 2 3 2" xfId="23323"/>
    <cellStyle name="Millares 12 4 3 2 4" xfId="16052"/>
    <cellStyle name="Millares 12 4 3 3" xfId="4236"/>
    <cellStyle name="Millares 12 4 3 3 2" xfId="11270"/>
    <cellStyle name="Millares 12 4 3 3 2 2" xfId="23324"/>
    <cellStyle name="Millares 12 4 3 3 3" xfId="17440"/>
    <cellStyle name="Millares 12 4 3 4" xfId="8192"/>
    <cellStyle name="Millares 12 4 3 4 2" xfId="20628"/>
    <cellStyle name="Millares 12 4 3 5" xfId="15188"/>
    <cellStyle name="Millares 12 4 4" xfId="1517"/>
    <cellStyle name="Millares 12 4 4 2" xfId="4237"/>
    <cellStyle name="Millares 12 4 4 2 2" xfId="11271"/>
    <cellStyle name="Millares 12 4 4 2 2 2" xfId="23325"/>
    <cellStyle name="Millares 12 4 4 2 3" xfId="17441"/>
    <cellStyle name="Millares 12 4 4 3" xfId="11272"/>
    <cellStyle name="Millares 12 4 4 3 2" xfId="23326"/>
    <cellStyle name="Millares 12 4 4 4" xfId="16053"/>
    <cellStyle name="Millares 12 4 5" xfId="4238"/>
    <cellStyle name="Millares 12 4 5 2" xfId="11273"/>
    <cellStyle name="Millares 12 4 5 2 2" xfId="23327"/>
    <cellStyle name="Millares 12 4 5 3" xfId="17442"/>
    <cellStyle name="Millares 12 4 6" xfId="8193"/>
    <cellStyle name="Millares 12 4 6 2" xfId="20629"/>
    <cellStyle name="Millares 12 4 7" xfId="15185"/>
    <cellStyle name="Millares 12 5" xfId="544"/>
    <cellStyle name="Millares 12 5 2" xfId="545"/>
    <cellStyle name="Millares 12 5 2 2" xfId="546"/>
    <cellStyle name="Millares 12 5 2 2 2" xfId="1518"/>
    <cellStyle name="Millares 12 5 2 2 2 2" xfId="4239"/>
    <cellStyle name="Millares 12 5 2 2 2 2 2" xfId="11274"/>
    <cellStyle name="Millares 12 5 2 2 2 2 2 2" xfId="23328"/>
    <cellStyle name="Millares 12 5 2 2 2 2 3" xfId="17443"/>
    <cellStyle name="Millares 12 5 2 2 2 3" xfId="11275"/>
    <cellStyle name="Millares 12 5 2 2 2 3 2" xfId="23329"/>
    <cellStyle name="Millares 12 5 2 2 2 4" xfId="16054"/>
    <cellStyle name="Millares 12 5 2 2 3" xfId="4240"/>
    <cellStyle name="Millares 12 5 2 2 3 2" xfId="11276"/>
    <cellStyle name="Millares 12 5 2 2 3 2 2" xfId="23330"/>
    <cellStyle name="Millares 12 5 2 2 3 3" xfId="17444"/>
    <cellStyle name="Millares 12 5 2 2 4" xfId="8194"/>
    <cellStyle name="Millares 12 5 2 2 4 2" xfId="20630"/>
    <cellStyle name="Millares 12 5 2 2 5" xfId="15191"/>
    <cellStyle name="Millares 12 5 2 3" xfId="1519"/>
    <cellStyle name="Millares 12 5 2 3 2" xfId="4241"/>
    <cellStyle name="Millares 12 5 2 3 2 2" xfId="11277"/>
    <cellStyle name="Millares 12 5 2 3 2 2 2" xfId="23331"/>
    <cellStyle name="Millares 12 5 2 3 2 3" xfId="17445"/>
    <cellStyle name="Millares 12 5 2 3 3" xfId="11278"/>
    <cellStyle name="Millares 12 5 2 3 3 2" xfId="23332"/>
    <cellStyle name="Millares 12 5 2 3 4" xfId="16055"/>
    <cellStyle name="Millares 12 5 2 4" xfId="4242"/>
    <cellStyle name="Millares 12 5 2 4 2" xfId="11279"/>
    <cellStyle name="Millares 12 5 2 4 2 2" xfId="23333"/>
    <cellStyle name="Millares 12 5 2 4 3" xfId="17446"/>
    <cellStyle name="Millares 12 5 2 5" xfId="8195"/>
    <cellStyle name="Millares 12 5 2 5 2" xfId="20631"/>
    <cellStyle name="Millares 12 5 2 6" xfId="15190"/>
    <cellStyle name="Millares 12 5 3" xfId="547"/>
    <cellStyle name="Millares 12 5 3 2" xfId="1520"/>
    <cellStyle name="Millares 12 5 3 2 2" xfId="4243"/>
    <cellStyle name="Millares 12 5 3 2 2 2" xfId="11280"/>
    <cellStyle name="Millares 12 5 3 2 2 2 2" xfId="23334"/>
    <cellStyle name="Millares 12 5 3 2 2 3" xfId="17447"/>
    <cellStyle name="Millares 12 5 3 2 3" xfId="11281"/>
    <cellStyle name="Millares 12 5 3 2 3 2" xfId="23335"/>
    <cellStyle name="Millares 12 5 3 2 4" xfId="16056"/>
    <cellStyle name="Millares 12 5 3 3" xfId="4244"/>
    <cellStyle name="Millares 12 5 3 3 2" xfId="11282"/>
    <cellStyle name="Millares 12 5 3 3 2 2" xfId="23336"/>
    <cellStyle name="Millares 12 5 3 3 3" xfId="17448"/>
    <cellStyle name="Millares 12 5 3 4" xfId="8196"/>
    <cellStyle name="Millares 12 5 3 4 2" xfId="20632"/>
    <cellStyle name="Millares 12 5 3 5" xfId="15192"/>
    <cellStyle name="Millares 12 5 4" xfId="1521"/>
    <cellStyle name="Millares 12 5 4 2" xfId="4245"/>
    <cellStyle name="Millares 12 5 4 2 2" xfId="11283"/>
    <cellStyle name="Millares 12 5 4 2 2 2" xfId="23337"/>
    <cellStyle name="Millares 12 5 4 2 3" xfId="17449"/>
    <cellStyle name="Millares 12 5 4 3" xfId="11284"/>
    <cellStyle name="Millares 12 5 4 3 2" xfId="23338"/>
    <cellStyle name="Millares 12 5 4 4" xfId="16057"/>
    <cellStyle name="Millares 12 5 5" xfId="4246"/>
    <cellStyle name="Millares 12 5 5 2" xfId="11285"/>
    <cellStyle name="Millares 12 5 5 2 2" xfId="23339"/>
    <cellStyle name="Millares 12 5 5 3" xfId="17450"/>
    <cellStyle name="Millares 12 5 6" xfId="8197"/>
    <cellStyle name="Millares 12 5 6 2" xfId="20633"/>
    <cellStyle name="Millares 12 5 7" xfId="15189"/>
    <cellStyle name="Millares 12 6" xfId="548"/>
    <cellStyle name="Millares 12 6 2" xfId="549"/>
    <cellStyle name="Millares 12 6 2 2" xfId="550"/>
    <cellStyle name="Millares 12 6 2 2 2" xfId="1522"/>
    <cellStyle name="Millares 12 6 2 2 2 2" xfId="4247"/>
    <cellStyle name="Millares 12 6 2 2 2 2 2" xfId="11286"/>
    <cellStyle name="Millares 12 6 2 2 2 2 2 2" xfId="23340"/>
    <cellStyle name="Millares 12 6 2 2 2 2 3" xfId="17451"/>
    <cellStyle name="Millares 12 6 2 2 2 3" xfId="11287"/>
    <cellStyle name="Millares 12 6 2 2 2 3 2" xfId="23341"/>
    <cellStyle name="Millares 12 6 2 2 2 4" xfId="16058"/>
    <cellStyle name="Millares 12 6 2 2 3" xfId="4248"/>
    <cellStyle name="Millares 12 6 2 2 3 2" xfId="11288"/>
    <cellStyle name="Millares 12 6 2 2 3 2 2" xfId="23342"/>
    <cellStyle name="Millares 12 6 2 2 3 3" xfId="17452"/>
    <cellStyle name="Millares 12 6 2 2 4" xfId="8198"/>
    <cellStyle name="Millares 12 6 2 2 4 2" xfId="20634"/>
    <cellStyle name="Millares 12 6 2 2 5" xfId="15195"/>
    <cellStyle name="Millares 12 6 2 3" xfId="1523"/>
    <cellStyle name="Millares 12 6 2 3 2" xfId="4249"/>
    <cellStyle name="Millares 12 6 2 3 2 2" xfId="11289"/>
    <cellStyle name="Millares 12 6 2 3 2 2 2" xfId="23343"/>
    <cellStyle name="Millares 12 6 2 3 2 3" xfId="17453"/>
    <cellStyle name="Millares 12 6 2 3 3" xfId="11290"/>
    <cellStyle name="Millares 12 6 2 3 3 2" xfId="23344"/>
    <cellStyle name="Millares 12 6 2 3 4" xfId="16059"/>
    <cellStyle name="Millares 12 6 2 4" xfId="4250"/>
    <cellStyle name="Millares 12 6 2 4 2" xfId="11291"/>
    <cellStyle name="Millares 12 6 2 4 2 2" xfId="23345"/>
    <cellStyle name="Millares 12 6 2 4 3" xfId="17454"/>
    <cellStyle name="Millares 12 6 2 5" xfId="8199"/>
    <cellStyle name="Millares 12 6 2 5 2" xfId="20635"/>
    <cellStyle name="Millares 12 6 2 6" xfId="15194"/>
    <cellStyle name="Millares 12 6 3" xfId="551"/>
    <cellStyle name="Millares 12 6 3 2" xfId="1524"/>
    <cellStyle name="Millares 12 6 3 2 2" xfId="4251"/>
    <cellStyle name="Millares 12 6 3 2 2 2" xfId="11292"/>
    <cellStyle name="Millares 12 6 3 2 2 2 2" xfId="23346"/>
    <cellStyle name="Millares 12 6 3 2 2 3" xfId="17455"/>
    <cellStyle name="Millares 12 6 3 2 3" xfId="11293"/>
    <cellStyle name="Millares 12 6 3 2 3 2" xfId="23347"/>
    <cellStyle name="Millares 12 6 3 2 4" xfId="16060"/>
    <cellStyle name="Millares 12 6 3 3" xfId="4252"/>
    <cellStyle name="Millares 12 6 3 3 2" xfId="11294"/>
    <cellStyle name="Millares 12 6 3 3 2 2" xfId="23348"/>
    <cellStyle name="Millares 12 6 3 3 3" xfId="17456"/>
    <cellStyle name="Millares 12 6 3 4" xfId="8200"/>
    <cellStyle name="Millares 12 6 3 4 2" xfId="20636"/>
    <cellStyle name="Millares 12 6 3 5" xfId="15196"/>
    <cellStyle name="Millares 12 6 4" xfId="1525"/>
    <cellStyle name="Millares 12 6 4 2" xfId="4253"/>
    <cellStyle name="Millares 12 6 4 2 2" xfId="11295"/>
    <cellStyle name="Millares 12 6 4 2 2 2" xfId="23349"/>
    <cellStyle name="Millares 12 6 4 2 3" xfId="17457"/>
    <cellStyle name="Millares 12 6 4 3" xfId="11296"/>
    <cellStyle name="Millares 12 6 4 3 2" xfId="23350"/>
    <cellStyle name="Millares 12 6 4 4" xfId="16061"/>
    <cellStyle name="Millares 12 6 5" xfId="4254"/>
    <cellStyle name="Millares 12 6 5 2" xfId="11297"/>
    <cellStyle name="Millares 12 6 5 2 2" xfId="23351"/>
    <cellStyle name="Millares 12 6 5 3" xfId="17458"/>
    <cellStyle name="Millares 12 6 6" xfId="8201"/>
    <cellStyle name="Millares 12 6 6 2" xfId="20637"/>
    <cellStyle name="Millares 12 6 7" xfId="15193"/>
    <cellStyle name="Millares 12 7" xfId="552"/>
    <cellStyle name="Millares 12 7 2" xfId="553"/>
    <cellStyle name="Millares 12 7 2 2" xfId="554"/>
    <cellStyle name="Millares 12 7 2 2 2" xfId="1526"/>
    <cellStyle name="Millares 12 7 2 2 2 2" xfId="4255"/>
    <cellStyle name="Millares 12 7 2 2 2 2 2" xfId="11298"/>
    <cellStyle name="Millares 12 7 2 2 2 2 2 2" xfId="23352"/>
    <cellStyle name="Millares 12 7 2 2 2 2 3" xfId="17459"/>
    <cellStyle name="Millares 12 7 2 2 2 3" xfId="11299"/>
    <cellStyle name="Millares 12 7 2 2 2 3 2" xfId="23353"/>
    <cellStyle name="Millares 12 7 2 2 2 4" xfId="16062"/>
    <cellStyle name="Millares 12 7 2 2 3" xfId="4256"/>
    <cellStyle name="Millares 12 7 2 2 3 2" xfId="11300"/>
    <cellStyle name="Millares 12 7 2 2 3 2 2" xfId="23354"/>
    <cellStyle name="Millares 12 7 2 2 3 3" xfId="17460"/>
    <cellStyle name="Millares 12 7 2 2 4" xfId="8202"/>
    <cellStyle name="Millares 12 7 2 2 4 2" xfId="20638"/>
    <cellStyle name="Millares 12 7 2 2 5" xfId="15199"/>
    <cellStyle name="Millares 12 7 2 3" xfId="1527"/>
    <cellStyle name="Millares 12 7 2 3 2" xfId="4257"/>
    <cellStyle name="Millares 12 7 2 3 2 2" xfId="11301"/>
    <cellStyle name="Millares 12 7 2 3 2 2 2" xfId="23355"/>
    <cellStyle name="Millares 12 7 2 3 2 3" xfId="17461"/>
    <cellStyle name="Millares 12 7 2 3 3" xfId="11302"/>
    <cellStyle name="Millares 12 7 2 3 3 2" xfId="23356"/>
    <cellStyle name="Millares 12 7 2 3 4" xfId="16063"/>
    <cellStyle name="Millares 12 7 2 4" xfId="4258"/>
    <cellStyle name="Millares 12 7 2 4 2" xfId="11303"/>
    <cellStyle name="Millares 12 7 2 4 2 2" xfId="23357"/>
    <cellStyle name="Millares 12 7 2 4 3" xfId="17462"/>
    <cellStyle name="Millares 12 7 2 5" xfId="8203"/>
    <cellStyle name="Millares 12 7 2 5 2" xfId="20639"/>
    <cellStyle name="Millares 12 7 2 6" xfId="15198"/>
    <cellStyle name="Millares 12 7 3" xfId="555"/>
    <cellStyle name="Millares 12 7 3 2" xfId="1528"/>
    <cellStyle name="Millares 12 7 3 2 2" xfId="4259"/>
    <cellStyle name="Millares 12 7 3 2 2 2" xfId="11304"/>
    <cellStyle name="Millares 12 7 3 2 2 2 2" xfId="23358"/>
    <cellStyle name="Millares 12 7 3 2 2 3" xfId="17463"/>
    <cellStyle name="Millares 12 7 3 2 3" xfId="11305"/>
    <cellStyle name="Millares 12 7 3 2 3 2" xfId="23359"/>
    <cellStyle name="Millares 12 7 3 2 4" xfId="16064"/>
    <cellStyle name="Millares 12 7 3 3" xfId="4260"/>
    <cellStyle name="Millares 12 7 3 3 2" xfId="11306"/>
    <cellStyle name="Millares 12 7 3 3 2 2" xfId="23360"/>
    <cellStyle name="Millares 12 7 3 3 3" xfId="17464"/>
    <cellStyle name="Millares 12 7 3 4" xfId="8204"/>
    <cellStyle name="Millares 12 7 3 4 2" xfId="20640"/>
    <cellStyle name="Millares 12 7 3 5" xfId="15200"/>
    <cellStyle name="Millares 12 7 4" xfId="1529"/>
    <cellStyle name="Millares 12 7 4 2" xfId="4261"/>
    <cellStyle name="Millares 12 7 4 2 2" xfId="11307"/>
    <cellStyle name="Millares 12 7 4 2 2 2" xfId="23361"/>
    <cellStyle name="Millares 12 7 4 2 3" xfId="17465"/>
    <cellStyle name="Millares 12 7 4 3" xfId="11308"/>
    <cellStyle name="Millares 12 7 4 3 2" xfId="23362"/>
    <cellStyle name="Millares 12 7 4 4" xfId="16065"/>
    <cellStyle name="Millares 12 7 5" xfId="4262"/>
    <cellStyle name="Millares 12 7 5 2" xfId="11309"/>
    <cellStyle name="Millares 12 7 5 2 2" xfId="23363"/>
    <cellStyle name="Millares 12 7 5 3" xfId="17466"/>
    <cellStyle name="Millares 12 7 6" xfId="8205"/>
    <cellStyle name="Millares 12 7 6 2" xfId="20641"/>
    <cellStyle name="Millares 12 7 7" xfId="15197"/>
    <cellStyle name="Millares 12 8" xfId="556"/>
    <cellStyle name="Millares 12 8 2" xfId="557"/>
    <cellStyle name="Millares 12 8 2 2" xfId="1530"/>
    <cellStyle name="Millares 12 8 2 2 2" xfId="4263"/>
    <cellStyle name="Millares 12 8 2 2 2 2" xfId="11310"/>
    <cellStyle name="Millares 12 8 2 2 2 2 2" xfId="23364"/>
    <cellStyle name="Millares 12 8 2 2 2 3" xfId="17467"/>
    <cellStyle name="Millares 12 8 2 2 3" xfId="11311"/>
    <cellStyle name="Millares 12 8 2 2 3 2" xfId="23365"/>
    <cellStyle name="Millares 12 8 2 2 4" xfId="16066"/>
    <cellStyle name="Millares 12 8 2 3" xfId="4264"/>
    <cellStyle name="Millares 12 8 2 3 2" xfId="11312"/>
    <cellStyle name="Millares 12 8 2 3 2 2" xfId="23366"/>
    <cellStyle name="Millares 12 8 2 3 3" xfId="17468"/>
    <cellStyle name="Millares 12 8 2 4" xfId="8206"/>
    <cellStyle name="Millares 12 8 2 4 2" xfId="20642"/>
    <cellStyle name="Millares 12 8 2 5" xfId="15202"/>
    <cellStyle name="Millares 12 8 3" xfId="1531"/>
    <cellStyle name="Millares 12 8 3 2" xfId="4265"/>
    <cellStyle name="Millares 12 8 3 2 2" xfId="11313"/>
    <cellStyle name="Millares 12 8 3 2 2 2" xfId="23367"/>
    <cellStyle name="Millares 12 8 3 2 3" xfId="17469"/>
    <cellStyle name="Millares 12 8 3 3" xfId="11314"/>
    <cellStyle name="Millares 12 8 3 3 2" xfId="23368"/>
    <cellStyle name="Millares 12 8 3 4" xfId="16067"/>
    <cellStyle name="Millares 12 8 4" xfId="4266"/>
    <cellStyle name="Millares 12 8 4 2" xfId="11315"/>
    <cellStyle name="Millares 12 8 4 2 2" xfId="23369"/>
    <cellStyle name="Millares 12 8 4 3" xfId="17470"/>
    <cellStyle name="Millares 12 8 5" xfId="8207"/>
    <cellStyle name="Millares 12 8 5 2" xfId="20643"/>
    <cellStyle name="Millares 12 8 6" xfId="15201"/>
    <cellStyle name="Millares 12 9" xfId="558"/>
    <cellStyle name="Millares 12 9 2" xfId="1532"/>
    <cellStyle name="Millares 12 9 2 2" xfId="4267"/>
    <cellStyle name="Millares 12 9 2 2 2" xfId="11316"/>
    <cellStyle name="Millares 12 9 2 2 2 2" xfId="23370"/>
    <cellStyle name="Millares 12 9 2 2 3" xfId="17471"/>
    <cellStyle name="Millares 12 9 2 3" xfId="11317"/>
    <cellStyle name="Millares 12 9 2 3 2" xfId="23371"/>
    <cellStyle name="Millares 12 9 2 4" xfId="16068"/>
    <cellStyle name="Millares 12 9 3" xfId="4268"/>
    <cellStyle name="Millares 12 9 3 2" xfId="11318"/>
    <cellStyle name="Millares 12 9 3 2 2" xfId="23372"/>
    <cellStyle name="Millares 12 9 3 3" xfId="17472"/>
    <cellStyle name="Millares 12 9 4" xfId="8208"/>
    <cellStyle name="Millares 12 9 4 2" xfId="20644"/>
    <cellStyle name="Millares 12 9 5" xfId="15203"/>
    <cellStyle name="Millares 13" xfId="559"/>
    <cellStyle name="Millares 13 2" xfId="560"/>
    <cellStyle name="Millares 13 2 2" xfId="561"/>
    <cellStyle name="Millares 13 2 2 2" xfId="1533"/>
    <cellStyle name="Millares 13 2 2 2 2" xfId="4269"/>
    <cellStyle name="Millares 13 2 2 2 2 2" xfId="11319"/>
    <cellStyle name="Millares 13 2 2 2 2 2 2" xfId="23373"/>
    <cellStyle name="Millares 13 2 2 2 2 3" xfId="17473"/>
    <cellStyle name="Millares 13 2 2 2 3" xfId="11320"/>
    <cellStyle name="Millares 13 2 2 2 3 2" xfId="23374"/>
    <cellStyle name="Millares 13 2 2 2 4" xfId="16069"/>
    <cellStyle name="Millares 13 2 2 3" xfId="4270"/>
    <cellStyle name="Millares 13 2 2 3 2" xfId="11321"/>
    <cellStyle name="Millares 13 2 2 3 2 2" xfId="23375"/>
    <cellStyle name="Millares 13 2 2 3 3" xfId="17474"/>
    <cellStyle name="Millares 13 2 2 4" xfId="8209"/>
    <cellStyle name="Millares 13 2 2 4 2" xfId="20645"/>
    <cellStyle name="Millares 13 2 2 5" xfId="15206"/>
    <cellStyle name="Millares 13 2 3" xfId="1534"/>
    <cellStyle name="Millares 13 2 3 2" xfId="4271"/>
    <cellStyle name="Millares 13 2 3 2 2" xfId="11322"/>
    <cellStyle name="Millares 13 2 3 2 2 2" xfId="23376"/>
    <cellStyle name="Millares 13 2 3 2 3" xfId="17475"/>
    <cellStyle name="Millares 13 2 3 3" xfId="11323"/>
    <cellStyle name="Millares 13 2 3 3 2" xfId="23377"/>
    <cellStyle name="Millares 13 2 3 4" xfId="16070"/>
    <cellStyle name="Millares 13 2 4" xfId="4272"/>
    <cellStyle name="Millares 13 2 4 2" xfId="11324"/>
    <cellStyle name="Millares 13 2 4 2 2" xfId="23378"/>
    <cellStyle name="Millares 13 2 4 3" xfId="17476"/>
    <cellStyle name="Millares 13 2 5" xfId="8210"/>
    <cellStyle name="Millares 13 2 5 2" xfId="20646"/>
    <cellStyle name="Millares 13 2 6" xfId="15205"/>
    <cellStyle name="Millares 13 3" xfId="1535"/>
    <cellStyle name="Millares 13 3 2" xfId="4273"/>
    <cellStyle name="Millares 13 3 2 2" xfId="11325"/>
    <cellStyle name="Millares 13 3 2 2 2" xfId="23379"/>
    <cellStyle name="Millares 13 3 2 3" xfId="17477"/>
    <cellStyle name="Millares 13 3 3" xfId="11326"/>
    <cellStyle name="Millares 13 3 3 2" xfId="23380"/>
    <cellStyle name="Millares 13 3 4" xfId="16071"/>
    <cellStyle name="Millares 13 4" xfId="4274"/>
    <cellStyle name="Millares 13 4 2" xfId="11327"/>
    <cellStyle name="Millares 13 4 2 2" xfId="23381"/>
    <cellStyle name="Millares 13 4 3" xfId="17478"/>
    <cellStyle name="Millares 13 5" xfId="8211"/>
    <cellStyle name="Millares 13 5 2" xfId="20647"/>
    <cellStyle name="Millares 13 6" xfId="15204"/>
    <cellStyle name="Millares 14" xfId="1536"/>
    <cellStyle name="Millares 14 2" xfId="4275"/>
    <cellStyle name="Millares 14 2 2" xfId="11328"/>
    <cellStyle name="Millares 14 2 2 2" xfId="23382"/>
    <cellStyle name="Millares 14 2 3" xfId="17479"/>
    <cellStyle name="Millares 14 3" xfId="4276"/>
    <cellStyle name="Millares 14 3 2" xfId="10074"/>
    <cellStyle name="Millares 14 3 2 2" xfId="22427"/>
    <cellStyle name="Millares 14 3 3" xfId="17480"/>
    <cellStyle name="Millares 14 4" xfId="11329"/>
    <cellStyle name="Millares 14 4 2" xfId="23383"/>
    <cellStyle name="Millares 14 5" xfId="16072"/>
    <cellStyle name="Millares 15" xfId="1537"/>
    <cellStyle name="Millares 15 2" xfId="11330"/>
    <cellStyle name="Millares 15 2 2" xfId="23384"/>
    <cellStyle name="Millares 15 3" xfId="16073"/>
    <cellStyle name="Millares 16" xfId="2357"/>
    <cellStyle name="Millares 16 2" xfId="4277"/>
    <cellStyle name="Millares 16 2 2" xfId="11331"/>
    <cellStyle name="Millares 16 2 2 2" xfId="23385"/>
    <cellStyle name="Millares 16 2 3" xfId="17481"/>
    <cellStyle name="Millares 16 3" xfId="8212"/>
    <cellStyle name="Millares 16 3 2" xfId="20648"/>
    <cellStyle name="Millares 16 4" xfId="16746"/>
    <cellStyle name="Millares 17" xfId="4278"/>
    <cellStyle name="Millares 17 2" xfId="11332"/>
    <cellStyle name="Millares 17 2 2" xfId="23386"/>
    <cellStyle name="Millares 17 3" xfId="17482"/>
    <cellStyle name="Millares 18" xfId="4279"/>
    <cellStyle name="Millares 18 2" xfId="4280"/>
    <cellStyle name="Millares 18 2 2" xfId="11333"/>
    <cellStyle name="Millares 18 2 2 2" xfId="23387"/>
    <cellStyle name="Millares 18 2 3" xfId="17484"/>
    <cellStyle name="Millares 18 3" xfId="11334"/>
    <cellStyle name="Millares 18 3 2" xfId="23388"/>
    <cellStyle name="Millares 18 4" xfId="17483"/>
    <cellStyle name="Millares 19" xfId="4281"/>
    <cellStyle name="Millares 19 2" xfId="11335"/>
    <cellStyle name="Millares 19 2 2" xfId="23389"/>
    <cellStyle name="Millares 19 3" xfId="17485"/>
    <cellStyle name="Millares 2" xfId="117"/>
    <cellStyle name="Millares 2 2" xfId="118"/>
    <cellStyle name="Millares 2 2 2" xfId="119"/>
    <cellStyle name="Millares 2 2 2 2" xfId="4282"/>
    <cellStyle name="Millares 2 2 2 2 2" xfId="11336"/>
    <cellStyle name="Millares 2 2 2 2 2 2" xfId="23390"/>
    <cellStyle name="Millares 2 2 2 2 3" xfId="17486"/>
    <cellStyle name="Millares 2 2 2 3" xfId="8213"/>
    <cellStyle name="Millares 2 2 2 3 2" xfId="20649"/>
    <cellStyle name="Millares 2 2 2 4" xfId="14939"/>
    <cellStyle name="Millares 2 2 3" xfId="4283"/>
    <cellStyle name="Millares 2 2 3 2" xfId="11337"/>
    <cellStyle name="Millares 2 2 3 2 2" xfId="23391"/>
    <cellStyle name="Millares 2 2 3 3" xfId="17487"/>
    <cellStyle name="Millares 2 2 4" xfId="8214"/>
    <cellStyle name="Millares 2 2 4 2" xfId="20650"/>
    <cellStyle name="Millares 2 2 5" xfId="14938"/>
    <cellStyle name="Millares 2 3" xfId="120"/>
    <cellStyle name="Millares 2 3 2" xfId="4284"/>
    <cellStyle name="Millares 2 3 2 2" xfId="11338"/>
    <cellStyle name="Millares 2 3 2 2 2" xfId="23392"/>
    <cellStyle name="Millares 2 3 2 3" xfId="17488"/>
    <cellStyle name="Millares 2 3 3" xfId="8215"/>
    <cellStyle name="Millares 2 3 3 2" xfId="20651"/>
    <cellStyle name="Millares 2 3 4" xfId="14940"/>
    <cellStyle name="Millares 2 4" xfId="4285"/>
    <cellStyle name="Millares 2 4 2" xfId="11339"/>
    <cellStyle name="Millares 2 4 2 2" xfId="23393"/>
    <cellStyle name="Millares 2 4 3" xfId="17489"/>
    <cellStyle name="Millares 2 5" xfId="8216"/>
    <cellStyle name="Millares 2 5 2" xfId="20652"/>
    <cellStyle name="Millares 2 6" xfId="14937"/>
    <cellStyle name="Millares 20" xfId="4286"/>
    <cellStyle name="Millares 20 2" xfId="11340"/>
    <cellStyle name="Millares 20 2 2" xfId="23394"/>
    <cellStyle name="Millares 20 3" xfId="17490"/>
    <cellStyle name="Millares 21" xfId="8217"/>
    <cellStyle name="Millares 21 2" xfId="20653"/>
    <cellStyle name="Millares 22" xfId="14910"/>
    <cellStyle name="Millares 22 2" xfId="26403"/>
    <cellStyle name="Millares 23" xfId="19799"/>
    <cellStyle name="Millares 3" xfId="121"/>
    <cellStyle name="Millares 3 2" xfId="4"/>
    <cellStyle name="Millares 3 2 2" xfId="122"/>
    <cellStyle name="Millares 3 2 2 2" xfId="4287"/>
    <cellStyle name="Millares 3 2 2 2 2" xfId="11341"/>
    <cellStyle name="Millares 3 2 2 2 2 2" xfId="23395"/>
    <cellStyle name="Millares 3 2 2 2 3" xfId="17491"/>
    <cellStyle name="Millares 3 2 2 3" xfId="8218"/>
    <cellStyle name="Millares 3 2 2 3 2" xfId="20654"/>
    <cellStyle name="Millares 3 2 2 4" xfId="14942"/>
    <cellStyle name="Millares 3 2 3" xfId="4288"/>
    <cellStyle name="Millares 3 2 3 2" xfId="11342"/>
    <cellStyle name="Millares 3 2 3 2 2" xfId="23396"/>
    <cellStyle name="Millares 3 2 3 3" xfId="17492"/>
    <cellStyle name="Millares 3 2 4" xfId="8219"/>
    <cellStyle name="Millares 3 2 4 2" xfId="20655"/>
    <cellStyle name="Millares 3 2 5" xfId="14925"/>
    <cellStyle name="Millares 3 3" xfId="123"/>
    <cellStyle name="Millares 3 3 2" xfId="4289"/>
    <cellStyle name="Millares 3 3 2 2" xfId="11343"/>
    <cellStyle name="Millares 3 3 2 2 2" xfId="23397"/>
    <cellStyle name="Millares 3 3 2 3" xfId="17493"/>
    <cellStyle name="Millares 3 3 3" xfId="8220"/>
    <cellStyle name="Millares 3 3 3 2" xfId="20656"/>
    <cellStyle name="Millares 3 3 4" xfId="14943"/>
    <cellStyle name="Millares 3 4" xfId="124"/>
    <cellStyle name="Millares 3 4 2" xfId="4290"/>
    <cellStyle name="Millares 3 4 2 2" xfId="11344"/>
    <cellStyle name="Millares 3 4 2 2 2" xfId="23398"/>
    <cellStyle name="Millares 3 4 2 3" xfId="17494"/>
    <cellStyle name="Millares 3 4 3" xfId="8221"/>
    <cellStyle name="Millares 3 4 3 2" xfId="20657"/>
    <cellStyle name="Millares 3 4 4" xfId="14944"/>
    <cellStyle name="Millares 3 5" xfId="4291"/>
    <cellStyle name="Millares 3 5 2" xfId="11345"/>
    <cellStyle name="Millares 3 5 2 2" xfId="23399"/>
    <cellStyle name="Millares 3 5 3" xfId="17495"/>
    <cellStyle name="Millares 3 6" xfId="8222"/>
    <cellStyle name="Millares 3 6 2" xfId="20658"/>
    <cellStyle name="Millares 3 7" xfId="14941"/>
    <cellStyle name="Millares 4" xfId="125"/>
    <cellStyle name="Millares 4 2" xfId="126"/>
    <cellStyle name="Millares 4 2 2" xfId="127"/>
    <cellStyle name="Millares 4 2 2 2" xfId="562"/>
    <cellStyle name="Millares 4 2 2 2 2" xfId="4292"/>
    <cellStyle name="Millares 4 2 2 2 2 2" xfId="11346"/>
    <cellStyle name="Millares 4 2 2 2 2 2 2" xfId="23400"/>
    <cellStyle name="Millares 4 2 2 2 2 3" xfId="17496"/>
    <cellStyle name="Millares 4 2 2 2 3" xfId="8223"/>
    <cellStyle name="Millares 4 2 2 2 3 2" xfId="20659"/>
    <cellStyle name="Millares 4 2 2 2 4" xfId="15207"/>
    <cellStyle name="Millares 4 2 2 3" xfId="4293"/>
    <cellStyle name="Millares 4 2 2 3 2" xfId="11347"/>
    <cellStyle name="Millares 4 2 2 3 2 2" xfId="23401"/>
    <cellStyle name="Millares 4 2 2 3 3" xfId="17497"/>
    <cellStyle name="Millares 4 2 2 4" xfId="8224"/>
    <cellStyle name="Millares 4 2 2 4 2" xfId="20660"/>
    <cellStyle name="Millares 4 2 2 5" xfId="14947"/>
    <cellStyle name="Millares 4 2 3" xfId="563"/>
    <cellStyle name="Millares 4 2 3 2" xfId="4294"/>
    <cellStyle name="Millares 4 2 3 2 2" xfId="11348"/>
    <cellStyle name="Millares 4 2 3 2 2 2" xfId="23402"/>
    <cellStyle name="Millares 4 2 3 2 3" xfId="17498"/>
    <cellStyle name="Millares 4 2 3 3" xfId="8225"/>
    <cellStyle name="Millares 4 2 3 3 2" xfId="20661"/>
    <cellStyle name="Millares 4 2 3 4" xfId="15208"/>
    <cellStyle name="Millares 4 2 4" xfId="4295"/>
    <cellStyle name="Millares 4 2 4 2" xfId="11349"/>
    <cellStyle name="Millares 4 2 4 2 2" xfId="23403"/>
    <cellStyle name="Millares 4 2 4 3" xfId="17499"/>
    <cellStyle name="Millares 4 2 5" xfId="8226"/>
    <cellStyle name="Millares 4 2 5 2" xfId="20662"/>
    <cellStyle name="Millares 4 2 6" xfId="14946"/>
    <cellStyle name="Millares 4 3" xfId="128"/>
    <cellStyle name="Millares 4 3 2" xfId="129"/>
    <cellStyle name="Millares 4 3 2 2" xfId="564"/>
    <cellStyle name="Millares 4 3 2 2 2" xfId="4296"/>
    <cellStyle name="Millares 4 3 2 2 2 2" xfId="11350"/>
    <cellStyle name="Millares 4 3 2 2 2 2 2" xfId="23404"/>
    <cellStyle name="Millares 4 3 2 2 2 3" xfId="17500"/>
    <cellStyle name="Millares 4 3 2 2 3" xfId="8227"/>
    <cellStyle name="Millares 4 3 2 2 3 2" xfId="20663"/>
    <cellStyle name="Millares 4 3 2 2 4" xfId="15209"/>
    <cellStyle name="Millares 4 3 2 3" xfId="4297"/>
    <cellStyle name="Millares 4 3 2 3 2" xfId="11351"/>
    <cellStyle name="Millares 4 3 2 3 2 2" xfId="23405"/>
    <cellStyle name="Millares 4 3 2 3 3" xfId="17501"/>
    <cellStyle name="Millares 4 3 2 4" xfId="8228"/>
    <cellStyle name="Millares 4 3 2 4 2" xfId="20664"/>
    <cellStyle name="Millares 4 3 2 5" xfId="14949"/>
    <cellStyle name="Millares 4 3 3" xfId="565"/>
    <cellStyle name="Millares 4 3 3 2" xfId="4298"/>
    <cellStyle name="Millares 4 3 3 2 2" xfId="11352"/>
    <cellStyle name="Millares 4 3 3 2 2 2" xfId="23406"/>
    <cellStyle name="Millares 4 3 3 2 3" xfId="17502"/>
    <cellStyle name="Millares 4 3 3 3" xfId="8229"/>
    <cellStyle name="Millares 4 3 3 3 2" xfId="20665"/>
    <cellStyle name="Millares 4 3 3 4" xfId="15210"/>
    <cellStyle name="Millares 4 3 4" xfId="4299"/>
    <cellStyle name="Millares 4 3 4 2" xfId="11353"/>
    <cellStyle name="Millares 4 3 4 2 2" xfId="23407"/>
    <cellStyle name="Millares 4 3 4 3" xfId="17503"/>
    <cellStyle name="Millares 4 3 5" xfId="8230"/>
    <cellStyle name="Millares 4 3 5 2" xfId="20666"/>
    <cellStyle name="Millares 4 3 6" xfId="14948"/>
    <cellStyle name="Millares 4 4" xfId="130"/>
    <cellStyle name="Millares 4 4 2" xfId="566"/>
    <cellStyle name="Millares 4 4 2 2" xfId="4300"/>
    <cellStyle name="Millares 4 4 2 2 2" xfId="11354"/>
    <cellStyle name="Millares 4 4 2 2 2 2" xfId="23408"/>
    <cellStyle name="Millares 4 4 2 2 3" xfId="17504"/>
    <cellStyle name="Millares 4 4 2 3" xfId="8231"/>
    <cellStyle name="Millares 4 4 2 3 2" xfId="20667"/>
    <cellStyle name="Millares 4 4 2 4" xfId="15211"/>
    <cellStyle name="Millares 4 4 3" xfId="4301"/>
    <cellStyle name="Millares 4 4 3 2" xfId="11355"/>
    <cellStyle name="Millares 4 4 3 2 2" xfId="23409"/>
    <cellStyle name="Millares 4 4 3 3" xfId="17505"/>
    <cellStyle name="Millares 4 4 4" xfId="8232"/>
    <cellStyle name="Millares 4 4 4 2" xfId="20668"/>
    <cellStyle name="Millares 4 4 5" xfId="14950"/>
    <cellStyle name="Millares 4 5" xfId="567"/>
    <cellStyle name="Millares 4 5 2" xfId="4302"/>
    <cellStyle name="Millares 4 5 2 2" xfId="11356"/>
    <cellStyle name="Millares 4 5 2 2 2" xfId="23410"/>
    <cellStyle name="Millares 4 5 2 3" xfId="17506"/>
    <cellStyle name="Millares 4 5 3" xfId="8233"/>
    <cellStyle name="Millares 4 5 3 2" xfId="20669"/>
    <cellStyle name="Millares 4 5 4" xfId="15212"/>
    <cellStyle name="Millares 4 6" xfId="4303"/>
    <cellStyle name="Millares 4 6 2" xfId="11357"/>
    <cellStyle name="Millares 4 6 2 2" xfId="23411"/>
    <cellStyle name="Millares 4 6 3" xfId="17507"/>
    <cellStyle name="Millares 4 7" xfId="8234"/>
    <cellStyle name="Millares 4 7 2" xfId="20670"/>
    <cellStyle name="Millares 4 8" xfId="14945"/>
    <cellStyle name="Millares 5" xfId="131"/>
    <cellStyle name="Millares 5 2" xfId="132"/>
    <cellStyle name="Millares 5 2 2" xfId="568"/>
    <cellStyle name="Millares 5 2 2 2" xfId="4304"/>
    <cellStyle name="Millares 5 2 2 2 2" xfId="11358"/>
    <cellStyle name="Millares 5 2 2 2 2 2" xfId="23412"/>
    <cellStyle name="Millares 5 2 2 2 3" xfId="17508"/>
    <cellStyle name="Millares 5 2 2 3" xfId="8235"/>
    <cellStyle name="Millares 5 2 2 3 2" xfId="20671"/>
    <cellStyle name="Millares 5 2 2 4" xfId="15213"/>
    <cellStyle name="Millares 5 2 3" xfId="4305"/>
    <cellStyle name="Millares 5 2 3 2" xfId="11359"/>
    <cellStyle name="Millares 5 2 3 2 2" xfId="23413"/>
    <cellStyle name="Millares 5 2 3 3" xfId="17509"/>
    <cellStyle name="Millares 5 2 4" xfId="8236"/>
    <cellStyle name="Millares 5 2 4 2" xfId="20672"/>
    <cellStyle name="Millares 5 2 5" xfId="14952"/>
    <cellStyle name="Millares 5 3" xfId="133"/>
    <cellStyle name="Millares 5 3 2" xfId="4306"/>
    <cellStyle name="Millares 5 3 2 2" xfId="11360"/>
    <cellStyle name="Millares 5 3 2 2 2" xfId="23414"/>
    <cellStyle name="Millares 5 3 2 3" xfId="17510"/>
    <cellStyle name="Millares 5 3 3" xfId="8237"/>
    <cellStyle name="Millares 5 3 3 2" xfId="20673"/>
    <cellStyle name="Millares 5 3 4" xfId="14953"/>
    <cellStyle name="Millares 5 4" xfId="4307"/>
    <cellStyle name="Millares 5 4 2" xfId="11361"/>
    <cellStyle name="Millares 5 4 2 2" xfId="23415"/>
    <cellStyle name="Millares 5 4 3" xfId="17511"/>
    <cellStyle name="Millares 5 5" xfId="8238"/>
    <cellStyle name="Millares 5 5 2" xfId="20674"/>
    <cellStyle name="Millares 5 6" xfId="14951"/>
    <cellStyle name="Millares 6" xfId="134"/>
    <cellStyle name="Millares 6 2" xfId="135"/>
    <cellStyle name="Millares 6 2 2" xfId="4308"/>
    <cellStyle name="Millares 6 2 2 2" xfId="11362"/>
    <cellStyle name="Millares 6 2 2 2 2" xfId="23416"/>
    <cellStyle name="Millares 6 2 2 3" xfId="17512"/>
    <cellStyle name="Millares 6 2 3" xfId="8239"/>
    <cellStyle name="Millares 6 2 3 2" xfId="20675"/>
    <cellStyle name="Millares 6 2 4" xfId="14955"/>
    <cellStyle name="Millares 6 3" xfId="4309"/>
    <cellStyle name="Millares 6 3 2" xfId="11363"/>
    <cellStyle name="Millares 6 3 2 2" xfId="23417"/>
    <cellStyle name="Millares 6 3 3" xfId="17513"/>
    <cellStyle name="Millares 6 4" xfId="8240"/>
    <cellStyle name="Millares 6 4 2" xfId="20676"/>
    <cellStyle name="Millares 6 5" xfId="14954"/>
    <cellStyle name="Millares 7" xfId="136"/>
    <cellStyle name="Millares 7 2" xfId="137"/>
    <cellStyle name="Millares 7 2 10" xfId="1538"/>
    <cellStyle name="Millares 7 2 10 2" xfId="4310"/>
    <cellStyle name="Millares 7 2 10 2 2" xfId="11364"/>
    <cellStyle name="Millares 7 2 10 2 2 2" xfId="23418"/>
    <cellStyle name="Millares 7 2 10 2 3" xfId="17514"/>
    <cellStyle name="Millares 7 2 10 3" xfId="11365"/>
    <cellStyle name="Millares 7 2 10 3 2" xfId="23419"/>
    <cellStyle name="Millares 7 2 10 4" xfId="16074"/>
    <cellStyle name="Millares 7 2 11" xfId="4311"/>
    <cellStyle name="Millares 7 2 11 2" xfId="11366"/>
    <cellStyle name="Millares 7 2 11 2 2" xfId="23420"/>
    <cellStyle name="Millares 7 2 11 3" xfId="17515"/>
    <cellStyle name="Millares 7 2 12" xfId="8241"/>
    <cellStyle name="Millares 7 2 12 2" xfId="20677"/>
    <cellStyle name="Millares 7 2 13" xfId="14957"/>
    <cellStyle name="Millares 7 2 2" xfId="569"/>
    <cellStyle name="Millares 7 2 2 2" xfId="4312"/>
    <cellStyle name="Millares 7 2 2 2 2" xfId="11367"/>
    <cellStyle name="Millares 7 2 2 2 2 2" xfId="23421"/>
    <cellStyle name="Millares 7 2 2 2 3" xfId="17516"/>
    <cellStyle name="Millares 7 2 2 3" xfId="15214"/>
    <cellStyle name="Millares 7 2 3" xfId="570"/>
    <cellStyle name="Millares 7 2 3 2" xfId="571"/>
    <cellStyle name="Millares 7 2 3 2 2" xfId="572"/>
    <cellStyle name="Millares 7 2 3 2 2 2" xfId="1539"/>
    <cellStyle name="Millares 7 2 3 2 2 2 2" xfId="4313"/>
    <cellStyle name="Millares 7 2 3 2 2 2 2 2" xfId="11368"/>
    <cellStyle name="Millares 7 2 3 2 2 2 2 2 2" xfId="23422"/>
    <cellStyle name="Millares 7 2 3 2 2 2 2 3" xfId="17517"/>
    <cellStyle name="Millares 7 2 3 2 2 2 3" xfId="11369"/>
    <cellStyle name="Millares 7 2 3 2 2 2 3 2" xfId="23423"/>
    <cellStyle name="Millares 7 2 3 2 2 2 4" xfId="16075"/>
    <cellStyle name="Millares 7 2 3 2 2 3" xfId="4314"/>
    <cellStyle name="Millares 7 2 3 2 2 3 2" xfId="11370"/>
    <cellStyle name="Millares 7 2 3 2 2 3 2 2" xfId="23424"/>
    <cellStyle name="Millares 7 2 3 2 2 3 3" xfId="17518"/>
    <cellStyle name="Millares 7 2 3 2 2 4" xfId="8242"/>
    <cellStyle name="Millares 7 2 3 2 2 4 2" xfId="20678"/>
    <cellStyle name="Millares 7 2 3 2 2 5" xfId="15217"/>
    <cellStyle name="Millares 7 2 3 2 3" xfId="1540"/>
    <cellStyle name="Millares 7 2 3 2 3 2" xfId="4315"/>
    <cellStyle name="Millares 7 2 3 2 3 2 2" xfId="11371"/>
    <cellStyle name="Millares 7 2 3 2 3 2 2 2" xfId="23425"/>
    <cellStyle name="Millares 7 2 3 2 3 2 3" xfId="17519"/>
    <cellStyle name="Millares 7 2 3 2 3 3" xfId="11372"/>
    <cellStyle name="Millares 7 2 3 2 3 3 2" xfId="23426"/>
    <cellStyle name="Millares 7 2 3 2 3 4" xfId="16076"/>
    <cellStyle name="Millares 7 2 3 2 4" xfId="4316"/>
    <cellStyle name="Millares 7 2 3 2 4 2" xfId="11373"/>
    <cellStyle name="Millares 7 2 3 2 4 2 2" xfId="23427"/>
    <cellStyle name="Millares 7 2 3 2 4 3" xfId="17520"/>
    <cellStyle name="Millares 7 2 3 2 5" xfId="8243"/>
    <cellStyle name="Millares 7 2 3 2 5 2" xfId="20679"/>
    <cellStyle name="Millares 7 2 3 2 6" xfId="15216"/>
    <cellStyle name="Millares 7 2 3 3" xfId="573"/>
    <cellStyle name="Millares 7 2 3 3 2" xfId="1541"/>
    <cellStyle name="Millares 7 2 3 3 2 2" xfId="4317"/>
    <cellStyle name="Millares 7 2 3 3 2 2 2" xfId="11374"/>
    <cellStyle name="Millares 7 2 3 3 2 2 2 2" xfId="23428"/>
    <cellStyle name="Millares 7 2 3 3 2 2 3" xfId="17521"/>
    <cellStyle name="Millares 7 2 3 3 2 3" xfId="11375"/>
    <cellStyle name="Millares 7 2 3 3 2 3 2" xfId="23429"/>
    <cellStyle name="Millares 7 2 3 3 2 4" xfId="16077"/>
    <cellStyle name="Millares 7 2 3 3 3" xfId="4318"/>
    <cellStyle name="Millares 7 2 3 3 3 2" xfId="11376"/>
    <cellStyle name="Millares 7 2 3 3 3 2 2" xfId="23430"/>
    <cellStyle name="Millares 7 2 3 3 3 3" xfId="17522"/>
    <cellStyle name="Millares 7 2 3 3 4" xfId="8244"/>
    <cellStyle name="Millares 7 2 3 3 4 2" xfId="20680"/>
    <cellStyle name="Millares 7 2 3 3 5" xfId="15218"/>
    <cellStyle name="Millares 7 2 3 4" xfId="1542"/>
    <cellStyle name="Millares 7 2 3 4 2" xfId="4319"/>
    <cellStyle name="Millares 7 2 3 4 2 2" xfId="11377"/>
    <cellStyle name="Millares 7 2 3 4 2 2 2" xfId="23431"/>
    <cellStyle name="Millares 7 2 3 4 2 3" xfId="17523"/>
    <cellStyle name="Millares 7 2 3 4 3" xfId="11378"/>
    <cellStyle name="Millares 7 2 3 4 3 2" xfId="23432"/>
    <cellStyle name="Millares 7 2 3 4 4" xfId="16078"/>
    <cellStyle name="Millares 7 2 3 5" xfId="4320"/>
    <cellStyle name="Millares 7 2 3 5 2" xfId="11379"/>
    <cellStyle name="Millares 7 2 3 5 2 2" xfId="23433"/>
    <cellStyle name="Millares 7 2 3 5 3" xfId="17524"/>
    <cellStyle name="Millares 7 2 3 6" xfId="8245"/>
    <cellStyle name="Millares 7 2 3 6 2" xfId="20681"/>
    <cellStyle name="Millares 7 2 3 7" xfId="15215"/>
    <cellStyle name="Millares 7 2 4" xfId="574"/>
    <cellStyle name="Millares 7 2 4 2" xfId="575"/>
    <cellStyle name="Millares 7 2 4 2 2" xfId="576"/>
    <cellStyle name="Millares 7 2 4 2 2 2" xfId="1543"/>
    <cellStyle name="Millares 7 2 4 2 2 2 2" xfId="4321"/>
    <cellStyle name="Millares 7 2 4 2 2 2 2 2" xfId="11380"/>
    <cellStyle name="Millares 7 2 4 2 2 2 2 2 2" xfId="23434"/>
    <cellStyle name="Millares 7 2 4 2 2 2 2 3" xfId="17525"/>
    <cellStyle name="Millares 7 2 4 2 2 2 3" xfId="11381"/>
    <cellStyle name="Millares 7 2 4 2 2 2 3 2" xfId="23435"/>
    <cellStyle name="Millares 7 2 4 2 2 2 4" xfId="16079"/>
    <cellStyle name="Millares 7 2 4 2 2 3" xfId="4322"/>
    <cellStyle name="Millares 7 2 4 2 2 3 2" xfId="11382"/>
    <cellStyle name="Millares 7 2 4 2 2 3 2 2" xfId="23436"/>
    <cellStyle name="Millares 7 2 4 2 2 3 3" xfId="17526"/>
    <cellStyle name="Millares 7 2 4 2 2 4" xfId="8246"/>
    <cellStyle name="Millares 7 2 4 2 2 4 2" xfId="20682"/>
    <cellStyle name="Millares 7 2 4 2 2 5" xfId="15221"/>
    <cellStyle name="Millares 7 2 4 2 3" xfId="1544"/>
    <cellStyle name="Millares 7 2 4 2 3 2" xfId="4323"/>
    <cellStyle name="Millares 7 2 4 2 3 2 2" xfId="11383"/>
    <cellStyle name="Millares 7 2 4 2 3 2 2 2" xfId="23437"/>
    <cellStyle name="Millares 7 2 4 2 3 2 3" xfId="17527"/>
    <cellStyle name="Millares 7 2 4 2 3 3" xfId="11384"/>
    <cellStyle name="Millares 7 2 4 2 3 3 2" xfId="23438"/>
    <cellStyle name="Millares 7 2 4 2 3 4" xfId="16080"/>
    <cellStyle name="Millares 7 2 4 2 4" xfId="4324"/>
    <cellStyle name="Millares 7 2 4 2 4 2" xfId="11385"/>
    <cellStyle name="Millares 7 2 4 2 4 2 2" xfId="23439"/>
    <cellStyle name="Millares 7 2 4 2 4 3" xfId="17528"/>
    <cellStyle name="Millares 7 2 4 2 5" xfId="8247"/>
    <cellStyle name="Millares 7 2 4 2 5 2" xfId="20683"/>
    <cellStyle name="Millares 7 2 4 2 6" xfId="15220"/>
    <cellStyle name="Millares 7 2 4 3" xfId="577"/>
    <cellStyle name="Millares 7 2 4 3 2" xfId="1545"/>
    <cellStyle name="Millares 7 2 4 3 2 2" xfId="4325"/>
    <cellStyle name="Millares 7 2 4 3 2 2 2" xfId="11386"/>
    <cellStyle name="Millares 7 2 4 3 2 2 2 2" xfId="23440"/>
    <cellStyle name="Millares 7 2 4 3 2 2 3" xfId="17529"/>
    <cellStyle name="Millares 7 2 4 3 2 3" xfId="11387"/>
    <cellStyle name="Millares 7 2 4 3 2 3 2" xfId="23441"/>
    <cellStyle name="Millares 7 2 4 3 2 4" xfId="16081"/>
    <cellStyle name="Millares 7 2 4 3 3" xfId="4326"/>
    <cellStyle name="Millares 7 2 4 3 3 2" xfId="11388"/>
    <cellStyle name="Millares 7 2 4 3 3 2 2" xfId="23442"/>
    <cellStyle name="Millares 7 2 4 3 3 3" xfId="17530"/>
    <cellStyle name="Millares 7 2 4 3 4" xfId="8248"/>
    <cellStyle name="Millares 7 2 4 3 4 2" xfId="20684"/>
    <cellStyle name="Millares 7 2 4 3 5" xfId="15222"/>
    <cellStyle name="Millares 7 2 4 4" xfId="1546"/>
    <cellStyle name="Millares 7 2 4 4 2" xfId="4327"/>
    <cellStyle name="Millares 7 2 4 4 2 2" xfId="11389"/>
    <cellStyle name="Millares 7 2 4 4 2 2 2" xfId="23443"/>
    <cellStyle name="Millares 7 2 4 4 2 3" xfId="17531"/>
    <cellStyle name="Millares 7 2 4 4 3" xfId="11390"/>
    <cellStyle name="Millares 7 2 4 4 3 2" xfId="23444"/>
    <cellStyle name="Millares 7 2 4 4 4" xfId="16082"/>
    <cellStyle name="Millares 7 2 4 5" xfId="4328"/>
    <cellStyle name="Millares 7 2 4 5 2" xfId="11391"/>
    <cellStyle name="Millares 7 2 4 5 2 2" xfId="23445"/>
    <cellStyle name="Millares 7 2 4 5 3" xfId="17532"/>
    <cellStyle name="Millares 7 2 4 6" xfId="8249"/>
    <cellStyle name="Millares 7 2 4 6 2" xfId="20685"/>
    <cellStyle name="Millares 7 2 4 7" xfId="15219"/>
    <cellStyle name="Millares 7 2 5" xfId="578"/>
    <cellStyle name="Millares 7 2 5 2" xfId="579"/>
    <cellStyle name="Millares 7 2 5 2 2" xfId="580"/>
    <cellStyle name="Millares 7 2 5 2 2 2" xfId="1547"/>
    <cellStyle name="Millares 7 2 5 2 2 2 2" xfId="4329"/>
    <cellStyle name="Millares 7 2 5 2 2 2 2 2" xfId="11392"/>
    <cellStyle name="Millares 7 2 5 2 2 2 2 2 2" xfId="23446"/>
    <cellStyle name="Millares 7 2 5 2 2 2 2 3" xfId="17533"/>
    <cellStyle name="Millares 7 2 5 2 2 2 3" xfId="11393"/>
    <cellStyle name="Millares 7 2 5 2 2 2 3 2" xfId="23447"/>
    <cellStyle name="Millares 7 2 5 2 2 2 4" xfId="16083"/>
    <cellStyle name="Millares 7 2 5 2 2 3" xfId="4330"/>
    <cellStyle name="Millares 7 2 5 2 2 3 2" xfId="11394"/>
    <cellStyle name="Millares 7 2 5 2 2 3 2 2" xfId="23448"/>
    <cellStyle name="Millares 7 2 5 2 2 3 3" xfId="17534"/>
    <cellStyle name="Millares 7 2 5 2 2 4" xfId="8250"/>
    <cellStyle name="Millares 7 2 5 2 2 4 2" xfId="20686"/>
    <cellStyle name="Millares 7 2 5 2 2 5" xfId="15225"/>
    <cellStyle name="Millares 7 2 5 2 3" xfId="1548"/>
    <cellStyle name="Millares 7 2 5 2 3 2" xfId="4331"/>
    <cellStyle name="Millares 7 2 5 2 3 2 2" xfId="11395"/>
    <cellStyle name="Millares 7 2 5 2 3 2 2 2" xfId="23449"/>
    <cellStyle name="Millares 7 2 5 2 3 2 3" xfId="17535"/>
    <cellStyle name="Millares 7 2 5 2 3 3" xfId="11396"/>
    <cellStyle name="Millares 7 2 5 2 3 3 2" xfId="23450"/>
    <cellStyle name="Millares 7 2 5 2 3 4" xfId="16084"/>
    <cellStyle name="Millares 7 2 5 2 4" xfId="4332"/>
    <cellStyle name="Millares 7 2 5 2 4 2" xfId="11397"/>
    <cellStyle name="Millares 7 2 5 2 4 2 2" xfId="23451"/>
    <cellStyle name="Millares 7 2 5 2 4 3" xfId="17536"/>
    <cellStyle name="Millares 7 2 5 2 5" xfId="8251"/>
    <cellStyle name="Millares 7 2 5 2 5 2" xfId="20687"/>
    <cellStyle name="Millares 7 2 5 2 6" xfId="15224"/>
    <cellStyle name="Millares 7 2 5 3" xfId="581"/>
    <cellStyle name="Millares 7 2 5 3 2" xfId="1549"/>
    <cellStyle name="Millares 7 2 5 3 2 2" xfId="4333"/>
    <cellStyle name="Millares 7 2 5 3 2 2 2" xfId="11398"/>
    <cellStyle name="Millares 7 2 5 3 2 2 2 2" xfId="23452"/>
    <cellStyle name="Millares 7 2 5 3 2 2 3" xfId="17537"/>
    <cellStyle name="Millares 7 2 5 3 2 3" xfId="11399"/>
    <cellStyle name="Millares 7 2 5 3 2 3 2" xfId="23453"/>
    <cellStyle name="Millares 7 2 5 3 2 4" xfId="16085"/>
    <cellStyle name="Millares 7 2 5 3 3" xfId="4334"/>
    <cellStyle name="Millares 7 2 5 3 3 2" xfId="11400"/>
    <cellStyle name="Millares 7 2 5 3 3 2 2" xfId="23454"/>
    <cellStyle name="Millares 7 2 5 3 3 3" xfId="17538"/>
    <cellStyle name="Millares 7 2 5 3 4" xfId="8252"/>
    <cellStyle name="Millares 7 2 5 3 4 2" xfId="20688"/>
    <cellStyle name="Millares 7 2 5 3 5" xfId="15226"/>
    <cellStyle name="Millares 7 2 5 4" xfId="1550"/>
    <cellStyle name="Millares 7 2 5 4 2" xfId="4335"/>
    <cellStyle name="Millares 7 2 5 4 2 2" xfId="11401"/>
    <cellStyle name="Millares 7 2 5 4 2 2 2" xfId="23455"/>
    <cellStyle name="Millares 7 2 5 4 2 3" xfId="17539"/>
    <cellStyle name="Millares 7 2 5 4 3" xfId="11402"/>
    <cellStyle name="Millares 7 2 5 4 3 2" xfId="23456"/>
    <cellStyle name="Millares 7 2 5 4 4" xfId="16086"/>
    <cellStyle name="Millares 7 2 5 5" xfId="4336"/>
    <cellStyle name="Millares 7 2 5 5 2" xfId="11403"/>
    <cellStyle name="Millares 7 2 5 5 2 2" xfId="23457"/>
    <cellStyle name="Millares 7 2 5 5 3" xfId="17540"/>
    <cellStyle name="Millares 7 2 5 6" xfId="8253"/>
    <cellStyle name="Millares 7 2 5 6 2" xfId="20689"/>
    <cellStyle name="Millares 7 2 5 7" xfId="15223"/>
    <cellStyle name="Millares 7 2 6" xfId="582"/>
    <cellStyle name="Millares 7 2 6 2" xfId="583"/>
    <cellStyle name="Millares 7 2 6 2 2" xfId="584"/>
    <cellStyle name="Millares 7 2 6 2 2 2" xfId="1551"/>
    <cellStyle name="Millares 7 2 6 2 2 2 2" xfId="4337"/>
    <cellStyle name="Millares 7 2 6 2 2 2 2 2" xfId="11404"/>
    <cellStyle name="Millares 7 2 6 2 2 2 2 2 2" xfId="23458"/>
    <cellStyle name="Millares 7 2 6 2 2 2 2 3" xfId="17541"/>
    <cellStyle name="Millares 7 2 6 2 2 2 3" xfId="11405"/>
    <cellStyle name="Millares 7 2 6 2 2 2 3 2" xfId="23459"/>
    <cellStyle name="Millares 7 2 6 2 2 2 4" xfId="16087"/>
    <cellStyle name="Millares 7 2 6 2 2 3" xfId="4338"/>
    <cellStyle name="Millares 7 2 6 2 2 3 2" xfId="11406"/>
    <cellStyle name="Millares 7 2 6 2 2 3 2 2" xfId="23460"/>
    <cellStyle name="Millares 7 2 6 2 2 3 3" xfId="17542"/>
    <cellStyle name="Millares 7 2 6 2 2 4" xfId="8254"/>
    <cellStyle name="Millares 7 2 6 2 2 4 2" xfId="20690"/>
    <cellStyle name="Millares 7 2 6 2 2 5" xfId="15229"/>
    <cellStyle name="Millares 7 2 6 2 3" xfId="1552"/>
    <cellStyle name="Millares 7 2 6 2 3 2" xfId="4339"/>
    <cellStyle name="Millares 7 2 6 2 3 2 2" xfId="11407"/>
    <cellStyle name="Millares 7 2 6 2 3 2 2 2" xfId="23461"/>
    <cellStyle name="Millares 7 2 6 2 3 2 3" xfId="17543"/>
    <cellStyle name="Millares 7 2 6 2 3 3" xfId="11408"/>
    <cellStyle name="Millares 7 2 6 2 3 3 2" xfId="23462"/>
    <cellStyle name="Millares 7 2 6 2 3 4" xfId="16088"/>
    <cellStyle name="Millares 7 2 6 2 4" xfId="4340"/>
    <cellStyle name="Millares 7 2 6 2 4 2" xfId="11409"/>
    <cellStyle name="Millares 7 2 6 2 4 2 2" xfId="23463"/>
    <cellStyle name="Millares 7 2 6 2 4 3" xfId="17544"/>
    <cellStyle name="Millares 7 2 6 2 5" xfId="8255"/>
    <cellStyle name="Millares 7 2 6 2 5 2" xfId="20691"/>
    <cellStyle name="Millares 7 2 6 2 6" xfId="15228"/>
    <cellStyle name="Millares 7 2 6 3" xfId="585"/>
    <cellStyle name="Millares 7 2 6 3 2" xfId="1553"/>
    <cellStyle name="Millares 7 2 6 3 2 2" xfId="4341"/>
    <cellStyle name="Millares 7 2 6 3 2 2 2" xfId="11410"/>
    <cellStyle name="Millares 7 2 6 3 2 2 2 2" xfId="23464"/>
    <cellStyle name="Millares 7 2 6 3 2 2 3" xfId="17545"/>
    <cellStyle name="Millares 7 2 6 3 2 3" xfId="11411"/>
    <cellStyle name="Millares 7 2 6 3 2 3 2" xfId="23465"/>
    <cellStyle name="Millares 7 2 6 3 2 4" xfId="16089"/>
    <cellStyle name="Millares 7 2 6 3 3" xfId="4342"/>
    <cellStyle name="Millares 7 2 6 3 3 2" xfId="11412"/>
    <cellStyle name="Millares 7 2 6 3 3 2 2" xfId="23466"/>
    <cellStyle name="Millares 7 2 6 3 3 3" xfId="17546"/>
    <cellStyle name="Millares 7 2 6 3 4" xfId="8256"/>
    <cellStyle name="Millares 7 2 6 3 4 2" xfId="20692"/>
    <cellStyle name="Millares 7 2 6 3 5" xfId="15230"/>
    <cellStyle name="Millares 7 2 6 4" xfId="1554"/>
    <cellStyle name="Millares 7 2 6 4 2" xfId="4343"/>
    <cellStyle name="Millares 7 2 6 4 2 2" xfId="11413"/>
    <cellStyle name="Millares 7 2 6 4 2 2 2" xfId="23467"/>
    <cellStyle name="Millares 7 2 6 4 2 3" xfId="17547"/>
    <cellStyle name="Millares 7 2 6 4 3" xfId="11414"/>
    <cellStyle name="Millares 7 2 6 4 3 2" xfId="23468"/>
    <cellStyle name="Millares 7 2 6 4 4" xfId="16090"/>
    <cellStyle name="Millares 7 2 6 5" xfId="4344"/>
    <cellStyle name="Millares 7 2 6 5 2" xfId="11415"/>
    <cellStyle name="Millares 7 2 6 5 2 2" xfId="23469"/>
    <cellStyle name="Millares 7 2 6 5 3" xfId="17548"/>
    <cellStyle name="Millares 7 2 6 6" xfId="8257"/>
    <cellStyle name="Millares 7 2 6 6 2" xfId="20693"/>
    <cellStyle name="Millares 7 2 6 7" xfId="15227"/>
    <cellStyle name="Millares 7 2 7" xfId="586"/>
    <cellStyle name="Millares 7 2 7 2" xfId="587"/>
    <cellStyle name="Millares 7 2 7 2 2" xfId="588"/>
    <cellStyle name="Millares 7 2 7 2 2 2" xfId="1555"/>
    <cellStyle name="Millares 7 2 7 2 2 2 2" xfId="4345"/>
    <cellStyle name="Millares 7 2 7 2 2 2 2 2" xfId="11416"/>
    <cellStyle name="Millares 7 2 7 2 2 2 2 2 2" xfId="23470"/>
    <cellStyle name="Millares 7 2 7 2 2 2 2 3" xfId="17549"/>
    <cellStyle name="Millares 7 2 7 2 2 2 3" xfId="11417"/>
    <cellStyle name="Millares 7 2 7 2 2 2 3 2" xfId="23471"/>
    <cellStyle name="Millares 7 2 7 2 2 2 4" xfId="16091"/>
    <cellStyle name="Millares 7 2 7 2 2 3" xfId="4346"/>
    <cellStyle name="Millares 7 2 7 2 2 3 2" xfId="11418"/>
    <cellStyle name="Millares 7 2 7 2 2 3 2 2" xfId="23472"/>
    <cellStyle name="Millares 7 2 7 2 2 3 3" xfId="17550"/>
    <cellStyle name="Millares 7 2 7 2 2 4" xfId="8258"/>
    <cellStyle name="Millares 7 2 7 2 2 4 2" xfId="20694"/>
    <cellStyle name="Millares 7 2 7 2 2 5" xfId="15233"/>
    <cellStyle name="Millares 7 2 7 2 3" xfId="1556"/>
    <cellStyle name="Millares 7 2 7 2 3 2" xfId="4347"/>
    <cellStyle name="Millares 7 2 7 2 3 2 2" xfId="11419"/>
    <cellStyle name="Millares 7 2 7 2 3 2 2 2" xfId="23473"/>
    <cellStyle name="Millares 7 2 7 2 3 2 3" xfId="17551"/>
    <cellStyle name="Millares 7 2 7 2 3 3" xfId="11420"/>
    <cellStyle name="Millares 7 2 7 2 3 3 2" xfId="23474"/>
    <cellStyle name="Millares 7 2 7 2 3 4" xfId="16092"/>
    <cellStyle name="Millares 7 2 7 2 4" xfId="4348"/>
    <cellStyle name="Millares 7 2 7 2 4 2" xfId="11421"/>
    <cellStyle name="Millares 7 2 7 2 4 2 2" xfId="23475"/>
    <cellStyle name="Millares 7 2 7 2 4 3" xfId="17552"/>
    <cellStyle name="Millares 7 2 7 2 5" xfId="8259"/>
    <cellStyle name="Millares 7 2 7 2 5 2" xfId="20695"/>
    <cellStyle name="Millares 7 2 7 2 6" xfId="15232"/>
    <cellStyle name="Millares 7 2 7 3" xfId="589"/>
    <cellStyle name="Millares 7 2 7 3 2" xfId="1557"/>
    <cellStyle name="Millares 7 2 7 3 2 2" xfId="4349"/>
    <cellStyle name="Millares 7 2 7 3 2 2 2" xfId="11422"/>
    <cellStyle name="Millares 7 2 7 3 2 2 2 2" xfId="23476"/>
    <cellStyle name="Millares 7 2 7 3 2 2 3" xfId="17553"/>
    <cellStyle name="Millares 7 2 7 3 2 3" xfId="11423"/>
    <cellStyle name="Millares 7 2 7 3 2 3 2" xfId="23477"/>
    <cellStyle name="Millares 7 2 7 3 2 4" xfId="16093"/>
    <cellStyle name="Millares 7 2 7 3 3" xfId="4350"/>
    <cellStyle name="Millares 7 2 7 3 3 2" xfId="11424"/>
    <cellStyle name="Millares 7 2 7 3 3 2 2" xfId="23478"/>
    <cellStyle name="Millares 7 2 7 3 3 3" xfId="17554"/>
    <cellStyle name="Millares 7 2 7 3 4" xfId="8260"/>
    <cellStyle name="Millares 7 2 7 3 4 2" xfId="20696"/>
    <cellStyle name="Millares 7 2 7 3 5" xfId="15234"/>
    <cellStyle name="Millares 7 2 7 4" xfId="1558"/>
    <cellStyle name="Millares 7 2 7 4 2" xfId="4351"/>
    <cellStyle name="Millares 7 2 7 4 2 2" xfId="11425"/>
    <cellStyle name="Millares 7 2 7 4 2 2 2" xfId="23479"/>
    <cellStyle name="Millares 7 2 7 4 2 3" xfId="17555"/>
    <cellStyle name="Millares 7 2 7 4 3" xfId="11426"/>
    <cellStyle name="Millares 7 2 7 4 3 2" xfId="23480"/>
    <cellStyle name="Millares 7 2 7 4 4" xfId="16094"/>
    <cellStyle name="Millares 7 2 7 5" xfId="4352"/>
    <cellStyle name="Millares 7 2 7 5 2" xfId="11427"/>
    <cellStyle name="Millares 7 2 7 5 2 2" xfId="23481"/>
    <cellStyle name="Millares 7 2 7 5 3" xfId="17556"/>
    <cellStyle name="Millares 7 2 7 6" xfId="8261"/>
    <cellStyle name="Millares 7 2 7 6 2" xfId="20697"/>
    <cellStyle name="Millares 7 2 7 7" xfId="15231"/>
    <cellStyle name="Millares 7 2 8" xfId="590"/>
    <cellStyle name="Millares 7 2 8 2" xfId="591"/>
    <cellStyle name="Millares 7 2 8 2 2" xfId="1559"/>
    <cellStyle name="Millares 7 2 8 2 2 2" xfId="4353"/>
    <cellStyle name="Millares 7 2 8 2 2 2 2" xfId="11428"/>
    <cellStyle name="Millares 7 2 8 2 2 2 2 2" xfId="23482"/>
    <cellStyle name="Millares 7 2 8 2 2 2 3" xfId="17557"/>
    <cellStyle name="Millares 7 2 8 2 2 3" xfId="11429"/>
    <cellStyle name="Millares 7 2 8 2 2 3 2" xfId="23483"/>
    <cellStyle name="Millares 7 2 8 2 2 4" xfId="16095"/>
    <cellStyle name="Millares 7 2 8 2 3" xfId="4354"/>
    <cellStyle name="Millares 7 2 8 2 3 2" xfId="11430"/>
    <cellStyle name="Millares 7 2 8 2 3 2 2" xfId="23484"/>
    <cellStyle name="Millares 7 2 8 2 3 3" xfId="17558"/>
    <cellStyle name="Millares 7 2 8 2 4" xfId="8262"/>
    <cellStyle name="Millares 7 2 8 2 4 2" xfId="20698"/>
    <cellStyle name="Millares 7 2 8 2 5" xfId="15236"/>
    <cellStyle name="Millares 7 2 8 3" xfId="1560"/>
    <cellStyle name="Millares 7 2 8 3 2" xfId="4355"/>
    <cellStyle name="Millares 7 2 8 3 2 2" xfId="11431"/>
    <cellStyle name="Millares 7 2 8 3 2 2 2" xfId="23485"/>
    <cellStyle name="Millares 7 2 8 3 2 3" xfId="17559"/>
    <cellStyle name="Millares 7 2 8 3 3" xfId="11432"/>
    <cellStyle name="Millares 7 2 8 3 3 2" xfId="23486"/>
    <cellStyle name="Millares 7 2 8 3 4" xfId="16096"/>
    <cellStyle name="Millares 7 2 8 4" xfId="4356"/>
    <cellStyle name="Millares 7 2 8 4 2" xfId="11433"/>
    <cellStyle name="Millares 7 2 8 4 2 2" xfId="23487"/>
    <cellStyle name="Millares 7 2 8 4 3" xfId="17560"/>
    <cellStyle name="Millares 7 2 8 5" xfId="8263"/>
    <cellStyle name="Millares 7 2 8 5 2" xfId="20699"/>
    <cellStyle name="Millares 7 2 8 6" xfId="15235"/>
    <cellStyle name="Millares 7 2 9" xfId="592"/>
    <cellStyle name="Millares 7 2 9 2" xfId="1561"/>
    <cellStyle name="Millares 7 2 9 2 2" xfId="4357"/>
    <cellStyle name="Millares 7 2 9 2 2 2" xfId="11434"/>
    <cellStyle name="Millares 7 2 9 2 2 2 2" xfId="23488"/>
    <cellStyle name="Millares 7 2 9 2 2 3" xfId="17561"/>
    <cellStyle name="Millares 7 2 9 2 3" xfId="11435"/>
    <cellStyle name="Millares 7 2 9 2 3 2" xfId="23489"/>
    <cellStyle name="Millares 7 2 9 2 4" xfId="16097"/>
    <cellStyle name="Millares 7 2 9 3" xfId="4358"/>
    <cellStyle name="Millares 7 2 9 3 2" xfId="11436"/>
    <cellStyle name="Millares 7 2 9 3 2 2" xfId="23490"/>
    <cellStyle name="Millares 7 2 9 3 3" xfId="17562"/>
    <cellStyle name="Millares 7 2 9 4" xfId="8264"/>
    <cellStyle name="Millares 7 2 9 4 2" xfId="20700"/>
    <cellStyle name="Millares 7 2 9 5" xfId="15237"/>
    <cellStyle name="Millares 7 3" xfId="138"/>
    <cellStyle name="Millares 7 3 2" xfId="4359"/>
    <cellStyle name="Millares 7 3 2 2" xfId="11437"/>
    <cellStyle name="Millares 7 3 2 2 2" xfId="23491"/>
    <cellStyle name="Millares 7 3 2 3" xfId="17563"/>
    <cellStyle name="Millares 7 3 3" xfId="8265"/>
    <cellStyle name="Millares 7 3 3 2" xfId="20701"/>
    <cellStyle name="Millares 7 3 4" xfId="14958"/>
    <cellStyle name="Millares 7 4" xfId="4360"/>
    <cellStyle name="Millares 7 4 2" xfId="11438"/>
    <cellStyle name="Millares 7 4 2 2" xfId="23492"/>
    <cellStyle name="Millares 7 4 3" xfId="17564"/>
    <cellStyle name="Millares 7 5" xfId="8266"/>
    <cellStyle name="Millares 7 5 2" xfId="20702"/>
    <cellStyle name="Millares 7 6" xfId="14956"/>
    <cellStyle name="Millares 8" xfId="139"/>
    <cellStyle name="Millares 8 2" xfId="140"/>
    <cellStyle name="Millares 8 2 2" xfId="593"/>
    <cellStyle name="Millares 8 2 2 2" xfId="4361"/>
    <cellStyle name="Millares 8 2 2 2 2" xfId="11439"/>
    <cellStyle name="Millares 8 2 2 2 2 2" xfId="23493"/>
    <cellStyle name="Millares 8 2 2 2 3" xfId="17565"/>
    <cellStyle name="Millares 8 2 2 3" xfId="8267"/>
    <cellStyle name="Millares 8 2 2 3 2" xfId="20703"/>
    <cellStyle name="Millares 8 2 2 4" xfId="15238"/>
    <cellStyle name="Millares 8 2 3" xfId="4362"/>
    <cellStyle name="Millares 8 2 3 2" xfId="11440"/>
    <cellStyle name="Millares 8 2 3 2 2" xfId="23494"/>
    <cellStyle name="Millares 8 2 3 3" xfId="17566"/>
    <cellStyle name="Millares 8 2 4" xfId="8268"/>
    <cellStyle name="Millares 8 2 4 2" xfId="20704"/>
    <cellStyle name="Millares 8 2 5" xfId="14960"/>
    <cellStyle name="Millares 8 3" xfId="141"/>
    <cellStyle name="Millares 8 3 2" xfId="594"/>
    <cellStyle name="Millares 8 3 2 2" xfId="4363"/>
    <cellStyle name="Millares 8 3 2 2 2" xfId="11441"/>
    <cellStyle name="Millares 8 3 2 2 2 2" xfId="23495"/>
    <cellStyle name="Millares 8 3 2 2 3" xfId="17567"/>
    <cellStyle name="Millares 8 3 2 3" xfId="15239"/>
    <cellStyle name="Millares 8 3 3" xfId="4364"/>
    <cellStyle name="Millares 8 3 3 2" xfId="11442"/>
    <cellStyle name="Millares 8 3 3 2 2" xfId="23496"/>
    <cellStyle name="Millares 8 3 3 3" xfId="17568"/>
    <cellStyle name="Millares 8 3 4" xfId="14961"/>
    <cellStyle name="Millares 8 4" xfId="595"/>
    <cellStyle name="Millares 8 4 2" xfId="4365"/>
    <cellStyle name="Millares 8 4 2 2" xfId="11443"/>
    <cellStyle name="Millares 8 4 2 2 2" xfId="23497"/>
    <cellStyle name="Millares 8 4 2 3" xfId="17569"/>
    <cellStyle name="Millares 8 4 3" xfId="8269"/>
    <cellStyle name="Millares 8 4 3 2" xfId="20705"/>
    <cellStyle name="Millares 8 4 4" xfId="15240"/>
    <cellStyle name="Millares 8 5" xfId="4366"/>
    <cellStyle name="Millares 8 5 2" xfId="11444"/>
    <cellStyle name="Millares 8 5 2 2" xfId="23498"/>
    <cellStyle name="Millares 8 5 3" xfId="17570"/>
    <cellStyle name="Millares 8 6" xfId="8270"/>
    <cellStyle name="Millares 8 6 2" xfId="20706"/>
    <cellStyle name="Millares 8 7" xfId="14959"/>
    <cellStyle name="Millares 9" xfId="142"/>
    <cellStyle name="Millares 9 2" xfId="143"/>
    <cellStyle name="Millares 9 2 2" xfId="4367"/>
    <cellStyle name="Millares 9 2 2 2" xfId="11445"/>
    <cellStyle name="Millares 9 2 2 2 2" xfId="23499"/>
    <cellStyle name="Millares 9 2 2 3" xfId="17571"/>
    <cellStyle name="Millares 9 2 3" xfId="14963"/>
    <cellStyle name="Millares 9 3" xfId="4368"/>
    <cellStyle name="Millares 9 3 2" xfId="11446"/>
    <cellStyle name="Millares 9 3 2 2" xfId="23500"/>
    <cellStyle name="Millares 9 3 3" xfId="17572"/>
    <cellStyle name="Millares 9 4" xfId="14962"/>
    <cellStyle name="Moneda" xfId="215" builtinId="4"/>
    <cellStyle name="Moneda 10" xfId="14856"/>
    <cellStyle name="Moneda 10 2" xfId="26355"/>
    <cellStyle name="Moneda 11" xfId="14902"/>
    <cellStyle name="Moneda 11 2" xfId="26395"/>
    <cellStyle name="Moneda 12" xfId="14903"/>
    <cellStyle name="Moneda 12 2" xfId="26396"/>
    <cellStyle name="Moneda 13" xfId="14987"/>
    <cellStyle name="Moneda 2" xfId="144"/>
    <cellStyle name="Moneda 2 2" xfId="145"/>
    <cellStyle name="Moneda 2 2 2" xfId="146"/>
    <cellStyle name="Moneda 2 2 2 2" xfId="596"/>
    <cellStyle name="Moneda 2 2 2 2 2" xfId="4369"/>
    <cellStyle name="Moneda 2 2 2 2 2 2" xfId="11447"/>
    <cellStyle name="Moneda 2 2 2 2 2 2 2" xfId="23501"/>
    <cellStyle name="Moneda 2 2 2 2 2 3" xfId="17573"/>
    <cellStyle name="Moneda 2 2 2 2 3" xfId="8271"/>
    <cellStyle name="Moneda 2 2 2 2 3 2" xfId="20707"/>
    <cellStyle name="Moneda 2 2 2 2 4" xfId="15241"/>
    <cellStyle name="Moneda 2 2 2 3" xfId="4370"/>
    <cellStyle name="Moneda 2 2 2 3 2" xfId="11448"/>
    <cellStyle name="Moneda 2 2 2 3 2 2" xfId="23502"/>
    <cellStyle name="Moneda 2 2 2 3 3" xfId="17574"/>
    <cellStyle name="Moneda 2 2 2 4" xfId="8272"/>
    <cellStyle name="Moneda 2 2 2 4 2" xfId="20708"/>
    <cellStyle name="Moneda 2 2 2 5" xfId="14966"/>
    <cellStyle name="Moneda 2 2 3" xfId="597"/>
    <cellStyle name="Moneda 2 2 3 2" xfId="4371"/>
    <cellStyle name="Moneda 2 2 3 2 2" xfId="11449"/>
    <cellStyle name="Moneda 2 2 3 2 2 2" xfId="23503"/>
    <cellStyle name="Moneda 2 2 3 2 3" xfId="17575"/>
    <cellStyle name="Moneda 2 2 3 3" xfId="8273"/>
    <cellStyle name="Moneda 2 2 3 3 2" xfId="20709"/>
    <cellStyle name="Moneda 2 2 3 4" xfId="15242"/>
    <cellStyle name="Moneda 2 2 4" xfId="4372"/>
    <cellStyle name="Moneda 2 2 4 2" xfId="11450"/>
    <cellStyle name="Moneda 2 2 4 2 2" xfId="23504"/>
    <cellStyle name="Moneda 2 2 4 3" xfId="17576"/>
    <cellStyle name="Moneda 2 2 5" xfId="8274"/>
    <cellStyle name="Moneda 2 2 5 2" xfId="20710"/>
    <cellStyle name="Moneda 2 2 6" xfId="14965"/>
    <cellStyle name="Moneda 2 3" xfId="147"/>
    <cellStyle name="Moneda 2 3 2" xfId="148"/>
    <cellStyle name="Moneda 2 3 2 2" xfId="598"/>
    <cellStyle name="Moneda 2 3 2 2 2" xfId="4373"/>
    <cellStyle name="Moneda 2 3 2 2 2 2" xfId="11451"/>
    <cellStyle name="Moneda 2 3 2 2 2 2 2" xfId="23505"/>
    <cellStyle name="Moneda 2 3 2 2 2 3" xfId="17577"/>
    <cellStyle name="Moneda 2 3 2 2 3" xfId="8275"/>
    <cellStyle name="Moneda 2 3 2 2 3 2" xfId="20711"/>
    <cellStyle name="Moneda 2 3 2 2 4" xfId="15243"/>
    <cellStyle name="Moneda 2 3 2 3" xfId="4374"/>
    <cellStyle name="Moneda 2 3 2 3 2" xfId="11452"/>
    <cellStyle name="Moneda 2 3 2 3 2 2" xfId="23506"/>
    <cellStyle name="Moneda 2 3 2 3 3" xfId="17578"/>
    <cellStyle name="Moneda 2 3 2 4" xfId="8276"/>
    <cellStyle name="Moneda 2 3 2 4 2" xfId="20712"/>
    <cellStyle name="Moneda 2 3 2 5" xfId="14968"/>
    <cellStyle name="Moneda 2 3 3" xfId="599"/>
    <cellStyle name="Moneda 2 3 3 2" xfId="4375"/>
    <cellStyle name="Moneda 2 3 3 2 2" xfId="11453"/>
    <cellStyle name="Moneda 2 3 3 2 2 2" xfId="23507"/>
    <cellStyle name="Moneda 2 3 3 2 3" xfId="17579"/>
    <cellStyle name="Moneda 2 3 3 3" xfId="8277"/>
    <cellStyle name="Moneda 2 3 3 3 2" xfId="20713"/>
    <cellStyle name="Moneda 2 3 3 4" xfId="15244"/>
    <cellStyle name="Moneda 2 3 4" xfId="4376"/>
    <cellStyle name="Moneda 2 3 4 2" xfId="11454"/>
    <cellStyle name="Moneda 2 3 4 2 2" xfId="23508"/>
    <cellStyle name="Moneda 2 3 4 3" xfId="17580"/>
    <cellStyle name="Moneda 2 3 5" xfId="8278"/>
    <cellStyle name="Moneda 2 3 5 2" xfId="20714"/>
    <cellStyle name="Moneda 2 3 6" xfId="14967"/>
    <cellStyle name="Moneda 2 4" xfId="149"/>
    <cellStyle name="Moneda 2 4 2" xfId="600"/>
    <cellStyle name="Moneda 2 4 2 2" xfId="4377"/>
    <cellStyle name="Moneda 2 4 2 2 2" xfId="11455"/>
    <cellStyle name="Moneda 2 4 2 2 2 2" xfId="23509"/>
    <cellStyle name="Moneda 2 4 2 2 3" xfId="17581"/>
    <cellStyle name="Moneda 2 4 2 3" xfId="8279"/>
    <cellStyle name="Moneda 2 4 2 3 2" xfId="20715"/>
    <cellStyle name="Moneda 2 4 2 4" xfId="15245"/>
    <cellStyle name="Moneda 2 4 3" xfId="4378"/>
    <cellStyle name="Moneda 2 4 3 2" xfId="11456"/>
    <cellStyle name="Moneda 2 4 3 2 2" xfId="23510"/>
    <cellStyle name="Moneda 2 4 3 3" xfId="17582"/>
    <cellStyle name="Moneda 2 4 4" xfId="8280"/>
    <cellStyle name="Moneda 2 4 4 2" xfId="20716"/>
    <cellStyle name="Moneda 2 4 5" xfId="14969"/>
    <cellStyle name="Moneda 2 5" xfId="601"/>
    <cellStyle name="Moneda 2 5 2" xfId="4379"/>
    <cellStyle name="Moneda 2 5 2 2" xfId="11457"/>
    <cellStyle name="Moneda 2 5 2 2 2" xfId="23511"/>
    <cellStyle name="Moneda 2 5 2 3" xfId="17583"/>
    <cellStyle name="Moneda 2 5 3" xfId="8281"/>
    <cellStyle name="Moneda 2 5 3 2" xfId="20717"/>
    <cellStyle name="Moneda 2 5 4" xfId="15246"/>
    <cellStyle name="Moneda 2 6" xfId="1562"/>
    <cellStyle name="Moneda 2 6 2" xfId="4380"/>
    <cellStyle name="Moneda 2 6 2 2" xfId="11458"/>
    <cellStyle name="Moneda 2 6 2 2 2" xfId="23512"/>
    <cellStyle name="Moneda 2 6 2 3" xfId="17584"/>
    <cellStyle name="Moneda 2 6 3" xfId="11459"/>
    <cellStyle name="Moneda 2 6 3 2" xfId="23513"/>
    <cellStyle name="Moneda 2 6 4" xfId="16098"/>
    <cellStyle name="Moneda 2 7" xfId="4381"/>
    <cellStyle name="Moneda 2 7 2" xfId="11460"/>
    <cellStyle name="Moneda 2 7 2 2" xfId="23514"/>
    <cellStyle name="Moneda 2 7 3" xfId="17585"/>
    <cellStyle name="Moneda 2 8" xfId="8282"/>
    <cellStyle name="Moneda 2 8 2" xfId="20718"/>
    <cellStyle name="Moneda 2 9" xfId="14964"/>
    <cellStyle name="Moneda 3" xfId="150"/>
    <cellStyle name="Moneda 3 2" xfId="151"/>
    <cellStyle name="Moneda 3 2 2" xfId="4382"/>
    <cellStyle name="Moneda 3 2 2 2" xfId="11461"/>
    <cellStyle name="Moneda 3 2 2 2 2" xfId="23515"/>
    <cellStyle name="Moneda 3 2 2 3" xfId="17586"/>
    <cellStyle name="Moneda 3 2 3" xfId="8283"/>
    <cellStyle name="Moneda 3 2 3 2" xfId="20719"/>
    <cellStyle name="Moneda 3 2 4" xfId="14971"/>
    <cellStyle name="Moneda 3 3" xfId="4383"/>
    <cellStyle name="Moneda 3 3 2" xfId="11462"/>
    <cellStyle name="Moneda 3 3 2 2" xfId="23516"/>
    <cellStyle name="Moneda 3 3 3" xfId="17587"/>
    <cellStyle name="Moneda 3 4" xfId="8284"/>
    <cellStyle name="Moneda 3 4 2" xfId="20720"/>
    <cellStyle name="Moneda 3 5" xfId="14970"/>
    <cellStyle name="Moneda 4" xfId="152"/>
    <cellStyle name="Moneda 4 2" xfId="153"/>
    <cellStyle name="Moneda 4 2 2" xfId="602"/>
    <cellStyle name="Moneda 4 2 2 2" xfId="4384"/>
    <cellStyle name="Moneda 4 2 2 2 2" xfId="11463"/>
    <cellStyle name="Moneda 4 2 2 2 2 2" xfId="23517"/>
    <cellStyle name="Moneda 4 2 2 2 3" xfId="17588"/>
    <cellStyle name="Moneda 4 2 2 3" xfId="15247"/>
    <cellStyle name="Moneda 4 2 3" xfId="4385"/>
    <cellStyle name="Moneda 4 2 3 2" xfId="11464"/>
    <cellStyle name="Moneda 4 2 3 2 2" xfId="23518"/>
    <cellStyle name="Moneda 4 2 3 3" xfId="17589"/>
    <cellStyle name="Moneda 4 2 4" xfId="14973"/>
    <cellStyle name="Moneda 4 3" xfId="603"/>
    <cellStyle name="Moneda 4 3 2" xfId="4386"/>
    <cellStyle name="Moneda 4 3 2 2" xfId="11465"/>
    <cellStyle name="Moneda 4 3 2 2 2" xfId="23519"/>
    <cellStyle name="Moneda 4 3 2 3" xfId="17590"/>
    <cellStyle name="Moneda 4 3 3" xfId="15248"/>
    <cellStyle name="Moneda 4 4" xfId="4387"/>
    <cellStyle name="Moneda 4 4 2" xfId="11466"/>
    <cellStyle name="Moneda 4 4 2 2" xfId="23520"/>
    <cellStyle name="Moneda 4 4 3" xfId="17591"/>
    <cellStyle name="Moneda 4 5" xfId="14972"/>
    <cellStyle name="Moneda 5" xfId="604"/>
    <cellStyle name="Moneda 5 2" xfId="605"/>
    <cellStyle name="Moneda 5 2 2" xfId="606"/>
    <cellStyle name="Moneda 5 2 2 2" xfId="607"/>
    <cellStyle name="Moneda 5 2 2 2 2" xfId="1563"/>
    <cellStyle name="Moneda 5 2 2 2 2 2" xfId="4388"/>
    <cellStyle name="Moneda 5 2 2 2 2 2 2" xfId="11467"/>
    <cellStyle name="Moneda 5 2 2 2 2 2 2 2" xfId="23521"/>
    <cellStyle name="Moneda 5 2 2 2 2 2 3" xfId="17592"/>
    <cellStyle name="Moneda 5 2 2 2 2 3" xfId="11468"/>
    <cellStyle name="Moneda 5 2 2 2 2 3 2" xfId="23522"/>
    <cellStyle name="Moneda 5 2 2 2 2 4" xfId="16099"/>
    <cellStyle name="Moneda 5 2 2 2 3" xfId="4389"/>
    <cellStyle name="Moneda 5 2 2 2 3 2" xfId="11469"/>
    <cellStyle name="Moneda 5 2 2 2 3 2 2" xfId="23523"/>
    <cellStyle name="Moneda 5 2 2 2 3 3" xfId="17593"/>
    <cellStyle name="Moneda 5 2 2 2 4" xfId="8285"/>
    <cellStyle name="Moneda 5 2 2 2 4 2" xfId="20721"/>
    <cellStyle name="Moneda 5 2 2 2 5" xfId="15252"/>
    <cellStyle name="Moneda 5 2 2 3" xfId="1564"/>
    <cellStyle name="Moneda 5 2 2 3 2" xfId="4390"/>
    <cellStyle name="Moneda 5 2 2 3 2 2" xfId="11470"/>
    <cellStyle name="Moneda 5 2 2 3 2 2 2" xfId="23524"/>
    <cellStyle name="Moneda 5 2 2 3 2 3" xfId="17594"/>
    <cellStyle name="Moneda 5 2 2 3 3" xfId="11471"/>
    <cellStyle name="Moneda 5 2 2 3 3 2" xfId="23525"/>
    <cellStyle name="Moneda 5 2 2 3 4" xfId="16100"/>
    <cellStyle name="Moneda 5 2 2 4" xfId="4391"/>
    <cellStyle name="Moneda 5 2 2 4 2" xfId="11472"/>
    <cellStyle name="Moneda 5 2 2 4 2 2" xfId="23526"/>
    <cellStyle name="Moneda 5 2 2 4 3" xfId="17595"/>
    <cellStyle name="Moneda 5 2 2 5" xfId="8286"/>
    <cellStyle name="Moneda 5 2 2 5 2" xfId="20722"/>
    <cellStyle name="Moneda 5 2 2 6" xfId="15251"/>
    <cellStyle name="Moneda 5 2 3" xfId="608"/>
    <cellStyle name="Moneda 5 2 3 2" xfId="1565"/>
    <cellStyle name="Moneda 5 2 3 2 2" xfId="4392"/>
    <cellStyle name="Moneda 5 2 3 2 2 2" xfId="11473"/>
    <cellStyle name="Moneda 5 2 3 2 2 2 2" xfId="23527"/>
    <cellStyle name="Moneda 5 2 3 2 2 3" xfId="17596"/>
    <cellStyle name="Moneda 5 2 3 2 3" xfId="11474"/>
    <cellStyle name="Moneda 5 2 3 2 3 2" xfId="23528"/>
    <cellStyle name="Moneda 5 2 3 2 4" xfId="16101"/>
    <cellStyle name="Moneda 5 2 3 3" xfId="4393"/>
    <cellStyle name="Moneda 5 2 3 3 2" xfId="11475"/>
    <cellStyle name="Moneda 5 2 3 3 2 2" xfId="23529"/>
    <cellStyle name="Moneda 5 2 3 3 3" xfId="17597"/>
    <cellStyle name="Moneda 5 2 3 4" xfId="8287"/>
    <cellStyle name="Moneda 5 2 3 4 2" xfId="20723"/>
    <cellStyle name="Moneda 5 2 3 5" xfId="15253"/>
    <cellStyle name="Moneda 5 2 4" xfId="1566"/>
    <cellStyle name="Moneda 5 2 4 2" xfId="4394"/>
    <cellStyle name="Moneda 5 2 4 2 2" xfId="11476"/>
    <cellStyle name="Moneda 5 2 4 2 2 2" xfId="23530"/>
    <cellStyle name="Moneda 5 2 4 2 3" xfId="17598"/>
    <cellStyle name="Moneda 5 2 4 3" xfId="11477"/>
    <cellStyle name="Moneda 5 2 4 3 2" xfId="23531"/>
    <cellStyle name="Moneda 5 2 4 4" xfId="16102"/>
    <cellStyle name="Moneda 5 2 5" xfId="4395"/>
    <cellStyle name="Moneda 5 2 5 2" xfId="11478"/>
    <cellStyle name="Moneda 5 2 5 2 2" xfId="23532"/>
    <cellStyle name="Moneda 5 2 5 3" xfId="17599"/>
    <cellStyle name="Moneda 5 2 6" xfId="8288"/>
    <cellStyle name="Moneda 5 2 6 2" xfId="20724"/>
    <cellStyle name="Moneda 5 2 7" xfId="15250"/>
    <cellStyle name="Moneda 5 3" xfId="609"/>
    <cellStyle name="Moneda 5 3 2" xfId="610"/>
    <cellStyle name="Moneda 5 3 2 2" xfId="1567"/>
    <cellStyle name="Moneda 5 3 2 2 2" xfId="4396"/>
    <cellStyle name="Moneda 5 3 2 2 2 2" xfId="11479"/>
    <cellStyle name="Moneda 5 3 2 2 2 2 2" xfId="23533"/>
    <cellStyle name="Moneda 5 3 2 2 2 3" xfId="17600"/>
    <cellStyle name="Moneda 5 3 2 2 3" xfId="11480"/>
    <cellStyle name="Moneda 5 3 2 2 3 2" xfId="23534"/>
    <cellStyle name="Moneda 5 3 2 2 4" xfId="16103"/>
    <cellStyle name="Moneda 5 3 2 3" xfId="4397"/>
    <cellStyle name="Moneda 5 3 2 3 2" xfId="11481"/>
    <cellStyle name="Moneda 5 3 2 3 2 2" xfId="23535"/>
    <cellStyle name="Moneda 5 3 2 3 3" xfId="17601"/>
    <cellStyle name="Moneda 5 3 2 4" xfId="8289"/>
    <cellStyle name="Moneda 5 3 2 4 2" xfId="20725"/>
    <cellStyle name="Moneda 5 3 2 5" xfId="15255"/>
    <cellStyle name="Moneda 5 3 3" xfId="1568"/>
    <cellStyle name="Moneda 5 3 3 2" xfId="4398"/>
    <cellStyle name="Moneda 5 3 3 2 2" xfId="11482"/>
    <cellStyle name="Moneda 5 3 3 2 2 2" xfId="23536"/>
    <cellStyle name="Moneda 5 3 3 2 3" xfId="17602"/>
    <cellStyle name="Moneda 5 3 3 3" xfId="11483"/>
    <cellStyle name="Moneda 5 3 3 3 2" xfId="23537"/>
    <cellStyle name="Moneda 5 3 3 4" xfId="16104"/>
    <cellStyle name="Moneda 5 3 4" xfId="4399"/>
    <cellStyle name="Moneda 5 3 4 2" xfId="11484"/>
    <cellStyle name="Moneda 5 3 4 2 2" xfId="23538"/>
    <cellStyle name="Moneda 5 3 4 3" xfId="17603"/>
    <cellStyle name="Moneda 5 3 5" xfId="8290"/>
    <cellStyle name="Moneda 5 3 5 2" xfId="20726"/>
    <cellStyle name="Moneda 5 3 6" xfId="15254"/>
    <cellStyle name="Moneda 5 4" xfId="1569"/>
    <cellStyle name="Moneda 5 4 2" xfId="4400"/>
    <cellStyle name="Moneda 5 4 2 2" xfId="11485"/>
    <cellStyle name="Moneda 5 4 2 2 2" xfId="23539"/>
    <cellStyle name="Moneda 5 4 2 3" xfId="17604"/>
    <cellStyle name="Moneda 5 4 3" xfId="11486"/>
    <cellStyle name="Moneda 5 4 3 2" xfId="23540"/>
    <cellStyle name="Moneda 5 4 4" xfId="16105"/>
    <cellStyle name="Moneda 5 5" xfId="4401"/>
    <cellStyle name="Moneda 5 5 2" xfId="11487"/>
    <cellStyle name="Moneda 5 5 2 2" xfId="23541"/>
    <cellStyle name="Moneda 5 5 3" xfId="17605"/>
    <cellStyle name="Moneda 5 6" xfId="8291"/>
    <cellStyle name="Moneda 5 6 2" xfId="20727"/>
    <cellStyle name="Moneda 5 7" xfId="15249"/>
    <cellStyle name="Moneda 6" xfId="611"/>
    <cellStyle name="Moneda 6 2" xfId="4402"/>
    <cellStyle name="Moneda 6 2 2" xfId="11488"/>
    <cellStyle name="Moneda 6 2 2 2" xfId="23542"/>
    <cellStyle name="Moneda 6 2 3" xfId="17606"/>
    <cellStyle name="Moneda 6 3" xfId="8292"/>
    <cellStyle name="Moneda 6 3 2" xfId="20728"/>
    <cellStyle name="Moneda 6 4" xfId="15256"/>
    <cellStyle name="Moneda 7" xfId="612"/>
    <cellStyle name="Moneda 7 2" xfId="613"/>
    <cellStyle name="Moneda 7 2 2" xfId="1570"/>
    <cellStyle name="Moneda 7 2 2 2" xfId="4403"/>
    <cellStyle name="Moneda 7 2 2 2 2" xfId="11489"/>
    <cellStyle name="Moneda 7 2 2 2 2 2" xfId="23543"/>
    <cellStyle name="Moneda 7 2 2 2 3" xfId="17607"/>
    <cellStyle name="Moneda 7 2 2 3" xfId="11490"/>
    <cellStyle name="Moneda 7 2 2 3 2" xfId="23544"/>
    <cellStyle name="Moneda 7 2 2 4" xfId="16106"/>
    <cellStyle name="Moneda 7 2 3" xfId="4404"/>
    <cellStyle name="Moneda 7 2 3 2" xfId="11491"/>
    <cellStyle name="Moneda 7 2 3 2 2" xfId="23545"/>
    <cellStyle name="Moneda 7 2 3 3" xfId="17608"/>
    <cellStyle name="Moneda 7 2 4" xfId="8293"/>
    <cellStyle name="Moneda 7 2 4 2" xfId="20729"/>
    <cellStyle name="Moneda 7 2 5" xfId="15258"/>
    <cellStyle name="Moneda 7 3" xfId="1571"/>
    <cellStyle name="Moneda 7 3 2" xfId="4405"/>
    <cellStyle name="Moneda 7 3 2 2" xfId="11492"/>
    <cellStyle name="Moneda 7 3 2 2 2" xfId="23546"/>
    <cellStyle name="Moneda 7 3 2 3" xfId="17609"/>
    <cellStyle name="Moneda 7 3 3" xfId="11493"/>
    <cellStyle name="Moneda 7 3 3 2" xfId="23547"/>
    <cellStyle name="Moneda 7 3 4" xfId="16107"/>
    <cellStyle name="Moneda 7 4" xfId="4406"/>
    <cellStyle name="Moneda 7 4 2" xfId="11494"/>
    <cellStyle name="Moneda 7 4 2 2" xfId="23548"/>
    <cellStyle name="Moneda 7 4 3" xfId="17610"/>
    <cellStyle name="Moneda 7 5" xfId="8294"/>
    <cellStyle name="Moneda 7 5 2" xfId="20730"/>
    <cellStyle name="Moneda 7 6" xfId="15257"/>
    <cellStyle name="Moneda 8" xfId="1572"/>
    <cellStyle name="Moneda 8 2" xfId="4407"/>
    <cellStyle name="Moneda 8 2 2" xfId="11495"/>
    <cellStyle name="Moneda 8 2 2 2" xfId="23549"/>
    <cellStyle name="Moneda 8 2 3" xfId="17611"/>
    <cellStyle name="Moneda 8 3" xfId="4408"/>
    <cellStyle name="Moneda 8 3 2" xfId="10075"/>
    <cellStyle name="Moneda 8 3 2 2" xfId="22428"/>
    <cellStyle name="Moneda 8 3 3" xfId="17612"/>
    <cellStyle name="Moneda 8 4" xfId="11496"/>
    <cellStyle name="Moneda 8 4 2" xfId="23550"/>
    <cellStyle name="Moneda 8 5" xfId="16108"/>
    <cellStyle name="Moneda 9" xfId="7214"/>
    <cellStyle name="Moneda 9 2" xfId="19822"/>
    <cellStyle name="Neutral 2" xfId="154"/>
    <cellStyle name="Neutral 2 2" xfId="8295"/>
    <cellStyle name="Neutral 3" xfId="4409"/>
    <cellStyle name="Normal" xfId="0" builtinId="0"/>
    <cellStyle name="Normal 10" xfId="155"/>
    <cellStyle name="Normal 10 10" xfId="614"/>
    <cellStyle name="Normal 10 10 10" xfId="8296"/>
    <cellStyle name="Normal 10 10 10 2" xfId="14921"/>
    <cellStyle name="Normal 10 10 10 2 2" xfId="26413"/>
    <cellStyle name="Normal 10 10 10 3" xfId="20731"/>
    <cellStyle name="Normal 10 10 11" xfId="15259"/>
    <cellStyle name="Normal 10 10 2" xfId="1573"/>
    <cellStyle name="Normal 10 10 2 2" xfId="4410"/>
    <cellStyle name="Normal 10 10 2 2 2" xfId="4411"/>
    <cellStyle name="Normal 10 10 2 2 2 2" xfId="11497"/>
    <cellStyle name="Normal 10 10 2 2 2 2 2" xfId="23551"/>
    <cellStyle name="Normal 10 10 2 2 2 3" xfId="17614"/>
    <cellStyle name="Normal 10 10 2 2 3" xfId="11498"/>
    <cellStyle name="Normal 10 10 2 2 3 2" xfId="23552"/>
    <cellStyle name="Normal 10 10 2 2 4" xfId="17613"/>
    <cellStyle name="Normal 10 10 2 3" xfId="11499"/>
    <cellStyle name="Normal 10 10 2 3 2" xfId="23553"/>
    <cellStyle name="Normal 10 10 2 4" xfId="16109"/>
    <cellStyle name="Normal 10 10 3" xfId="1574"/>
    <cellStyle name="Normal 10 10 3 2" xfId="4412"/>
    <cellStyle name="Normal 10 10 3 2 2" xfId="11500"/>
    <cellStyle name="Normal 10 10 3 2 2 2" xfId="23554"/>
    <cellStyle name="Normal 10 10 3 2 3" xfId="17615"/>
    <cellStyle name="Normal 10 10 3 3" xfId="11501"/>
    <cellStyle name="Normal 10 10 3 3 2" xfId="23555"/>
    <cellStyle name="Normal 10 10 3 4" xfId="16110"/>
    <cellStyle name="Normal 10 10 4" xfId="1575"/>
    <cellStyle name="Normal 10 10 4 2" xfId="11502"/>
    <cellStyle name="Normal 10 10 4 2 2" xfId="23556"/>
    <cellStyle name="Normal 10 10 4 3" xfId="16111"/>
    <cellStyle name="Normal 10 10 5" xfId="1576"/>
    <cellStyle name="Normal 10 10 5 2" xfId="11503"/>
    <cellStyle name="Normal 10 10 5 2 2" xfId="23557"/>
    <cellStyle name="Normal 10 10 5 3" xfId="16112"/>
    <cellStyle name="Normal 10 10 6" xfId="4413"/>
    <cellStyle name="Normal 10 10 6 2" xfId="11504"/>
    <cellStyle name="Normal 10 10 6 2 2" xfId="23558"/>
    <cellStyle name="Normal 10 10 6 3" xfId="17616"/>
    <cellStyle name="Normal 10 10 7" xfId="4414"/>
    <cellStyle name="Normal 10 10 7 2" xfId="7205"/>
    <cellStyle name="Normal 10 10 7 2 2" xfId="14905"/>
    <cellStyle name="Normal 10 10 7 2 2 2" xfId="26398"/>
    <cellStyle name="Normal 10 10 7 2 3" xfId="14908"/>
    <cellStyle name="Normal 10 10 7 2 3 2" xfId="26401"/>
    <cellStyle name="Normal 10 10 7 2 4" xfId="19813"/>
    <cellStyle name="Normal 10 10 7 3" xfId="17617"/>
    <cellStyle name="Normal 10 10 8" xfId="4415"/>
    <cellStyle name="Normal 10 10 8 2" xfId="7210"/>
    <cellStyle name="Normal 10 10 8 2 2" xfId="19818"/>
    <cellStyle name="Normal 10 10 8 3" xfId="7219"/>
    <cellStyle name="Normal 10 10 8 3 2" xfId="19827"/>
    <cellStyle name="Normal 10 10 8 4" xfId="17618"/>
    <cellStyle name="Normal 10 10 9" xfId="4416"/>
    <cellStyle name="Normal 10 10 9 2" xfId="11505"/>
    <cellStyle name="Normal 10 10 9 2 2" xfId="23559"/>
    <cellStyle name="Normal 10 10 9 3" xfId="17619"/>
    <cellStyle name="Normal 10 11" xfId="1577"/>
    <cellStyle name="Normal 10 11 2" xfId="4417"/>
    <cellStyle name="Normal 10 11 2 2" xfId="11506"/>
    <cellStyle name="Normal 10 11 2 2 2" xfId="23560"/>
    <cellStyle name="Normal 10 11 2 3" xfId="17620"/>
    <cellStyle name="Normal 10 11 3" xfId="11507"/>
    <cellStyle name="Normal 10 11 3 2" xfId="23561"/>
    <cellStyle name="Normal 10 11 4" xfId="16113"/>
    <cellStyle name="Normal 10 12" xfId="4418"/>
    <cellStyle name="Normal 10 12 2" xfId="4419"/>
    <cellStyle name="Normal 10 12 2 2" xfId="11508"/>
    <cellStyle name="Normal 10 12 2 2 2" xfId="23562"/>
    <cellStyle name="Normal 10 12 2 3" xfId="17622"/>
    <cellStyle name="Normal 10 12 3" xfId="11509"/>
    <cellStyle name="Normal 10 12 3 2" xfId="23563"/>
    <cellStyle name="Normal 10 12 4" xfId="17621"/>
    <cellStyle name="Normal 10 13" xfId="4420"/>
    <cellStyle name="Normal 10 13 2" xfId="11510"/>
    <cellStyle name="Normal 10 13 2 2" xfId="23564"/>
    <cellStyle name="Normal 10 13 3" xfId="17623"/>
    <cellStyle name="Normal 10 14" xfId="8297"/>
    <cellStyle name="Normal 10 14 2" xfId="20732"/>
    <cellStyle name="Normal 10 15" xfId="14974"/>
    <cellStyle name="Normal 10 2" xfId="156"/>
    <cellStyle name="Normal 10 2 10" xfId="1578"/>
    <cellStyle name="Normal 10 2 10 2" xfId="4421"/>
    <cellStyle name="Normal 10 2 10 2 2" xfId="11511"/>
    <cellStyle name="Normal 10 2 10 2 2 2" xfId="23565"/>
    <cellStyle name="Normal 10 2 10 2 3" xfId="17624"/>
    <cellStyle name="Normal 10 2 10 3" xfId="11512"/>
    <cellStyle name="Normal 10 2 10 3 2" xfId="23566"/>
    <cellStyle name="Normal 10 2 10 4" xfId="16114"/>
    <cellStyle name="Normal 10 2 11" xfId="4422"/>
    <cellStyle name="Normal 10 2 11 2" xfId="4423"/>
    <cellStyle name="Normal 10 2 11 2 2" xfId="11513"/>
    <cellStyle name="Normal 10 2 11 2 2 2" xfId="23567"/>
    <cellStyle name="Normal 10 2 11 2 3" xfId="17626"/>
    <cellStyle name="Normal 10 2 11 3" xfId="11514"/>
    <cellStyle name="Normal 10 2 11 3 2" xfId="23568"/>
    <cellStyle name="Normal 10 2 11 4" xfId="17625"/>
    <cellStyle name="Normal 10 2 12" xfId="4424"/>
    <cellStyle name="Normal 10 2 12 2" xfId="11515"/>
    <cellStyle name="Normal 10 2 12 2 2" xfId="23569"/>
    <cellStyle name="Normal 10 2 12 3" xfId="17627"/>
    <cellStyle name="Normal 10 2 13" xfId="8298"/>
    <cellStyle name="Normal 10 2 13 2" xfId="20733"/>
    <cellStyle name="Normal 10 2 14" xfId="14975"/>
    <cellStyle name="Normal 10 2 2" xfId="615"/>
    <cellStyle name="Normal 10 2 2 2" xfId="616"/>
    <cellStyle name="Normal 10 2 2 2 2" xfId="617"/>
    <cellStyle name="Normal 10 2 2 2 2 2" xfId="618"/>
    <cellStyle name="Normal 10 2 2 2 2 2 2" xfId="1579"/>
    <cellStyle name="Normal 10 2 2 2 2 2 2 2" xfId="4425"/>
    <cellStyle name="Normal 10 2 2 2 2 2 2 2 2" xfId="11516"/>
    <cellStyle name="Normal 10 2 2 2 2 2 2 2 2 2" xfId="23570"/>
    <cellStyle name="Normal 10 2 2 2 2 2 2 2 3" xfId="17628"/>
    <cellStyle name="Normal 10 2 2 2 2 2 2 3" xfId="11517"/>
    <cellStyle name="Normal 10 2 2 2 2 2 2 3 2" xfId="23571"/>
    <cellStyle name="Normal 10 2 2 2 2 2 2 4" xfId="16115"/>
    <cellStyle name="Normal 10 2 2 2 2 2 3" xfId="4426"/>
    <cellStyle name="Normal 10 2 2 2 2 2 3 2" xfId="4427"/>
    <cellStyle name="Normal 10 2 2 2 2 2 3 2 2" xfId="11518"/>
    <cellStyle name="Normal 10 2 2 2 2 2 3 2 2 2" xfId="23572"/>
    <cellStyle name="Normal 10 2 2 2 2 2 3 2 3" xfId="17630"/>
    <cellStyle name="Normal 10 2 2 2 2 2 3 3" xfId="11519"/>
    <cellStyle name="Normal 10 2 2 2 2 2 3 3 2" xfId="23573"/>
    <cellStyle name="Normal 10 2 2 2 2 2 3 4" xfId="17629"/>
    <cellStyle name="Normal 10 2 2 2 2 2 4" xfId="4428"/>
    <cellStyle name="Normal 10 2 2 2 2 2 4 2" xfId="11520"/>
    <cellStyle name="Normal 10 2 2 2 2 2 4 2 2" xfId="23574"/>
    <cellStyle name="Normal 10 2 2 2 2 2 4 3" xfId="17631"/>
    <cellStyle name="Normal 10 2 2 2 2 2 5" xfId="8299"/>
    <cellStyle name="Normal 10 2 2 2 2 2 5 2" xfId="20734"/>
    <cellStyle name="Normal 10 2 2 2 2 2 6" xfId="15263"/>
    <cellStyle name="Normal 10 2 2 2 2 3" xfId="1580"/>
    <cellStyle name="Normal 10 2 2 2 2 3 2" xfId="4429"/>
    <cellStyle name="Normal 10 2 2 2 2 3 2 2" xfId="11521"/>
    <cellStyle name="Normal 10 2 2 2 2 3 2 2 2" xfId="23575"/>
    <cellStyle name="Normal 10 2 2 2 2 3 2 3" xfId="17632"/>
    <cellStyle name="Normal 10 2 2 2 2 3 3" xfId="11522"/>
    <cellStyle name="Normal 10 2 2 2 2 3 3 2" xfId="23576"/>
    <cellStyle name="Normal 10 2 2 2 2 3 4" xfId="16116"/>
    <cellStyle name="Normal 10 2 2 2 2 4" xfId="4430"/>
    <cellStyle name="Normal 10 2 2 2 2 4 2" xfId="4431"/>
    <cellStyle name="Normal 10 2 2 2 2 4 2 2" xfId="11523"/>
    <cellStyle name="Normal 10 2 2 2 2 4 2 2 2" xfId="23577"/>
    <cellStyle name="Normal 10 2 2 2 2 4 2 3" xfId="17634"/>
    <cellStyle name="Normal 10 2 2 2 2 4 3" xfId="11524"/>
    <cellStyle name="Normal 10 2 2 2 2 4 3 2" xfId="23578"/>
    <cellStyle name="Normal 10 2 2 2 2 4 4" xfId="17633"/>
    <cellStyle name="Normal 10 2 2 2 2 5" xfId="4432"/>
    <cellStyle name="Normal 10 2 2 2 2 5 2" xfId="11525"/>
    <cellStyle name="Normal 10 2 2 2 2 5 2 2" xfId="23579"/>
    <cellStyle name="Normal 10 2 2 2 2 5 3" xfId="17635"/>
    <cellStyle name="Normal 10 2 2 2 2 6" xfId="8300"/>
    <cellStyle name="Normal 10 2 2 2 2 6 2" xfId="20735"/>
    <cellStyle name="Normal 10 2 2 2 2 7" xfId="15262"/>
    <cellStyle name="Normal 10 2 2 2 3" xfId="619"/>
    <cellStyle name="Normal 10 2 2 2 3 2" xfId="620"/>
    <cellStyle name="Normal 10 2 2 2 3 2 2" xfId="621"/>
    <cellStyle name="Normal 10 2 2 2 3 2 2 2" xfId="1581"/>
    <cellStyle name="Normal 10 2 2 2 3 2 2 2 2" xfId="4433"/>
    <cellStyle name="Normal 10 2 2 2 3 2 2 2 2 2" xfId="11526"/>
    <cellStyle name="Normal 10 2 2 2 3 2 2 2 2 2 2" xfId="23580"/>
    <cellStyle name="Normal 10 2 2 2 3 2 2 2 2 3" xfId="17636"/>
    <cellStyle name="Normal 10 2 2 2 3 2 2 2 3" xfId="11527"/>
    <cellStyle name="Normal 10 2 2 2 3 2 2 2 3 2" xfId="23581"/>
    <cellStyle name="Normal 10 2 2 2 3 2 2 2 4" xfId="16117"/>
    <cellStyle name="Normal 10 2 2 2 3 2 2 3" xfId="4434"/>
    <cellStyle name="Normal 10 2 2 2 3 2 2 3 2" xfId="4435"/>
    <cellStyle name="Normal 10 2 2 2 3 2 2 3 2 2" xfId="11528"/>
    <cellStyle name="Normal 10 2 2 2 3 2 2 3 2 2 2" xfId="23582"/>
    <cellStyle name="Normal 10 2 2 2 3 2 2 3 2 3" xfId="17638"/>
    <cellStyle name="Normal 10 2 2 2 3 2 2 3 3" xfId="11529"/>
    <cellStyle name="Normal 10 2 2 2 3 2 2 3 3 2" xfId="23583"/>
    <cellStyle name="Normal 10 2 2 2 3 2 2 3 4" xfId="17637"/>
    <cellStyle name="Normal 10 2 2 2 3 2 2 4" xfId="4436"/>
    <cellStyle name="Normal 10 2 2 2 3 2 2 4 2" xfId="11530"/>
    <cellStyle name="Normal 10 2 2 2 3 2 2 4 2 2" xfId="23584"/>
    <cellStyle name="Normal 10 2 2 2 3 2 2 4 3" xfId="17639"/>
    <cellStyle name="Normal 10 2 2 2 3 2 2 5" xfId="8301"/>
    <cellStyle name="Normal 10 2 2 2 3 2 2 5 2" xfId="20736"/>
    <cellStyle name="Normal 10 2 2 2 3 2 2 6" xfId="15266"/>
    <cellStyle name="Normal 10 2 2 2 3 2 3" xfId="1582"/>
    <cellStyle name="Normal 10 2 2 2 3 2 3 2" xfId="4437"/>
    <cellStyle name="Normal 10 2 2 2 3 2 3 2 2" xfId="11531"/>
    <cellStyle name="Normal 10 2 2 2 3 2 3 2 2 2" xfId="23585"/>
    <cellStyle name="Normal 10 2 2 2 3 2 3 2 3" xfId="17640"/>
    <cellStyle name="Normal 10 2 2 2 3 2 3 3" xfId="11532"/>
    <cellStyle name="Normal 10 2 2 2 3 2 3 3 2" xfId="23586"/>
    <cellStyle name="Normal 10 2 2 2 3 2 3 4" xfId="16118"/>
    <cellStyle name="Normal 10 2 2 2 3 2 4" xfId="4438"/>
    <cellStyle name="Normal 10 2 2 2 3 2 4 2" xfId="4439"/>
    <cellStyle name="Normal 10 2 2 2 3 2 4 2 2" xfId="11533"/>
    <cellStyle name="Normal 10 2 2 2 3 2 4 2 2 2" xfId="23587"/>
    <cellStyle name="Normal 10 2 2 2 3 2 4 2 3" xfId="17642"/>
    <cellStyle name="Normal 10 2 2 2 3 2 4 3" xfId="11534"/>
    <cellStyle name="Normal 10 2 2 2 3 2 4 3 2" xfId="23588"/>
    <cellStyle name="Normal 10 2 2 2 3 2 4 4" xfId="17641"/>
    <cellStyle name="Normal 10 2 2 2 3 2 5" xfId="4440"/>
    <cellStyle name="Normal 10 2 2 2 3 2 5 2" xfId="11535"/>
    <cellStyle name="Normal 10 2 2 2 3 2 5 2 2" xfId="23589"/>
    <cellStyle name="Normal 10 2 2 2 3 2 5 3" xfId="17643"/>
    <cellStyle name="Normal 10 2 2 2 3 2 6" xfId="8302"/>
    <cellStyle name="Normal 10 2 2 2 3 2 6 2" xfId="20737"/>
    <cellStyle name="Normal 10 2 2 2 3 2 7" xfId="15265"/>
    <cellStyle name="Normal 10 2 2 2 3 3" xfId="622"/>
    <cellStyle name="Normal 10 2 2 2 3 3 2" xfId="1583"/>
    <cellStyle name="Normal 10 2 2 2 3 3 2 2" xfId="4441"/>
    <cellStyle name="Normal 10 2 2 2 3 3 2 2 2" xfId="11536"/>
    <cellStyle name="Normal 10 2 2 2 3 3 2 2 2 2" xfId="23590"/>
    <cellStyle name="Normal 10 2 2 2 3 3 2 2 3" xfId="17644"/>
    <cellStyle name="Normal 10 2 2 2 3 3 2 3" xfId="11537"/>
    <cellStyle name="Normal 10 2 2 2 3 3 2 3 2" xfId="23591"/>
    <cellStyle name="Normal 10 2 2 2 3 3 2 4" xfId="16119"/>
    <cellStyle name="Normal 10 2 2 2 3 3 3" xfId="4442"/>
    <cellStyle name="Normal 10 2 2 2 3 3 3 2" xfId="4443"/>
    <cellStyle name="Normal 10 2 2 2 3 3 3 2 2" xfId="11538"/>
    <cellStyle name="Normal 10 2 2 2 3 3 3 2 2 2" xfId="23592"/>
    <cellStyle name="Normal 10 2 2 2 3 3 3 2 3" xfId="17646"/>
    <cellStyle name="Normal 10 2 2 2 3 3 3 3" xfId="11539"/>
    <cellStyle name="Normal 10 2 2 2 3 3 3 3 2" xfId="23593"/>
    <cellStyle name="Normal 10 2 2 2 3 3 3 4" xfId="17645"/>
    <cellStyle name="Normal 10 2 2 2 3 3 4" xfId="4444"/>
    <cellStyle name="Normal 10 2 2 2 3 3 4 2" xfId="11540"/>
    <cellStyle name="Normal 10 2 2 2 3 3 4 2 2" xfId="23594"/>
    <cellStyle name="Normal 10 2 2 2 3 3 4 3" xfId="17647"/>
    <cellStyle name="Normal 10 2 2 2 3 3 5" xfId="8303"/>
    <cellStyle name="Normal 10 2 2 2 3 3 5 2" xfId="20738"/>
    <cellStyle name="Normal 10 2 2 2 3 3 6" xfId="15267"/>
    <cellStyle name="Normal 10 2 2 2 3 4" xfId="1584"/>
    <cellStyle name="Normal 10 2 2 2 3 4 2" xfId="4445"/>
    <cellStyle name="Normal 10 2 2 2 3 4 2 2" xfId="11541"/>
    <cellStyle name="Normal 10 2 2 2 3 4 2 2 2" xfId="23595"/>
    <cellStyle name="Normal 10 2 2 2 3 4 2 3" xfId="17648"/>
    <cellStyle name="Normal 10 2 2 2 3 4 3" xfId="11542"/>
    <cellStyle name="Normal 10 2 2 2 3 4 3 2" xfId="23596"/>
    <cellStyle name="Normal 10 2 2 2 3 4 4" xfId="16120"/>
    <cellStyle name="Normal 10 2 2 2 3 5" xfId="4446"/>
    <cellStyle name="Normal 10 2 2 2 3 5 2" xfId="4447"/>
    <cellStyle name="Normal 10 2 2 2 3 5 2 2" xfId="11543"/>
    <cellStyle name="Normal 10 2 2 2 3 5 2 2 2" xfId="23597"/>
    <cellStyle name="Normal 10 2 2 2 3 5 2 3" xfId="17650"/>
    <cellStyle name="Normal 10 2 2 2 3 5 3" xfId="11544"/>
    <cellStyle name="Normal 10 2 2 2 3 5 3 2" xfId="23598"/>
    <cellStyle name="Normal 10 2 2 2 3 5 4" xfId="17649"/>
    <cellStyle name="Normal 10 2 2 2 3 6" xfId="4448"/>
    <cellStyle name="Normal 10 2 2 2 3 6 2" xfId="11545"/>
    <cellStyle name="Normal 10 2 2 2 3 6 2 2" xfId="23599"/>
    <cellStyle name="Normal 10 2 2 2 3 6 3" xfId="17651"/>
    <cellStyle name="Normal 10 2 2 2 3 7" xfId="8304"/>
    <cellStyle name="Normal 10 2 2 2 3 7 2" xfId="20739"/>
    <cellStyle name="Normal 10 2 2 2 3 8" xfId="15264"/>
    <cellStyle name="Normal 10 2 2 2 4" xfId="623"/>
    <cellStyle name="Normal 10 2 2 2 4 2" xfId="1585"/>
    <cellStyle name="Normal 10 2 2 2 4 2 2" xfId="4449"/>
    <cellStyle name="Normal 10 2 2 2 4 2 2 2" xfId="11546"/>
    <cellStyle name="Normal 10 2 2 2 4 2 2 2 2" xfId="23600"/>
    <cellStyle name="Normal 10 2 2 2 4 2 2 3" xfId="17652"/>
    <cellStyle name="Normal 10 2 2 2 4 2 3" xfId="11547"/>
    <cellStyle name="Normal 10 2 2 2 4 2 3 2" xfId="23601"/>
    <cellStyle name="Normal 10 2 2 2 4 2 4" xfId="16121"/>
    <cellStyle name="Normal 10 2 2 2 4 3" xfId="4450"/>
    <cellStyle name="Normal 10 2 2 2 4 3 2" xfId="4451"/>
    <cellStyle name="Normal 10 2 2 2 4 3 2 2" xfId="11548"/>
    <cellStyle name="Normal 10 2 2 2 4 3 2 2 2" xfId="23602"/>
    <cellStyle name="Normal 10 2 2 2 4 3 2 3" xfId="17654"/>
    <cellStyle name="Normal 10 2 2 2 4 3 3" xfId="11549"/>
    <cellStyle name="Normal 10 2 2 2 4 3 3 2" xfId="23603"/>
    <cellStyle name="Normal 10 2 2 2 4 3 4" xfId="17653"/>
    <cellStyle name="Normal 10 2 2 2 4 4" xfId="4452"/>
    <cellStyle name="Normal 10 2 2 2 4 4 2" xfId="11550"/>
    <cellStyle name="Normal 10 2 2 2 4 4 2 2" xfId="23604"/>
    <cellStyle name="Normal 10 2 2 2 4 4 3" xfId="17655"/>
    <cellStyle name="Normal 10 2 2 2 4 5" xfId="8305"/>
    <cellStyle name="Normal 10 2 2 2 4 5 2" xfId="20740"/>
    <cellStyle name="Normal 10 2 2 2 4 6" xfId="15268"/>
    <cellStyle name="Normal 10 2 2 2 5" xfId="1586"/>
    <cellStyle name="Normal 10 2 2 2 5 2" xfId="4453"/>
    <cellStyle name="Normal 10 2 2 2 5 2 2" xfId="11551"/>
    <cellStyle name="Normal 10 2 2 2 5 2 2 2" xfId="23605"/>
    <cellStyle name="Normal 10 2 2 2 5 2 3" xfId="17656"/>
    <cellStyle name="Normal 10 2 2 2 5 3" xfId="11552"/>
    <cellStyle name="Normal 10 2 2 2 5 3 2" xfId="23606"/>
    <cellStyle name="Normal 10 2 2 2 5 4" xfId="16122"/>
    <cellStyle name="Normal 10 2 2 2 6" xfId="4454"/>
    <cellStyle name="Normal 10 2 2 2 6 2" xfId="4455"/>
    <cellStyle name="Normal 10 2 2 2 6 2 2" xfId="11553"/>
    <cellStyle name="Normal 10 2 2 2 6 2 2 2" xfId="23607"/>
    <cellStyle name="Normal 10 2 2 2 6 2 3" xfId="17658"/>
    <cellStyle name="Normal 10 2 2 2 6 3" xfId="11554"/>
    <cellStyle name="Normal 10 2 2 2 6 3 2" xfId="23608"/>
    <cellStyle name="Normal 10 2 2 2 6 4" xfId="17657"/>
    <cellStyle name="Normal 10 2 2 2 7" xfId="4456"/>
    <cellStyle name="Normal 10 2 2 2 7 2" xfId="11555"/>
    <cellStyle name="Normal 10 2 2 2 7 2 2" xfId="23609"/>
    <cellStyle name="Normal 10 2 2 2 7 3" xfId="17659"/>
    <cellStyle name="Normal 10 2 2 2 8" xfId="8306"/>
    <cellStyle name="Normal 10 2 2 2 8 2" xfId="20741"/>
    <cellStyle name="Normal 10 2 2 2 9" xfId="15261"/>
    <cellStyle name="Normal 10 2 2 3" xfId="624"/>
    <cellStyle name="Normal 10 2 2 3 2" xfId="625"/>
    <cellStyle name="Normal 10 2 2 3 2 2" xfId="626"/>
    <cellStyle name="Normal 10 2 2 3 2 2 2" xfId="627"/>
    <cellStyle name="Normal 10 2 2 3 2 2 2 2" xfId="1587"/>
    <cellStyle name="Normal 10 2 2 3 2 2 2 2 2" xfId="4457"/>
    <cellStyle name="Normal 10 2 2 3 2 2 2 2 2 2" xfId="11556"/>
    <cellStyle name="Normal 10 2 2 3 2 2 2 2 2 2 2" xfId="23610"/>
    <cellStyle name="Normal 10 2 2 3 2 2 2 2 2 3" xfId="17660"/>
    <cellStyle name="Normal 10 2 2 3 2 2 2 2 3" xfId="11557"/>
    <cellStyle name="Normal 10 2 2 3 2 2 2 2 3 2" xfId="23611"/>
    <cellStyle name="Normal 10 2 2 3 2 2 2 2 4" xfId="16123"/>
    <cellStyle name="Normal 10 2 2 3 2 2 2 3" xfId="4458"/>
    <cellStyle name="Normal 10 2 2 3 2 2 2 3 2" xfId="4459"/>
    <cellStyle name="Normal 10 2 2 3 2 2 2 3 2 2" xfId="11558"/>
    <cellStyle name="Normal 10 2 2 3 2 2 2 3 2 2 2" xfId="23612"/>
    <cellStyle name="Normal 10 2 2 3 2 2 2 3 2 3" xfId="17662"/>
    <cellStyle name="Normal 10 2 2 3 2 2 2 3 3" xfId="11559"/>
    <cellStyle name="Normal 10 2 2 3 2 2 2 3 3 2" xfId="23613"/>
    <cellStyle name="Normal 10 2 2 3 2 2 2 3 4" xfId="17661"/>
    <cellStyle name="Normal 10 2 2 3 2 2 2 4" xfId="4460"/>
    <cellStyle name="Normal 10 2 2 3 2 2 2 4 2" xfId="11560"/>
    <cellStyle name="Normal 10 2 2 3 2 2 2 4 2 2" xfId="23614"/>
    <cellStyle name="Normal 10 2 2 3 2 2 2 4 3" xfId="17663"/>
    <cellStyle name="Normal 10 2 2 3 2 2 2 5" xfId="8307"/>
    <cellStyle name="Normal 10 2 2 3 2 2 2 5 2" xfId="20742"/>
    <cellStyle name="Normal 10 2 2 3 2 2 2 6" xfId="15272"/>
    <cellStyle name="Normal 10 2 2 3 2 2 3" xfId="1588"/>
    <cellStyle name="Normal 10 2 2 3 2 2 3 2" xfId="4461"/>
    <cellStyle name="Normal 10 2 2 3 2 2 3 2 2" xfId="11561"/>
    <cellStyle name="Normal 10 2 2 3 2 2 3 2 2 2" xfId="23615"/>
    <cellStyle name="Normal 10 2 2 3 2 2 3 2 3" xfId="17664"/>
    <cellStyle name="Normal 10 2 2 3 2 2 3 3" xfId="11562"/>
    <cellStyle name="Normal 10 2 2 3 2 2 3 3 2" xfId="23616"/>
    <cellStyle name="Normal 10 2 2 3 2 2 3 4" xfId="16124"/>
    <cellStyle name="Normal 10 2 2 3 2 2 4" xfId="4462"/>
    <cellStyle name="Normal 10 2 2 3 2 2 4 2" xfId="4463"/>
    <cellStyle name="Normal 10 2 2 3 2 2 4 2 2" xfId="11563"/>
    <cellStyle name="Normal 10 2 2 3 2 2 4 2 2 2" xfId="23617"/>
    <cellStyle name="Normal 10 2 2 3 2 2 4 2 3" xfId="17666"/>
    <cellStyle name="Normal 10 2 2 3 2 2 4 3" xfId="11564"/>
    <cellStyle name="Normal 10 2 2 3 2 2 4 3 2" xfId="23618"/>
    <cellStyle name="Normal 10 2 2 3 2 2 4 4" xfId="17665"/>
    <cellStyle name="Normal 10 2 2 3 2 2 5" xfId="4464"/>
    <cellStyle name="Normal 10 2 2 3 2 2 5 2" xfId="11565"/>
    <cellStyle name="Normal 10 2 2 3 2 2 5 2 2" xfId="23619"/>
    <cellStyle name="Normal 10 2 2 3 2 2 5 3" xfId="17667"/>
    <cellStyle name="Normal 10 2 2 3 2 2 6" xfId="8308"/>
    <cellStyle name="Normal 10 2 2 3 2 2 6 2" xfId="20743"/>
    <cellStyle name="Normal 10 2 2 3 2 2 7" xfId="15271"/>
    <cellStyle name="Normal 10 2 2 3 2 3" xfId="628"/>
    <cellStyle name="Normal 10 2 2 3 2 3 2" xfId="1589"/>
    <cellStyle name="Normal 10 2 2 3 2 3 2 2" xfId="4465"/>
    <cellStyle name="Normal 10 2 2 3 2 3 2 2 2" xfId="11566"/>
    <cellStyle name="Normal 10 2 2 3 2 3 2 2 2 2" xfId="23620"/>
    <cellStyle name="Normal 10 2 2 3 2 3 2 2 3" xfId="17668"/>
    <cellStyle name="Normal 10 2 2 3 2 3 2 3" xfId="11567"/>
    <cellStyle name="Normal 10 2 2 3 2 3 2 3 2" xfId="23621"/>
    <cellStyle name="Normal 10 2 2 3 2 3 2 4" xfId="16125"/>
    <cellStyle name="Normal 10 2 2 3 2 3 3" xfId="4466"/>
    <cellStyle name="Normal 10 2 2 3 2 3 3 2" xfId="4467"/>
    <cellStyle name="Normal 10 2 2 3 2 3 3 2 2" xfId="11568"/>
    <cellStyle name="Normal 10 2 2 3 2 3 3 2 2 2" xfId="23622"/>
    <cellStyle name="Normal 10 2 2 3 2 3 3 2 3" xfId="17670"/>
    <cellStyle name="Normal 10 2 2 3 2 3 3 3" xfId="11569"/>
    <cellStyle name="Normal 10 2 2 3 2 3 3 3 2" xfId="23623"/>
    <cellStyle name="Normal 10 2 2 3 2 3 3 4" xfId="17669"/>
    <cellStyle name="Normal 10 2 2 3 2 3 4" xfId="4468"/>
    <cellStyle name="Normal 10 2 2 3 2 3 4 2" xfId="11570"/>
    <cellStyle name="Normal 10 2 2 3 2 3 4 2 2" xfId="23624"/>
    <cellStyle name="Normal 10 2 2 3 2 3 4 3" xfId="17671"/>
    <cellStyle name="Normal 10 2 2 3 2 3 5" xfId="8309"/>
    <cellStyle name="Normal 10 2 2 3 2 3 5 2" xfId="20744"/>
    <cellStyle name="Normal 10 2 2 3 2 3 6" xfId="15273"/>
    <cellStyle name="Normal 10 2 2 3 2 4" xfId="1590"/>
    <cellStyle name="Normal 10 2 2 3 2 4 2" xfId="4469"/>
    <cellStyle name="Normal 10 2 2 3 2 4 2 2" xfId="11571"/>
    <cellStyle name="Normal 10 2 2 3 2 4 2 2 2" xfId="23625"/>
    <cellStyle name="Normal 10 2 2 3 2 4 2 3" xfId="17672"/>
    <cellStyle name="Normal 10 2 2 3 2 4 3" xfId="11572"/>
    <cellStyle name="Normal 10 2 2 3 2 4 3 2" xfId="23626"/>
    <cellStyle name="Normal 10 2 2 3 2 4 4" xfId="16126"/>
    <cellStyle name="Normal 10 2 2 3 2 5" xfId="4470"/>
    <cellStyle name="Normal 10 2 2 3 2 5 2" xfId="4471"/>
    <cellStyle name="Normal 10 2 2 3 2 5 2 2" xfId="11573"/>
    <cellStyle name="Normal 10 2 2 3 2 5 2 2 2" xfId="23627"/>
    <cellStyle name="Normal 10 2 2 3 2 5 2 3" xfId="17674"/>
    <cellStyle name="Normal 10 2 2 3 2 5 3" xfId="11574"/>
    <cellStyle name="Normal 10 2 2 3 2 5 3 2" xfId="23628"/>
    <cellStyle name="Normal 10 2 2 3 2 5 4" xfId="17673"/>
    <cellStyle name="Normal 10 2 2 3 2 6" xfId="4472"/>
    <cellStyle name="Normal 10 2 2 3 2 6 2" xfId="11575"/>
    <cellStyle name="Normal 10 2 2 3 2 6 2 2" xfId="23629"/>
    <cellStyle name="Normal 10 2 2 3 2 6 3" xfId="17675"/>
    <cellStyle name="Normal 10 2 2 3 2 7" xfId="8310"/>
    <cellStyle name="Normal 10 2 2 3 2 7 2" xfId="20745"/>
    <cellStyle name="Normal 10 2 2 3 2 8" xfId="15270"/>
    <cellStyle name="Normal 10 2 2 3 3" xfId="629"/>
    <cellStyle name="Normal 10 2 2 3 3 2" xfId="1591"/>
    <cellStyle name="Normal 10 2 2 3 3 2 2" xfId="4473"/>
    <cellStyle name="Normal 10 2 2 3 3 2 2 2" xfId="11576"/>
    <cellStyle name="Normal 10 2 2 3 3 2 2 2 2" xfId="23630"/>
    <cellStyle name="Normal 10 2 2 3 3 2 2 3" xfId="17676"/>
    <cellStyle name="Normal 10 2 2 3 3 2 3" xfId="11577"/>
    <cellStyle name="Normal 10 2 2 3 3 2 3 2" xfId="23631"/>
    <cellStyle name="Normal 10 2 2 3 3 2 4" xfId="16127"/>
    <cellStyle name="Normal 10 2 2 3 3 3" xfId="4474"/>
    <cellStyle name="Normal 10 2 2 3 3 3 2" xfId="4475"/>
    <cellStyle name="Normal 10 2 2 3 3 3 2 2" xfId="11578"/>
    <cellStyle name="Normal 10 2 2 3 3 3 2 2 2" xfId="23632"/>
    <cellStyle name="Normal 10 2 2 3 3 3 2 3" xfId="17678"/>
    <cellStyle name="Normal 10 2 2 3 3 3 3" xfId="11579"/>
    <cellStyle name="Normal 10 2 2 3 3 3 3 2" xfId="23633"/>
    <cellStyle name="Normal 10 2 2 3 3 3 4" xfId="17677"/>
    <cellStyle name="Normal 10 2 2 3 3 4" xfId="4476"/>
    <cellStyle name="Normal 10 2 2 3 3 4 2" xfId="11580"/>
    <cellStyle name="Normal 10 2 2 3 3 4 2 2" xfId="23634"/>
    <cellStyle name="Normal 10 2 2 3 3 4 3" xfId="17679"/>
    <cellStyle name="Normal 10 2 2 3 3 5" xfId="8311"/>
    <cellStyle name="Normal 10 2 2 3 3 5 2" xfId="20746"/>
    <cellStyle name="Normal 10 2 2 3 3 6" xfId="15274"/>
    <cellStyle name="Normal 10 2 2 3 4" xfId="1592"/>
    <cellStyle name="Normal 10 2 2 3 4 2" xfId="4477"/>
    <cellStyle name="Normal 10 2 2 3 4 2 2" xfId="11581"/>
    <cellStyle name="Normal 10 2 2 3 4 2 2 2" xfId="23635"/>
    <cellStyle name="Normal 10 2 2 3 4 2 3" xfId="17680"/>
    <cellStyle name="Normal 10 2 2 3 4 3" xfId="11582"/>
    <cellStyle name="Normal 10 2 2 3 4 3 2" xfId="23636"/>
    <cellStyle name="Normal 10 2 2 3 4 4" xfId="16128"/>
    <cellStyle name="Normal 10 2 2 3 5" xfId="4478"/>
    <cellStyle name="Normal 10 2 2 3 5 2" xfId="4479"/>
    <cellStyle name="Normal 10 2 2 3 5 2 2" xfId="11583"/>
    <cellStyle name="Normal 10 2 2 3 5 2 2 2" xfId="23637"/>
    <cellStyle name="Normal 10 2 2 3 5 2 3" xfId="17682"/>
    <cellStyle name="Normal 10 2 2 3 5 3" xfId="11584"/>
    <cellStyle name="Normal 10 2 2 3 5 3 2" xfId="23638"/>
    <cellStyle name="Normal 10 2 2 3 5 4" xfId="17681"/>
    <cellStyle name="Normal 10 2 2 3 6" xfId="4480"/>
    <cellStyle name="Normal 10 2 2 3 6 2" xfId="11585"/>
    <cellStyle name="Normal 10 2 2 3 6 2 2" xfId="23639"/>
    <cellStyle name="Normal 10 2 2 3 6 3" xfId="17683"/>
    <cellStyle name="Normal 10 2 2 3 7" xfId="8312"/>
    <cellStyle name="Normal 10 2 2 3 7 2" xfId="20747"/>
    <cellStyle name="Normal 10 2 2 3 8" xfId="15269"/>
    <cellStyle name="Normal 10 2 2 4" xfId="630"/>
    <cellStyle name="Normal 10 2 2 4 2" xfId="1593"/>
    <cellStyle name="Normal 10 2 2 4 2 2" xfId="4481"/>
    <cellStyle name="Normal 10 2 2 4 2 2 2" xfId="11586"/>
    <cellStyle name="Normal 10 2 2 4 2 2 2 2" xfId="23640"/>
    <cellStyle name="Normal 10 2 2 4 2 2 3" xfId="17684"/>
    <cellStyle name="Normal 10 2 2 4 2 3" xfId="11587"/>
    <cellStyle name="Normal 10 2 2 4 2 3 2" xfId="23641"/>
    <cellStyle name="Normal 10 2 2 4 2 4" xfId="16129"/>
    <cellStyle name="Normal 10 2 2 4 3" xfId="4482"/>
    <cellStyle name="Normal 10 2 2 4 3 2" xfId="4483"/>
    <cellStyle name="Normal 10 2 2 4 3 2 2" xfId="11588"/>
    <cellStyle name="Normal 10 2 2 4 3 2 2 2" xfId="23642"/>
    <cellStyle name="Normal 10 2 2 4 3 2 3" xfId="17686"/>
    <cellStyle name="Normal 10 2 2 4 3 3" xfId="11589"/>
    <cellStyle name="Normal 10 2 2 4 3 3 2" xfId="23643"/>
    <cellStyle name="Normal 10 2 2 4 3 4" xfId="17685"/>
    <cellStyle name="Normal 10 2 2 4 4" xfId="4484"/>
    <cellStyle name="Normal 10 2 2 4 4 2" xfId="11590"/>
    <cellStyle name="Normal 10 2 2 4 4 2 2" xfId="23644"/>
    <cellStyle name="Normal 10 2 2 4 4 3" xfId="17687"/>
    <cellStyle name="Normal 10 2 2 4 5" xfId="8313"/>
    <cellStyle name="Normal 10 2 2 4 5 2" xfId="20748"/>
    <cellStyle name="Normal 10 2 2 4 6" xfId="15275"/>
    <cellStyle name="Normal 10 2 2 5" xfId="1594"/>
    <cellStyle name="Normal 10 2 2 5 2" xfId="4485"/>
    <cellStyle name="Normal 10 2 2 5 2 2" xfId="11591"/>
    <cellStyle name="Normal 10 2 2 5 2 2 2" xfId="23645"/>
    <cellStyle name="Normal 10 2 2 5 2 3" xfId="17688"/>
    <cellStyle name="Normal 10 2 2 5 3" xfId="11592"/>
    <cellStyle name="Normal 10 2 2 5 3 2" xfId="23646"/>
    <cellStyle name="Normal 10 2 2 5 4" xfId="16130"/>
    <cellStyle name="Normal 10 2 2 6" xfId="4486"/>
    <cellStyle name="Normal 10 2 2 6 2" xfId="4487"/>
    <cellStyle name="Normal 10 2 2 6 2 2" xfId="11593"/>
    <cellStyle name="Normal 10 2 2 6 2 2 2" xfId="23647"/>
    <cellStyle name="Normal 10 2 2 6 2 3" xfId="17690"/>
    <cellStyle name="Normal 10 2 2 6 3" xfId="11594"/>
    <cellStyle name="Normal 10 2 2 6 3 2" xfId="23648"/>
    <cellStyle name="Normal 10 2 2 6 4" xfId="17689"/>
    <cellStyle name="Normal 10 2 2 7" xfId="4488"/>
    <cellStyle name="Normal 10 2 2 7 2" xfId="11595"/>
    <cellStyle name="Normal 10 2 2 7 2 2" xfId="23649"/>
    <cellStyle name="Normal 10 2 2 7 3" xfId="17691"/>
    <cellStyle name="Normal 10 2 2 8" xfId="8314"/>
    <cellStyle name="Normal 10 2 2 8 2" xfId="20749"/>
    <cellStyle name="Normal 10 2 2 9" xfId="15260"/>
    <cellStyle name="Normal 10 2 3" xfId="631"/>
    <cellStyle name="Normal 10 2 3 2" xfId="632"/>
    <cellStyle name="Normal 10 2 3 2 2" xfId="633"/>
    <cellStyle name="Normal 10 2 3 2 2 2" xfId="1595"/>
    <cellStyle name="Normal 10 2 3 2 2 2 2" xfId="4489"/>
    <cellStyle name="Normal 10 2 3 2 2 2 2 2" xfId="11596"/>
    <cellStyle name="Normal 10 2 3 2 2 2 2 2 2" xfId="23650"/>
    <cellStyle name="Normal 10 2 3 2 2 2 2 3" xfId="17692"/>
    <cellStyle name="Normal 10 2 3 2 2 2 3" xfId="11597"/>
    <cellStyle name="Normal 10 2 3 2 2 2 3 2" xfId="23651"/>
    <cellStyle name="Normal 10 2 3 2 2 2 4" xfId="16131"/>
    <cellStyle name="Normal 10 2 3 2 2 3" xfId="4490"/>
    <cellStyle name="Normal 10 2 3 2 2 3 2" xfId="4491"/>
    <cellStyle name="Normal 10 2 3 2 2 3 2 2" xfId="11598"/>
    <cellStyle name="Normal 10 2 3 2 2 3 2 2 2" xfId="23652"/>
    <cellStyle name="Normal 10 2 3 2 2 3 2 3" xfId="17694"/>
    <cellStyle name="Normal 10 2 3 2 2 3 3" xfId="11599"/>
    <cellStyle name="Normal 10 2 3 2 2 3 3 2" xfId="23653"/>
    <cellStyle name="Normal 10 2 3 2 2 3 4" xfId="17693"/>
    <cellStyle name="Normal 10 2 3 2 2 4" xfId="4492"/>
    <cellStyle name="Normal 10 2 3 2 2 4 2" xfId="11600"/>
    <cellStyle name="Normal 10 2 3 2 2 4 2 2" xfId="23654"/>
    <cellStyle name="Normal 10 2 3 2 2 4 3" xfId="17695"/>
    <cellStyle name="Normal 10 2 3 2 2 5" xfId="8315"/>
    <cellStyle name="Normal 10 2 3 2 2 5 2" xfId="20750"/>
    <cellStyle name="Normal 10 2 3 2 2 6" xfId="15278"/>
    <cellStyle name="Normal 10 2 3 2 3" xfId="1596"/>
    <cellStyle name="Normal 10 2 3 2 3 2" xfId="4493"/>
    <cellStyle name="Normal 10 2 3 2 3 2 2" xfId="11601"/>
    <cellStyle name="Normal 10 2 3 2 3 2 2 2" xfId="23655"/>
    <cellStyle name="Normal 10 2 3 2 3 2 3" xfId="17696"/>
    <cellStyle name="Normal 10 2 3 2 3 3" xfId="11602"/>
    <cellStyle name="Normal 10 2 3 2 3 3 2" xfId="23656"/>
    <cellStyle name="Normal 10 2 3 2 3 4" xfId="16132"/>
    <cellStyle name="Normal 10 2 3 2 4" xfId="4494"/>
    <cellStyle name="Normal 10 2 3 2 4 2" xfId="4495"/>
    <cellStyle name="Normal 10 2 3 2 4 2 2" xfId="11603"/>
    <cellStyle name="Normal 10 2 3 2 4 2 2 2" xfId="23657"/>
    <cellStyle name="Normal 10 2 3 2 4 2 3" xfId="17698"/>
    <cellStyle name="Normal 10 2 3 2 4 3" xfId="11604"/>
    <cellStyle name="Normal 10 2 3 2 4 3 2" xfId="23658"/>
    <cellStyle name="Normal 10 2 3 2 4 4" xfId="17697"/>
    <cellStyle name="Normal 10 2 3 2 5" xfId="4496"/>
    <cellStyle name="Normal 10 2 3 2 5 2" xfId="11605"/>
    <cellStyle name="Normal 10 2 3 2 5 2 2" xfId="23659"/>
    <cellStyle name="Normal 10 2 3 2 5 3" xfId="17699"/>
    <cellStyle name="Normal 10 2 3 2 6" xfId="8316"/>
    <cellStyle name="Normal 10 2 3 2 6 2" xfId="20751"/>
    <cellStyle name="Normal 10 2 3 2 7" xfId="15277"/>
    <cellStyle name="Normal 10 2 3 3" xfId="634"/>
    <cellStyle name="Normal 10 2 3 3 2" xfId="1597"/>
    <cellStyle name="Normal 10 2 3 3 2 2" xfId="4497"/>
    <cellStyle name="Normal 10 2 3 3 2 2 2" xfId="11606"/>
    <cellStyle name="Normal 10 2 3 3 2 2 2 2" xfId="23660"/>
    <cellStyle name="Normal 10 2 3 3 2 2 3" xfId="17700"/>
    <cellStyle name="Normal 10 2 3 3 2 3" xfId="11607"/>
    <cellStyle name="Normal 10 2 3 3 2 3 2" xfId="23661"/>
    <cellStyle name="Normal 10 2 3 3 2 4" xfId="16133"/>
    <cellStyle name="Normal 10 2 3 3 3" xfId="4498"/>
    <cellStyle name="Normal 10 2 3 3 3 2" xfId="4499"/>
    <cellStyle name="Normal 10 2 3 3 3 2 2" xfId="11608"/>
    <cellStyle name="Normal 10 2 3 3 3 2 2 2" xfId="23662"/>
    <cellStyle name="Normal 10 2 3 3 3 2 3" xfId="17702"/>
    <cellStyle name="Normal 10 2 3 3 3 3" xfId="11609"/>
    <cellStyle name="Normal 10 2 3 3 3 3 2" xfId="23663"/>
    <cellStyle name="Normal 10 2 3 3 3 4" xfId="17701"/>
    <cellStyle name="Normal 10 2 3 3 4" xfId="4500"/>
    <cellStyle name="Normal 10 2 3 3 4 2" xfId="11610"/>
    <cellStyle name="Normal 10 2 3 3 4 2 2" xfId="23664"/>
    <cellStyle name="Normal 10 2 3 3 4 3" xfId="17703"/>
    <cellStyle name="Normal 10 2 3 3 5" xfId="8317"/>
    <cellStyle name="Normal 10 2 3 3 5 2" xfId="20752"/>
    <cellStyle name="Normal 10 2 3 3 6" xfId="15279"/>
    <cellStyle name="Normal 10 2 3 4" xfId="1598"/>
    <cellStyle name="Normal 10 2 3 4 2" xfId="4501"/>
    <cellStyle name="Normal 10 2 3 4 2 2" xfId="11611"/>
    <cellStyle name="Normal 10 2 3 4 2 2 2" xfId="23665"/>
    <cellStyle name="Normal 10 2 3 4 2 3" xfId="17704"/>
    <cellStyle name="Normal 10 2 3 4 3" xfId="11612"/>
    <cellStyle name="Normal 10 2 3 4 3 2" xfId="23666"/>
    <cellStyle name="Normal 10 2 3 4 4" xfId="16134"/>
    <cellStyle name="Normal 10 2 3 5" xfId="4502"/>
    <cellStyle name="Normal 10 2 3 5 2" xfId="4503"/>
    <cellStyle name="Normal 10 2 3 5 2 2" xfId="11613"/>
    <cellStyle name="Normal 10 2 3 5 2 2 2" xfId="23667"/>
    <cellStyle name="Normal 10 2 3 5 2 3" xfId="17706"/>
    <cellStyle name="Normal 10 2 3 5 3" xfId="11614"/>
    <cellStyle name="Normal 10 2 3 5 3 2" xfId="23668"/>
    <cellStyle name="Normal 10 2 3 5 4" xfId="17705"/>
    <cellStyle name="Normal 10 2 3 6" xfId="4504"/>
    <cellStyle name="Normal 10 2 3 6 2" xfId="11615"/>
    <cellStyle name="Normal 10 2 3 6 2 2" xfId="23669"/>
    <cellStyle name="Normal 10 2 3 6 3" xfId="17707"/>
    <cellStyle name="Normal 10 2 3 7" xfId="8318"/>
    <cellStyle name="Normal 10 2 3 7 2" xfId="20753"/>
    <cellStyle name="Normal 10 2 3 8" xfId="15276"/>
    <cellStyle name="Normal 10 2 4" xfId="635"/>
    <cellStyle name="Normal 10 2 4 2" xfId="636"/>
    <cellStyle name="Normal 10 2 4 2 2" xfId="637"/>
    <cellStyle name="Normal 10 2 4 2 2 2" xfId="1599"/>
    <cellStyle name="Normal 10 2 4 2 2 2 2" xfId="4505"/>
    <cellStyle name="Normal 10 2 4 2 2 2 2 2" xfId="11616"/>
    <cellStyle name="Normal 10 2 4 2 2 2 2 2 2" xfId="23670"/>
    <cellStyle name="Normal 10 2 4 2 2 2 2 3" xfId="17708"/>
    <cellStyle name="Normal 10 2 4 2 2 2 3" xfId="11617"/>
    <cellStyle name="Normal 10 2 4 2 2 2 3 2" xfId="23671"/>
    <cellStyle name="Normal 10 2 4 2 2 2 4" xfId="16135"/>
    <cellStyle name="Normal 10 2 4 2 2 3" xfId="4506"/>
    <cellStyle name="Normal 10 2 4 2 2 3 2" xfId="4507"/>
    <cellStyle name="Normal 10 2 4 2 2 3 2 2" xfId="11618"/>
    <cellStyle name="Normal 10 2 4 2 2 3 2 2 2" xfId="23672"/>
    <cellStyle name="Normal 10 2 4 2 2 3 2 3" xfId="17710"/>
    <cellStyle name="Normal 10 2 4 2 2 3 3" xfId="11619"/>
    <cellStyle name="Normal 10 2 4 2 2 3 3 2" xfId="23673"/>
    <cellStyle name="Normal 10 2 4 2 2 3 4" xfId="17709"/>
    <cellStyle name="Normal 10 2 4 2 2 4" xfId="4508"/>
    <cellStyle name="Normal 10 2 4 2 2 4 2" xfId="11620"/>
    <cellStyle name="Normal 10 2 4 2 2 4 2 2" xfId="23674"/>
    <cellStyle name="Normal 10 2 4 2 2 4 3" xfId="17711"/>
    <cellStyle name="Normal 10 2 4 2 2 5" xfId="8319"/>
    <cellStyle name="Normal 10 2 4 2 2 5 2" xfId="20754"/>
    <cellStyle name="Normal 10 2 4 2 2 6" xfId="15282"/>
    <cellStyle name="Normal 10 2 4 2 3" xfId="1600"/>
    <cellStyle name="Normal 10 2 4 2 3 2" xfId="4509"/>
    <cellStyle name="Normal 10 2 4 2 3 2 2" xfId="11621"/>
    <cellStyle name="Normal 10 2 4 2 3 2 2 2" xfId="23675"/>
    <cellStyle name="Normal 10 2 4 2 3 2 3" xfId="17712"/>
    <cellStyle name="Normal 10 2 4 2 3 3" xfId="11622"/>
    <cellStyle name="Normal 10 2 4 2 3 3 2" xfId="23676"/>
    <cellStyle name="Normal 10 2 4 2 3 4" xfId="16136"/>
    <cellStyle name="Normal 10 2 4 2 4" xfId="4510"/>
    <cellStyle name="Normal 10 2 4 2 4 2" xfId="4511"/>
    <cellStyle name="Normal 10 2 4 2 4 2 2" xfId="11623"/>
    <cellStyle name="Normal 10 2 4 2 4 2 2 2" xfId="23677"/>
    <cellStyle name="Normal 10 2 4 2 4 2 3" xfId="17714"/>
    <cellStyle name="Normal 10 2 4 2 4 3" xfId="11624"/>
    <cellStyle name="Normal 10 2 4 2 4 3 2" xfId="23678"/>
    <cellStyle name="Normal 10 2 4 2 4 4" xfId="17713"/>
    <cellStyle name="Normal 10 2 4 2 5" xfId="4512"/>
    <cellStyle name="Normal 10 2 4 2 5 2" xfId="11625"/>
    <cellStyle name="Normal 10 2 4 2 5 2 2" xfId="23679"/>
    <cellStyle name="Normal 10 2 4 2 5 3" xfId="17715"/>
    <cellStyle name="Normal 10 2 4 2 6" xfId="8320"/>
    <cellStyle name="Normal 10 2 4 2 6 2" xfId="20755"/>
    <cellStyle name="Normal 10 2 4 2 7" xfId="15281"/>
    <cellStyle name="Normal 10 2 4 3" xfId="638"/>
    <cellStyle name="Normal 10 2 4 3 2" xfId="1601"/>
    <cellStyle name="Normal 10 2 4 3 2 2" xfId="4513"/>
    <cellStyle name="Normal 10 2 4 3 2 2 2" xfId="11626"/>
    <cellStyle name="Normal 10 2 4 3 2 2 2 2" xfId="23680"/>
    <cellStyle name="Normal 10 2 4 3 2 2 3" xfId="17716"/>
    <cellStyle name="Normal 10 2 4 3 2 3" xfId="11627"/>
    <cellStyle name="Normal 10 2 4 3 2 3 2" xfId="23681"/>
    <cellStyle name="Normal 10 2 4 3 2 4" xfId="16137"/>
    <cellStyle name="Normal 10 2 4 3 3" xfId="4514"/>
    <cellStyle name="Normal 10 2 4 3 3 2" xfId="4515"/>
    <cellStyle name="Normal 10 2 4 3 3 2 2" xfId="11628"/>
    <cellStyle name="Normal 10 2 4 3 3 2 2 2" xfId="23682"/>
    <cellStyle name="Normal 10 2 4 3 3 2 3" xfId="17718"/>
    <cellStyle name="Normal 10 2 4 3 3 3" xfId="11629"/>
    <cellStyle name="Normal 10 2 4 3 3 3 2" xfId="23683"/>
    <cellStyle name="Normal 10 2 4 3 3 4" xfId="17717"/>
    <cellStyle name="Normal 10 2 4 3 4" xfId="4516"/>
    <cellStyle name="Normal 10 2 4 3 4 2" xfId="11630"/>
    <cellStyle name="Normal 10 2 4 3 4 2 2" xfId="23684"/>
    <cellStyle name="Normal 10 2 4 3 4 3" xfId="17719"/>
    <cellStyle name="Normal 10 2 4 3 5" xfId="8321"/>
    <cellStyle name="Normal 10 2 4 3 5 2" xfId="20756"/>
    <cellStyle name="Normal 10 2 4 3 6" xfId="15283"/>
    <cellStyle name="Normal 10 2 4 4" xfId="1602"/>
    <cellStyle name="Normal 10 2 4 4 2" xfId="4517"/>
    <cellStyle name="Normal 10 2 4 4 2 2" xfId="11631"/>
    <cellStyle name="Normal 10 2 4 4 2 2 2" xfId="23685"/>
    <cellStyle name="Normal 10 2 4 4 2 3" xfId="17720"/>
    <cellStyle name="Normal 10 2 4 4 3" xfId="11632"/>
    <cellStyle name="Normal 10 2 4 4 3 2" xfId="23686"/>
    <cellStyle name="Normal 10 2 4 4 4" xfId="16138"/>
    <cellStyle name="Normal 10 2 4 5" xfId="4518"/>
    <cellStyle name="Normal 10 2 4 5 2" xfId="4519"/>
    <cellStyle name="Normal 10 2 4 5 2 2" xfId="11633"/>
    <cellStyle name="Normal 10 2 4 5 2 2 2" xfId="23687"/>
    <cellStyle name="Normal 10 2 4 5 2 3" xfId="17722"/>
    <cellStyle name="Normal 10 2 4 5 3" xfId="11634"/>
    <cellStyle name="Normal 10 2 4 5 3 2" xfId="23688"/>
    <cellStyle name="Normal 10 2 4 5 4" xfId="17721"/>
    <cellStyle name="Normal 10 2 4 6" xfId="4520"/>
    <cellStyle name="Normal 10 2 4 6 2" xfId="11635"/>
    <cellStyle name="Normal 10 2 4 6 2 2" xfId="23689"/>
    <cellStyle name="Normal 10 2 4 6 3" xfId="17723"/>
    <cellStyle name="Normal 10 2 4 7" xfId="8322"/>
    <cellStyle name="Normal 10 2 4 7 2" xfId="20757"/>
    <cellStyle name="Normal 10 2 4 8" xfId="15280"/>
    <cellStyle name="Normal 10 2 5" xfId="639"/>
    <cellStyle name="Normal 10 2 5 2" xfId="640"/>
    <cellStyle name="Normal 10 2 5 2 2" xfId="641"/>
    <cellStyle name="Normal 10 2 5 2 2 2" xfId="1603"/>
    <cellStyle name="Normal 10 2 5 2 2 2 2" xfId="4521"/>
    <cellStyle name="Normal 10 2 5 2 2 2 2 2" xfId="11636"/>
    <cellStyle name="Normal 10 2 5 2 2 2 2 2 2" xfId="23690"/>
    <cellStyle name="Normal 10 2 5 2 2 2 2 3" xfId="17724"/>
    <cellStyle name="Normal 10 2 5 2 2 2 3" xfId="11637"/>
    <cellStyle name="Normal 10 2 5 2 2 2 3 2" xfId="23691"/>
    <cellStyle name="Normal 10 2 5 2 2 2 4" xfId="16139"/>
    <cellStyle name="Normal 10 2 5 2 2 3" xfId="4522"/>
    <cellStyle name="Normal 10 2 5 2 2 3 2" xfId="4523"/>
    <cellStyle name="Normal 10 2 5 2 2 3 2 2" xfId="11638"/>
    <cellStyle name="Normal 10 2 5 2 2 3 2 2 2" xfId="23692"/>
    <cellStyle name="Normal 10 2 5 2 2 3 2 3" xfId="17726"/>
    <cellStyle name="Normal 10 2 5 2 2 3 3" xfId="11639"/>
    <cellStyle name="Normal 10 2 5 2 2 3 3 2" xfId="23693"/>
    <cellStyle name="Normal 10 2 5 2 2 3 4" xfId="17725"/>
    <cellStyle name="Normal 10 2 5 2 2 4" xfId="4524"/>
    <cellStyle name="Normal 10 2 5 2 2 4 2" xfId="11640"/>
    <cellStyle name="Normal 10 2 5 2 2 4 2 2" xfId="23694"/>
    <cellStyle name="Normal 10 2 5 2 2 4 3" xfId="17727"/>
    <cellStyle name="Normal 10 2 5 2 2 5" xfId="8323"/>
    <cellStyle name="Normal 10 2 5 2 2 5 2" xfId="20758"/>
    <cellStyle name="Normal 10 2 5 2 2 6" xfId="15286"/>
    <cellStyle name="Normal 10 2 5 2 3" xfId="1604"/>
    <cellStyle name="Normal 10 2 5 2 3 2" xfId="4525"/>
    <cellStyle name="Normal 10 2 5 2 3 2 2" xfId="11641"/>
    <cellStyle name="Normal 10 2 5 2 3 2 2 2" xfId="23695"/>
    <cellStyle name="Normal 10 2 5 2 3 2 3" xfId="17728"/>
    <cellStyle name="Normal 10 2 5 2 3 3" xfId="11642"/>
    <cellStyle name="Normal 10 2 5 2 3 3 2" xfId="23696"/>
    <cellStyle name="Normal 10 2 5 2 3 4" xfId="16140"/>
    <cellStyle name="Normal 10 2 5 2 4" xfId="4526"/>
    <cellStyle name="Normal 10 2 5 2 4 2" xfId="4527"/>
    <cellStyle name="Normal 10 2 5 2 4 2 2" xfId="11643"/>
    <cellStyle name="Normal 10 2 5 2 4 2 2 2" xfId="23697"/>
    <cellStyle name="Normal 10 2 5 2 4 2 3" xfId="17730"/>
    <cellStyle name="Normal 10 2 5 2 4 3" xfId="11644"/>
    <cellStyle name="Normal 10 2 5 2 4 3 2" xfId="23698"/>
    <cellStyle name="Normal 10 2 5 2 4 4" xfId="17729"/>
    <cellStyle name="Normal 10 2 5 2 5" xfId="4528"/>
    <cellStyle name="Normal 10 2 5 2 5 2" xfId="11645"/>
    <cellStyle name="Normal 10 2 5 2 5 2 2" xfId="23699"/>
    <cellStyle name="Normal 10 2 5 2 5 3" xfId="17731"/>
    <cellStyle name="Normal 10 2 5 2 6" xfId="8324"/>
    <cellStyle name="Normal 10 2 5 2 6 2" xfId="20759"/>
    <cellStyle name="Normal 10 2 5 2 7" xfId="15285"/>
    <cellStyle name="Normal 10 2 5 3" xfId="642"/>
    <cellStyle name="Normal 10 2 5 3 2" xfId="1605"/>
    <cellStyle name="Normal 10 2 5 3 2 2" xfId="4529"/>
    <cellStyle name="Normal 10 2 5 3 2 2 2" xfId="11646"/>
    <cellStyle name="Normal 10 2 5 3 2 2 2 2" xfId="23700"/>
    <cellStyle name="Normal 10 2 5 3 2 2 3" xfId="17732"/>
    <cellStyle name="Normal 10 2 5 3 2 3" xfId="11647"/>
    <cellStyle name="Normal 10 2 5 3 2 3 2" xfId="23701"/>
    <cellStyle name="Normal 10 2 5 3 2 4" xfId="16141"/>
    <cellStyle name="Normal 10 2 5 3 3" xfId="4530"/>
    <cellStyle name="Normal 10 2 5 3 3 2" xfId="4531"/>
    <cellStyle name="Normal 10 2 5 3 3 2 2" xfId="11648"/>
    <cellStyle name="Normal 10 2 5 3 3 2 2 2" xfId="23702"/>
    <cellStyle name="Normal 10 2 5 3 3 2 3" xfId="17734"/>
    <cellStyle name="Normal 10 2 5 3 3 3" xfId="11649"/>
    <cellStyle name="Normal 10 2 5 3 3 3 2" xfId="23703"/>
    <cellStyle name="Normal 10 2 5 3 3 4" xfId="17733"/>
    <cellStyle name="Normal 10 2 5 3 4" xfId="4532"/>
    <cellStyle name="Normal 10 2 5 3 4 2" xfId="11650"/>
    <cellStyle name="Normal 10 2 5 3 4 2 2" xfId="23704"/>
    <cellStyle name="Normal 10 2 5 3 4 3" xfId="17735"/>
    <cellStyle name="Normal 10 2 5 3 5" xfId="8325"/>
    <cellStyle name="Normal 10 2 5 3 5 2" xfId="20760"/>
    <cellStyle name="Normal 10 2 5 3 6" xfId="15287"/>
    <cellStyle name="Normal 10 2 5 4" xfId="1606"/>
    <cellStyle name="Normal 10 2 5 4 2" xfId="4533"/>
    <cellStyle name="Normal 10 2 5 4 2 2" xfId="11651"/>
    <cellStyle name="Normal 10 2 5 4 2 2 2" xfId="23705"/>
    <cellStyle name="Normal 10 2 5 4 2 3" xfId="17736"/>
    <cellStyle name="Normal 10 2 5 4 3" xfId="11652"/>
    <cellStyle name="Normal 10 2 5 4 3 2" xfId="23706"/>
    <cellStyle name="Normal 10 2 5 4 4" xfId="16142"/>
    <cellStyle name="Normal 10 2 5 5" xfId="4534"/>
    <cellStyle name="Normal 10 2 5 5 2" xfId="4535"/>
    <cellStyle name="Normal 10 2 5 5 2 2" xfId="11653"/>
    <cellStyle name="Normal 10 2 5 5 2 2 2" xfId="23707"/>
    <cellStyle name="Normal 10 2 5 5 2 3" xfId="17738"/>
    <cellStyle name="Normal 10 2 5 5 3" xfId="11654"/>
    <cellStyle name="Normal 10 2 5 5 3 2" xfId="23708"/>
    <cellStyle name="Normal 10 2 5 5 4" xfId="17737"/>
    <cellStyle name="Normal 10 2 5 6" xfId="4536"/>
    <cellStyle name="Normal 10 2 5 6 2" xfId="11655"/>
    <cellStyle name="Normal 10 2 5 6 2 2" xfId="23709"/>
    <cellStyle name="Normal 10 2 5 6 3" xfId="17739"/>
    <cellStyle name="Normal 10 2 5 7" xfId="8326"/>
    <cellStyle name="Normal 10 2 5 7 2" xfId="20761"/>
    <cellStyle name="Normal 10 2 5 8" xfId="15284"/>
    <cellStyle name="Normal 10 2 6" xfId="643"/>
    <cellStyle name="Normal 10 2 6 2" xfId="644"/>
    <cellStyle name="Normal 10 2 6 2 2" xfId="645"/>
    <cellStyle name="Normal 10 2 6 2 2 2" xfId="1607"/>
    <cellStyle name="Normal 10 2 6 2 2 2 2" xfId="4537"/>
    <cellStyle name="Normal 10 2 6 2 2 2 2 2" xfId="11656"/>
    <cellStyle name="Normal 10 2 6 2 2 2 2 2 2" xfId="23710"/>
    <cellStyle name="Normal 10 2 6 2 2 2 2 3" xfId="17740"/>
    <cellStyle name="Normal 10 2 6 2 2 2 3" xfId="11657"/>
    <cellStyle name="Normal 10 2 6 2 2 2 3 2" xfId="23711"/>
    <cellStyle name="Normal 10 2 6 2 2 2 4" xfId="16143"/>
    <cellStyle name="Normal 10 2 6 2 2 3" xfId="4538"/>
    <cellStyle name="Normal 10 2 6 2 2 3 2" xfId="4539"/>
    <cellStyle name="Normal 10 2 6 2 2 3 2 2" xfId="11658"/>
    <cellStyle name="Normal 10 2 6 2 2 3 2 2 2" xfId="23712"/>
    <cellStyle name="Normal 10 2 6 2 2 3 2 3" xfId="17742"/>
    <cellStyle name="Normal 10 2 6 2 2 3 3" xfId="11659"/>
    <cellStyle name="Normal 10 2 6 2 2 3 3 2" xfId="23713"/>
    <cellStyle name="Normal 10 2 6 2 2 3 4" xfId="17741"/>
    <cellStyle name="Normal 10 2 6 2 2 4" xfId="4540"/>
    <cellStyle name="Normal 10 2 6 2 2 4 2" xfId="11660"/>
    <cellStyle name="Normal 10 2 6 2 2 4 2 2" xfId="23714"/>
    <cellStyle name="Normal 10 2 6 2 2 4 3" xfId="17743"/>
    <cellStyle name="Normal 10 2 6 2 2 5" xfId="8327"/>
    <cellStyle name="Normal 10 2 6 2 2 5 2" xfId="20762"/>
    <cellStyle name="Normal 10 2 6 2 2 6" xfId="15290"/>
    <cellStyle name="Normal 10 2 6 2 3" xfId="1608"/>
    <cellStyle name="Normal 10 2 6 2 3 2" xfId="4541"/>
    <cellStyle name="Normal 10 2 6 2 3 2 2" xfId="11661"/>
    <cellStyle name="Normal 10 2 6 2 3 2 2 2" xfId="23715"/>
    <cellStyle name="Normal 10 2 6 2 3 2 3" xfId="17744"/>
    <cellStyle name="Normal 10 2 6 2 3 3" xfId="11662"/>
    <cellStyle name="Normal 10 2 6 2 3 3 2" xfId="23716"/>
    <cellStyle name="Normal 10 2 6 2 3 4" xfId="16144"/>
    <cellStyle name="Normal 10 2 6 2 4" xfId="4542"/>
    <cellStyle name="Normal 10 2 6 2 4 2" xfId="4543"/>
    <cellStyle name="Normal 10 2 6 2 4 2 2" xfId="11663"/>
    <cellStyle name="Normal 10 2 6 2 4 2 2 2" xfId="23717"/>
    <cellStyle name="Normal 10 2 6 2 4 2 3" xfId="17746"/>
    <cellStyle name="Normal 10 2 6 2 4 3" xfId="11664"/>
    <cellStyle name="Normal 10 2 6 2 4 3 2" xfId="23718"/>
    <cellStyle name="Normal 10 2 6 2 4 4" xfId="17745"/>
    <cellStyle name="Normal 10 2 6 2 5" xfId="4544"/>
    <cellStyle name="Normal 10 2 6 2 5 2" xfId="11665"/>
    <cellStyle name="Normal 10 2 6 2 5 2 2" xfId="23719"/>
    <cellStyle name="Normal 10 2 6 2 5 3" xfId="17747"/>
    <cellStyle name="Normal 10 2 6 2 6" xfId="8328"/>
    <cellStyle name="Normal 10 2 6 2 6 2" xfId="20763"/>
    <cellStyle name="Normal 10 2 6 2 7" xfId="15289"/>
    <cellStyle name="Normal 10 2 6 3" xfId="646"/>
    <cellStyle name="Normal 10 2 6 3 2" xfId="1609"/>
    <cellStyle name="Normal 10 2 6 3 2 2" xfId="4545"/>
    <cellStyle name="Normal 10 2 6 3 2 2 2" xfId="11666"/>
    <cellStyle name="Normal 10 2 6 3 2 2 2 2" xfId="23720"/>
    <cellStyle name="Normal 10 2 6 3 2 2 3" xfId="17748"/>
    <cellStyle name="Normal 10 2 6 3 2 3" xfId="11667"/>
    <cellStyle name="Normal 10 2 6 3 2 3 2" xfId="23721"/>
    <cellStyle name="Normal 10 2 6 3 2 4" xfId="16145"/>
    <cellStyle name="Normal 10 2 6 3 3" xfId="4546"/>
    <cellStyle name="Normal 10 2 6 3 3 2" xfId="4547"/>
    <cellStyle name="Normal 10 2 6 3 3 2 2" xfId="11668"/>
    <cellStyle name="Normal 10 2 6 3 3 2 2 2" xfId="23722"/>
    <cellStyle name="Normal 10 2 6 3 3 2 3" xfId="17750"/>
    <cellStyle name="Normal 10 2 6 3 3 3" xfId="11669"/>
    <cellStyle name="Normal 10 2 6 3 3 3 2" xfId="23723"/>
    <cellStyle name="Normal 10 2 6 3 3 4" xfId="17749"/>
    <cellStyle name="Normal 10 2 6 3 4" xfId="4548"/>
    <cellStyle name="Normal 10 2 6 3 4 2" xfId="11670"/>
    <cellStyle name="Normal 10 2 6 3 4 2 2" xfId="23724"/>
    <cellStyle name="Normal 10 2 6 3 4 3" xfId="17751"/>
    <cellStyle name="Normal 10 2 6 3 5" xfId="8329"/>
    <cellStyle name="Normal 10 2 6 3 5 2" xfId="20764"/>
    <cellStyle name="Normal 10 2 6 3 6" xfId="15291"/>
    <cellStyle name="Normal 10 2 6 4" xfId="1610"/>
    <cellStyle name="Normal 10 2 6 4 2" xfId="4549"/>
    <cellStyle name="Normal 10 2 6 4 2 2" xfId="11671"/>
    <cellStyle name="Normal 10 2 6 4 2 2 2" xfId="23725"/>
    <cellStyle name="Normal 10 2 6 4 2 3" xfId="17752"/>
    <cellStyle name="Normal 10 2 6 4 3" xfId="11672"/>
    <cellStyle name="Normal 10 2 6 4 3 2" xfId="23726"/>
    <cellStyle name="Normal 10 2 6 4 4" xfId="16146"/>
    <cellStyle name="Normal 10 2 6 5" xfId="4550"/>
    <cellStyle name="Normal 10 2 6 5 2" xfId="4551"/>
    <cellStyle name="Normal 10 2 6 5 2 2" xfId="11673"/>
    <cellStyle name="Normal 10 2 6 5 2 2 2" xfId="23727"/>
    <cellStyle name="Normal 10 2 6 5 2 3" xfId="17754"/>
    <cellStyle name="Normal 10 2 6 5 3" xfId="11674"/>
    <cellStyle name="Normal 10 2 6 5 3 2" xfId="23728"/>
    <cellStyle name="Normal 10 2 6 5 4" xfId="17753"/>
    <cellStyle name="Normal 10 2 6 6" xfId="4552"/>
    <cellStyle name="Normal 10 2 6 6 2" xfId="11675"/>
    <cellStyle name="Normal 10 2 6 6 2 2" xfId="23729"/>
    <cellStyle name="Normal 10 2 6 6 3" xfId="17755"/>
    <cellStyle name="Normal 10 2 6 7" xfId="8330"/>
    <cellStyle name="Normal 10 2 6 7 2" xfId="20765"/>
    <cellStyle name="Normal 10 2 6 8" xfId="15288"/>
    <cellStyle name="Normal 10 2 7" xfId="647"/>
    <cellStyle name="Normal 10 2 7 2" xfId="648"/>
    <cellStyle name="Normal 10 2 7 2 2" xfId="649"/>
    <cellStyle name="Normal 10 2 7 2 2 2" xfId="1611"/>
    <cellStyle name="Normal 10 2 7 2 2 2 2" xfId="4553"/>
    <cellStyle name="Normal 10 2 7 2 2 2 2 2" xfId="11676"/>
    <cellStyle name="Normal 10 2 7 2 2 2 2 2 2" xfId="23730"/>
    <cellStyle name="Normal 10 2 7 2 2 2 2 3" xfId="17756"/>
    <cellStyle name="Normal 10 2 7 2 2 2 3" xfId="11677"/>
    <cellStyle name="Normal 10 2 7 2 2 2 3 2" xfId="23731"/>
    <cellStyle name="Normal 10 2 7 2 2 2 4" xfId="16147"/>
    <cellStyle name="Normal 10 2 7 2 2 3" xfId="4554"/>
    <cellStyle name="Normal 10 2 7 2 2 3 2" xfId="4555"/>
    <cellStyle name="Normal 10 2 7 2 2 3 2 2" xfId="11678"/>
    <cellStyle name="Normal 10 2 7 2 2 3 2 2 2" xfId="23732"/>
    <cellStyle name="Normal 10 2 7 2 2 3 2 3" xfId="17758"/>
    <cellStyle name="Normal 10 2 7 2 2 3 3" xfId="11679"/>
    <cellStyle name="Normal 10 2 7 2 2 3 3 2" xfId="23733"/>
    <cellStyle name="Normal 10 2 7 2 2 3 4" xfId="17757"/>
    <cellStyle name="Normal 10 2 7 2 2 4" xfId="4556"/>
    <cellStyle name="Normal 10 2 7 2 2 4 2" xfId="11680"/>
    <cellStyle name="Normal 10 2 7 2 2 4 2 2" xfId="23734"/>
    <cellStyle name="Normal 10 2 7 2 2 4 3" xfId="17759"/>
    <cellStyle name="Normal 10 2 7 2 2 5" xfId="8331"/>
    <cellStyle name="Normal 10 2 7 2 2 5 2" xfId="20766"/>
    <cellStyle name="Normal 10 2 7 2 2 6" xfId="15294"/>
    <cellStyle name="Normal 10 2 7 2 3" xfId="1612"/>
    <cellStyle name="Normal 10 2 7 2 3 2" xfId="4557"/>
    <cellStyle name="Normal 10 2 7 2 3 2 2" xfId="11681"/>
    <cellStyle name="Normal 10 2 7 2 3 2 2 2" xfId="23735"/>
    <cellStyle name="Normal 10 2 7 2 3 2 3" xfId="17760"/>
    <cellStyle name="Normal 10 2 7 2 3 3" xfId="11682"/>
    <cellStyle name="Normal 10 2 7 2 3 3 2" xfId="23736"/>
    <cellStyle name="Normal 10 2 7 2 3 4" xfId="16148"/>
    <cellStyle name="Normal 10 2 7 2 4" xfId="4558"/>
    <cellStyle name="Normal 10 2 7 2 4 2" xfId="4559"/>
    <cellStyle name="Normal 10 2 7 2 4 2 2" xfId="11683"/>
    <cellStyle name="Normal 10 2 7 2 4 2 2 2" xfId="23737"/>
    <cellStyle name="Normal 10 2 7 2 4 2 3" xfId="17762"/>
    <cellStyle name="Normal 10 2 7 2 4 3" xfId="11684"/>
    <cellStyle name="Normal 10 2 7 2 4 3 2" xfId="23738"/>
    <cellStyle name="Normal 10 2 7 2 4 4" xfId="17761"/>
    <cellStyle name="Normal 10 2 7 2 5" xfId="4560"/>
    <cellStyle name="Normal 10 2 7 2 5 2" xfId="11685"/>
    <cellStyle name="Normal 10 2 7 2 5 2 2" xfId="23739"/>
    <cellStyle name="Normal 10 2 7 2 5 3" xfId="17763"/>
    <cellStyle name="Normal 10 2 7 2 6" xfId="8332"/>
    <cellStyle name="Normal 10 2 7 2 6 2" xfId="20767"/>
    <cellStyle name="Normal 10 2 7 2 7" xfId="15293"/>
    <cellStyle name="Normal 10 2 7 3" xfId="650"/>
    <cellStyle name="Normal 10 2 7 3 2" xfId="1613"/>
    <cellStyle name="Normal 10 2 7 3 2 2" xfId="4561"/>
    <cellStyle name="Normal 10 2 7 3 2 2 2" xfId="11686"/>
    <cellStyle name="Normal 10 2 7 3 2 2 2 2" xfId="23740"/>
    <cellStyle name="Normal 10 2 7 3 2 2 3" xfId="17764"/>
    <cellStyle name="Normal 10 2 7 3 2 3" xfId="11687"/>
    <cellStyle name="Normal 10 2 7 3 2 3 2" xfId="23741"/>
    <cellStyle name="Normal 10 2 7 3 2 4" xfId="16149"/>
    <cellStyle name="Normal 10 2 7 3 3" xfId="4562"/>
    <cellStyle name="Normal 10 2 7 3 3 2" xfId="4563"/>
    <cellStyle name="Normal 10 2 7 3 3 2 2" xfId="11688"/>
    <cellStyle name="Normal 10 2 7 3 3 2 2 2" xfId="23742"/>
    <cellStyle name="Normal 10 2 7 3 3 2 3" xfId="17766"/>
    <cellStyle name="Normal 10 2 7 3 3 3" xfId="11689"/>
    <cellStyle name="Normal 10 2 7 3 3 3 2" xfId="23743"/>
    <cellStyle name="Normal 10 2 7 3 3 4" xfId="17765"/>
    <cellStyle name="Normal 10 2 7 3 4" xfId="4564"/>
    <cellStyle name="Normal 10 2 7 3 4 2" xfId="11690"/>
    <cellStyle name="Normal 10 2 7 3 4 2 2" xfId="23744"/>
    <cellStyle name="Normal 10 2 7 3 4 3" xfId="17767"/>
    <cellStyle name="Normal 10 2 7 3 5" xfId="8333"/>
    <cellStyle name="Normal 10 2 7 3 5 2" xfId="20768"/>
    <cellStyle name="Normal 10 2 7 3 6" xfId="15295"/>
    <cellStyle name="Normal 10 2 7 4" xfId="1614"/>
    <cellStyle name="Normal 10 2 7 4 2" xfId="4565"/>
    <cellStyle name="Normal 10 2 7 4 2 2" xfId="11691"/>
    <cellStyle name="Normal 10 2 7 4 2 2 2" xfId="23745"/>
    <cellStyle name="Normal 10 2 7 4 2 3" xfId="17768"/>
    <cellStyle name="Normal 10 2 7 4 3" xfId="11692"/>
    <cellStyle name="Normal 10 2 7 4 3 2" xfId="23746"/>
    <cellStyle name="Normal 10 2 7 4 4" xfId="16150"/>
    <cellStyle name="Normal 10 2 7 5" xfId="4566"/>
    <cellStyle name="Normal 10 2 7 5 2" xfId="4567"/>
    <cellStyle name="Normal 10 2 7 5 2 2" xfId="11693"/>
    <cellStyle name="Normal 10 2 7 5 2 2 2" xfId="23747"/>
    <cellStyle name="Normal 10 2 7 5 2 3" xfId="17770"/>
    <cellStyle name="Normal 10 2 7 5 3" xfId="11694"/>
    <cellStyle name="Normal 10 2 7 5 3 2" xfId="23748"/>
    <cellStyle name="Normal 10 2 7 5 4" xfId="17769"/>
    <cellStyle name="Normal 10 2 7 6" xfId="4568"/>
    <cellStyle name="Normal 10 2 7 6 2" xfId="11695"/>
    <cellStyle name="Normal 10 2 7 6 2 2" xfId="23749"/>
    <cellStyle name="Normal 10 2 7 6 3" xfId="17771"/>
    <cellStyle name="Normal 10 2 7 7" xfId="8334"/>
    <cellStyle name="Normal 10 2 7 7 2" xfId="20769"/>
    <cellStyle name="Normal 10 2 7 8" xfId="15292"/>
    <cellStyle name="Normal 10 2 8" xfId="651"/>
    <cellStyle name="Normal 10 2 8 2" xfId="652"/>
    <cellStyle name="Normal 10 2 8 2 2" xfId="1615"/>
    <cellStyle name="Normal 10 2 8 2 2 2" xfId="4569"/>
    <cellStyle name="Normal 10 2 8 2 2 2 2" xfId="11696"/>
    <cellStyle name="Normal 10 2 8 2 2 2 2 2" xfId="23750"/>
    <cellStyle name="Normal 10 2 8 2 2 2 3" xfId="17772"/>
    <cellStyle name="Normal 10 2 8 2 2 3" xfId="11697"/>
    <cellStyle name="Normal 10 2 8 2 2 3 2" xfId="23751"/>
    <cellStyle name="Normal 10 2 8 2 2 4" xfId="16151"/>
    <cellStyle name="Normal 10 2 8 2 3" xfId="4570"/>
    <cellStyle name="Normal 10 2 8 2 3 2" xfId="4571"/>
    <cellStyle name="Normal 10 2 8 2 3 2 2" xfId="11698"/>
    <cellStyle name="Normal 10 2 8 2 3 2 2 2" xfId="23752"/>
    <cellStyle name="Normal 10 2 8 2 3 2 3" xfId="17774"/>
    <cellStyle name="Normal 10 2 8 2 3 3" xfId="11699"/>
    <cellStyle name="Normal 10 2 8 2 3 3 2" xfId="23753"/>
    <cellStyle name="Normal 10 2 8 2 3 4" xfId="17773"/>
    <cellStyle name="Normal 10 2 8 2 4" xfId="4572"/>
    <cellStyle name="Normal 10 2 8 2 4 2" xfId="11700"/>
    <cellStyle name="Normal 10 2 8 2 4 2 2" xfId="23754"/>
    <cellStyle name="Normal 10 2 8 2 4 3" xfId="17775"/>
    <cellStyle name="Normal 10 2 8 2 5" xfId="8335"/>
    <cellStyle name="Normal 10 2 8 2 5 2" xfId="20770"/>
    <cellStyle name="Normal 10 2 8 2 6" xfId="15297"/>
    <cellStyle name="Normal 10 2 8 3" xfId="1616"/>
    <cellStyle name="Normal 10 2 8 3 2" xfId="4573"/>
    <cellStyle name="Normal 10 2 8 3 2 2" xfId="11701"/>
    <cellStyle name="Normal 10 2 8 3 2 2 2" xfId="23755"/>
    <cellStyle name="Normal 10 2 8 3 2 3" xfId="17776"/>
    <cellStyle name="Normal 10 2 8 3 3" xfId="11702"/>
    <cellStyle name="Normal 10 2 8 3 3 2" xfId="23756"/>
    <cellStyle name="Normal 10 2 8 3 4" xfId="16152"/>
    <cellStyle name="Normal 10 2 8 4" xfId="4574"/>
    <cellStyle name="Normal 10 2 8 4 2" xfId="4575"/>
    <cellStyle name="Normal 10 2 8 4 2 2" xfId="11703"/>
    <cellStyle name="Normal 10 2 8 4 2 2 2" xfId="23757"/>
    <cellStyle name="Normal 10 2 8 4 2 3" xfId="17778"/>
    <cellStyle name="Normal 10 2 8 4 3" xfId="11704"/>
    <cellStyle name="Normal 10 2 8 4 3 2" xfId="23758"/>
    <cellStyle name="Normal 10 2 8 4 4" xfId="17777"/>
    <cellStyle name="Normal 10 2 8 5" xfId="4576"/>
    <cellStyle name="Normal 10 2 8 5 2" xfId="11705"/>
    <cellStyle name="Normal 10 2 8 5 2 2" xfId="23759"/>
    <cellStyle name="Normal 10 2 8 5 3" xfId="17779"/>
    <cellStyle name="Normal 10 2 8 6" xfId="8336"/>
    <cellStyle name="Normal 10 2 8 6 2" xfId="20771"/>
    <cellStyle name="Normal 10 2 8 7" xfId="15296"/>
    <cellStyle name="Normal 10 2 9" xfId="653"/>
    <cellStyle name="Normal 10 2 9 2" xfId="1617"/>
    <cellStyle name="Normal 10 2 9 2 2" xfId="4577"/>
    <cellStyle name="Normal 10 2 9 2 2 2" xfId="11706"/>
    <cellStyle name="Normal 10 2 9 2 2 2 2" xfId="23760"/>
    <cellStyle name="Normal 10 2 9 2 2 3" xfId="17780"/>
    <cellStyle name="Normal 10 2 9 2 3" xfId="11707"/>
    <cellStyle name="Normal 10 2 9 2 3 2" xfId="23761"/>
    <cellStyle name="Normal 10 2 9 2 4" xfId="16153"/>
    <cellStyle name="Normal 10 2 9 3" xfId="4578"/>
    <cellStyle name="Normal 10 2 9 3 2" xfId="4579"/>
    <cellStyle name="Normal 10 2 9 3 2 2" xfId="11708"/>
    <cellStyle name="Normal 10 2 9 3 2 2 2" xfId="23762"/>
    <cellStyle name="Normal 10 2 9 3 2 3" xfId="17782"/>
    <cellStyle name="Normal 10 2 9 3 3" xfId="11709"/>
    <cellStyle name="Normal 10 2 9 3 3 2" xfId="23763"/>
    <cellStyle name="Normal 10 2 9 3 4" xfId="17781"/>
    <cellStyle name="Normal 10 2 9 4" xfId="4580"/>
    <cellStyle name="Normal 10 2 9 4 2" xfId="11710"/>
    <cellStyle name="Normal 10 2 9 4 2 2" xfId="23764"/>
    <cellStyle name="Normal 10 2 9 4 3" xfId="17783"/>
    <cellStyle name="Normal 10 2 9 5" xfId="8337"/>
    <cellStyle name="Normal 10 2 9 5 2" xfId="20772"/>
    <cellStyle name="Normal 10 2 9 6" xfId="15298"/>
    <cellStyle name="Normal 10 3" xfId="654"/>
    <cellStyle name="Normal 10 3 2" xfId="655"/>
    <cellStyle name="Normal 10 3 2 2" xfId="656"/>
    <cellStyle name="Normal 10 3 2 2 2" xfId="1618"/>
    <cellStyle name="Normal 10 3 2 2 2 2" xfId="4581"/>
    <cellStyle name="Normal 10 3 2 2 2 2 2" xfId="11711"/>
    <cellStyle name="Normal 10 3 2 2 2 2 2 2" xfId="23765"/>
    <cellStyle name="Normal 10 3 2 2 2 2 3" xfId="17784"/>
    <cellStyle name="Normal 10 3 2 2 2 3" xfId="11712"/>
    <cellStyle name="Normal 10 3 2 2 2 3 2" xfId="23766"/>
    <cellStyle name="Normal 10 3 2 2 2 4" xfId="16154"/>
    <cellStyle name="Normal 10 3 2 2 3" xfId="4582"/>
    <cellStyle name="Normal 10 3 2 2 3 2" xfId="4583"/>
    <cellStyle name="Normal 10 3 2 2 3 2 2" xfId="11713"/>
    <cellStyle name="Normal 10 3 2 2 3 2 2 2" xfId="23767"/>
    <cellStyle name="Normal 10 3 2 2 3 2 3" xfId="17786"/>
    <cellStyle name="Normal 10 3 2 2 3 3" xfId="11714"/>
    <cellStyle name="Normal 10 3 2 2 3 3 2" xfId="23768"/>
    <cellStyle name="Normal 10 3 2 2 3 4" xfId="17785"/>
    <cellStyle name="Normal 10 3 2 2 4" xfId="4584"/>
    <cellStyle name="Normal 10 3 2 2 4 2" xfId="11715"/>
    <cellStyle name="Normal 10 3 2 2 4 2 2" xfId="23769"/>
    <cellStyle name="Normal 10 3 2 2 4 3" xfId="17787"/>
    <cellStyle name="Normal 10 3 2 2 5" xfId="8338"/>
    <cellStyle name="Normal 10 3 2 2 5 2" xfId="20773"/>
    <cellStyle name="Normal 10 3 2 2 6" xfId="15301"/>
    <cellStyle name="Normal 10 3 2 3" xfId="1619"/>
    <cellStyle name="Normal 10 3 2 3 2" xfId="4585"/>
    <cellStyle name="Normal 10 3 2 3 2 2" xfId="11716"/>
    <cellStyle name="Normal 10 3 2 3 2 2 2" xfId="23770"/>
    <cellStyle name="Normal 10 3 2 3 2 3" xfId="17788"/>
    <cellStyle name="Normal 10 3 2 3 3" xfId="11717"/>
    <cellStyle name="Normal 10 3 2 3 3 2" xfId="23771"/>
    <cellStyle name="Normal 10 3 2 3 4" xfId="16155"/>
    <cellStyle name="Normal 10 3 2 4" xfId="4586"/>
    <cellStyle name="Normal 10 3 2 4 2" xfId="4587"/>
    <cellStyle name="Normal 10 3 2 4 2 2" xfId="11718"/>
    <cellStyle name="Normal 10 3 2 4 2 2 2" xfId="23772"/>
    <cellStyle name="Normal 10 3 2 4 2 3" xfId="17790"/>
    <cellStyle name="Normal 10 3 2 4 3" xfId="11719"/>
    <cellStyle name="Normal 10 3 2 4 3 2" xfId="23773"/>
    <cellStyle name="Normal 10 3 2 4 4" xfId="17789"/>
    <cellStyle name="Normal 10 3 2 5" xfId="4588"/>
    <cellStyle name="Normal 10 3 2 5 2" xfId="11720"/>
    <cellStyle name="Normal 10 3 2 5 2 2" xfId="23774"/>
    <cellStyle name="Normal 10 3 2 5 3" xfId="17791"/>
    <cellStyle name="Normal 10 3 2 6" xfId="8339"/>
    <cellStyle name="Normal 10 3 2 6 2" xfId="20774"/>
    <cellStyle name="Normal 10 3 2 7" xfId="15300"/>
    <cellStyle name="Normal 10 3 3" xfId="657"/>
    <cellStyle name="Normal 10 3 3 2" xfId="1620"/>
    <cellStyle name="Normal 10 3 3 2 2" xfId="4589"/>
    <cellStyle name="Normal 10 3 3 2 2 2" xfId="11721"/>
    <cellStyle name="Normal 10 3 3 2 2 2 2" xfId="23775"/>
    <cellStyle name="Normal 10 3 3 2 2 3" xfId="17792"/>
    <cellStyle name="Normal 10 3 3 2 3" xfId="11722"/>
    <cellStyle name="Normal 10 3 3 2 3 2" xfId="23776"/>
    <cellStyle name="Normal 10 3 3 2 4" xfId="16156"/>
    <cellStyle name="Normal 10 3 3 3" xfId="4590"/>
    <cellStyle name="Normal 10 3 3 3 2" xfId="4591"/>
    <cellStyle name="Normal 10 3 3 3 2 2" xfId="11723"/>
    <cellStyle name="Normal 10 3 3 3 2 2 2" xfId="23777"/>
    <cellStyle name="Normal 10 3 3 3 2 3" xfId="17794"/>
    <cellStyle name="Normal 10 3 3 3 3" xfId="11724"/>
    <cellStyle name="Normal 10 3 3 3 3 2" xfId="23778"/>
    <cellStyle name="Normal 10 3 3 3 4" xfId="17793"/>
    <cellStyle name="Normal 10 3 3 4" xfId="4592"/>
    <cellStyle name="Normal 10 3 3 4 2" xfId="11725"/>
    <cellStyle name="Normal 10 3 3 4 2 2" xfId="23779"/>
    <cellStyle name="Normal 10 3 3 4 3" xfId="17795"/>
    <cellStyle name="Normal 10 3 3 5" xfId="8340"/>
    <cellStyle name="Normal 10 3 3 5 2" xfId="20775"/>
    <cellStyle name="Normal 10 3 3 6" xfId="15302"/>
    <cellStyle name="Normal 10 3 4" xfId="1621"/>
    <cellStyle name="Normal 10 3 4 2" xfId="4593"/>
    <cellStyle name="Normal 10 3 4 2 2" xfId="11726"/>
    <cellStyle name="Normal 10 3 4 2 2 2" xfId="23780"/>
    <cellStyle name="Normal 10 3 4 2 3" xfId="17796"/>
    <cellStyle name="Normal 10 3 4 3" xfId="11727"/>
    <cellStyle name="Normal 10 3 4 3 2" xfId="23781"/>
    <cellStyle name="Normal 10 3 4 4" xfId="16157"/>
    <cellStyle name="Normal 10 3 5" xfId="4594"/>
    <cellStyle name="Normal 10 3 5 2" xfId="4595"/>
    <cellStyle name="Normal 10 3 5 2 2" xfId="11728"/>
    <cellStyle name="Normal 10 3 5 2 2 2" xfId="23782"/>
    <cellStyle name="Normal 10 3 5 2 3" xfId="17798"/>
    <cellStyle name="Normal 10 3 5 3" xfId="11729"/>
    <cellStyle name="Normal 10 3 5 3 2" xfId="23783"/>
    <cellStyle name="Normal 10 3 5 4" xfId="17797"/>
    <cellStyle name="Normal 10 3 6" xfId="4596"/>
    <cellStyle name="Normal 10 3 6 2" xfId="11730"/>
    <cellStyle name="Normal 10 3 6 2 2" xfId="23784"/>
    <cellStyle name="Normal 10 3 6 3" xfId="17799"/>
    <cellStyle name="Normal 10 3 7" xfId="8341"/>
    <cellStyle name="Normal 10 3 7 2" xfId="20776"/>
    <cellStyle name="Normal 10 3 8" xfId="15299"/>
    <cellStyle name="Normal 10 4" xfId="658"/>
    <cellStyle name="Normal 10 4 2" xfId="659"/>
    <cellStyle name="Normal 10 4 2 2" xfId="660"/>
    <cellStyle name="Normal 10 4 2 2 2" xfId="1622"/>
    <cellStyle name="Normal 10 4 2 2 2 2" xfId="4597"/>
    <cellStyle name="Normal 10 4 2 2 2 2 2" xfId="11731"/>
    <cellStyle name="Normal 10 4 2 2 2 2 2 2" xfId="23785"/>
    <cellStyle name="Normal 10 4 2 2 2 2 3" xfId="17800"/>
    <cellStyle name="Normal 10 4 2 2 2 3" xfId="11732"/>
    <cellStyle name="Normal 10 4 2 2 2 3 2" xfId="23786"/>
    <cellStyle name="Normal 10 4 2 2 2 4" xfId="16158"/>
    <cellStyle name="Normal 10 4 2 2 3" xfId="4598"/>
    <cellStyle name="Normal 10 4 2 2 3 2" xfId="4599"/>
    <cellStyle name="Normal 10 4 2 2 3 2 2" xfId="11733"/>
    <cellStyle name="Normal 10 4 2 2 3 2 2 2" xfId="23787"/>
    <cellStyle name="Normal 10 4 2 2 3 2 3" xfId="17802"/>
    <cellStyle name="Normal 10 4 2 2 3 3" xfId="11734"/>
    <cellStyle name="Normal 10 4 2 2 3 3 2" xfId="23788"/>
    <cellStyle name="Normal 10 4 2 2 3 4" xfId="17801"/>
    <cellStyle name="Normal 10 4 2 2 4" xfId="4600"/>
    <cellStyle name="Normal 10 4 2 2 4 2" xfId="11735"/>
    <cellStyle name="Normal 10 4 2 2 4 2 2" xfId="23789"/>
    <cellStyle name="Normal 10 4 2 2 4 3" xfId="17803"/>
    <cellStyle name="Normal 10 4 2 2 5" xfId="8342"/>
    <cellStyle name="Normal 10 4 2 2 5 2" xfId="20777"/>
    <cellStyle name="Normal 10 4 2 2 6" xfId="15305"/>
    <cellStyle name="Normal 10 4 2 3" xfId="1623"/>
    <cellStyle name="Normal 10 4 2 3 2" xfId="4601"/>
    <cellStyle name="Normal 10 4 2 3 2 2" xfId="11736"/>
    <cellStyle name="Normal 10 4 2 3 2 2 2" xfId="23790"/>
    <cellStyle name="Normal 10 4 2 3 2 3" xfId="17804"/>
    <cellStyle name="Normal 10 4 2 3 3" xfId="11737"/>
    <cellStyle name="Normal 10 4 2 3 3 2" xfId="23791"/>
    <cellStyle name="Normal 10 4 2 3 4" xfId="16159"/>
    <cellStyle name="Normal 10 4 2 4" xfId="4602"/>
    <cellStyle name="Normal 10 4 2 4 2" xfId="4603"/>
    <cellStyle name="Normal 10 4 2 4 2 2" xfId="11738"/>
    <cellStyle name="Normal 10 4 2 4 2 2 2" xfId="23792"/>
    <cellStyle name="Normal 10 4 2 4 2 3" xfId="17806"/>
    <cellStyle name="Normal 10 4 2 4 3" xfId="11739"/>
    <cellStyle name="Normal 10 4 2 4 3 2" xfId="23793"/>
    <cellStyle name="Normal 10 4 2 4 4" xfId="17805"/>
    <cellStyle name="Normal 10 4 2 5" xfId="4604"/>
    <cellStyle name="Normal 10 4 2 5 2" xfId="11740"/>
    <cellStyle name="Normal 10 4 2 5 2 2" xfId="23794"/>
    <cellStyle name="Normal 10 4 2 5 3" xfId="17807"/>
    <cellStyle name="Normal 10 4 2 6" xfId="8343"/>
    <cellStyle name="Normal 10 4 2 6 2" xfId="20778"/>
    <cellStyle name="Normal 10 4 2 7" xfId="15304"/>
    <cellStyle name="Normal 10 4 3" xfId="661"/>
    <cellStyle name="Normal 10 4 3 2" xfId="662"/>
    <cellStyle name="Normal 10 4 3 2 2" xfId="663"/>
    <cellStyle name="Normal 10 4 3 2 2 10" xfId="15308"/>
    <cellStyle name="Normal 10 4 3 2 2 2" xfId="664"/>
    <cellStyle name="Normal 10 4 3 2 2 2 2" xfId="665"/>
    <cellStyle name="Normal 10 4 3 2 2 2 2 2" xfId="1624"/>
    <cellStyle name="Normal 10 4 3 2 2 2 2 2 2" xfId="4605"/>
    <cellStyle name="Normal 10 4 3 2 2 2 2 2 2 2" xfId="11741"/>
    <cellStyle name="Normal 10 4 3 2 2 2 2 2 2 2 2" xfId="23795"/>
    <cellStyle name="Normal 10 4 3 2 2 2 2 2 2 3" xfId="17808"/>
    <cellStyle name="Normal 10 4 3 2 2 2 2 2 3" xfId="11742"/>
    <cellStyle name="Normal 10 4 3 2 2 2 2 2 3 2" xfId="23796"/>
    <cellStyle name="Normal 10 4 3 2 2 2 2 2 4" xfId="16160"/>
    <cellStyle name="Normal 10 4 3 2 2 2 2 3" xfId="4606"/>
    <cellStyle name="Normal 10 4 3 2 2 2 2 3 2" xfId="4607"/>
    <cellStyle name="Normal 10 4 3 2 2 2 2 3 2 2" xfId="11743"/>
    <cellStyle name="Normal 10 4 3 2 2 2 2 3 2 2 2" xfId="23797"/>
    <cellStyle name="Normal 10 4 3 2 2 2 2 3 2 3" xfId="17810"/>
    <cellStyle name="Normal 10 4 3 2 2 2 2 3 3" xfId="11744"/>
    <cellStyle name="Normal 10 4 3 2 2 2 2 3 3 2" xfId="23798"/>
    <cellStyle name="Normal 10 4 3 2 2 2 2 3 4" xfId="17809"/>
    <cellStyle name="Normal 10 4 3 2 2 2 2 4" xfId="4608"/>
    <cellStyle name="Normal 10 4 3 2 2 2 2 4 2" xfId="11745"/>
    <cellStyle name="Normal 10 4 3 2 2 2 2 4 2 2" xfId="23799"/>
    <cellStyle name="Normal 10 4 3 2 2 2 2 4 3" xfId="17811"/>
    <cellStyle name="Normal 10 4 3 2 2 2 2 5" xfId="8344"/>
    <cellStyle name="Normal 10 4 3 2 2 2 2 5 2" xfId="20779"/>
    <cellStyle name="Normal 10 4 3 2 2 2 2 6" xfId="15310"/>
    <cellStyle name="Normal 10 4 3 2 2 2 3" xfId="1625"/>
    <cellStyle name="Normal 10 4 3 2 2 2 3 2" xfId="4609"/>
    <cellStyle name="Normal 10 4 3 2 2 2 3 2 2" xfId="11746"/>
    <cellStyle name="Normal 10 4 3 2 2 2 3 2 2 2" xfId="23800"/>
    <cellStyle name="Normal 10 4 3 2 2 2 3 2 3" xfId="17812"/>
    <cellStyle name="Normal 10 4 3 2 2 2 3 3" xfId="11747"/>
    <cellStyle name="Normal 10 4 3 2 2 2 3 3 2" xfId="23801"/>
    <cellStyle name="Normal 10 4 3 2 2 2 3 4" xfId="16161"/>
    <cellStyle name="Normal 10 4 3 2 2 2 4" xfId="4610"/>
    <cellStyle name="Normal 10 4 3 2 2 2 4 2" xfId="4611"/>
    <cellStyle name="Normal 10 4 3 2 2 2 4 2 2" xfId="11748"/>
    <cellStyle name="Normal 10 4 3 2 2 2 4 2 2 2" xfId="23802"/>
    <cellStyle name="Normal 10 4 3 2 2 2 4 2 3" xfId="17814"/>
    <cellStyle name="Normal 10 4 3 2 2 2 4 3" xfId="11749"/>
    <cellStyle name="Normal 10 4 3 2 2 2 4 3 2" xfId="23803"/>
    <cellStyle name="Normal 10 4 3 2 2 2 4 4" xfId="17813"/>
    <cellStyle name="Normal 10 4 3 2 2 2 5" xfId="4612"/>
    <cellStyle name="Normal 10 4 3 2 2 2 5 2" xfId="11750"/>
    <cellStyle name="Normal 10 4 3 2 2 2 5 2 2" xfId="23804"/>
    <cellStyle name="Normal 10 4 3 2 2 2 5 3" xfId="17815"/>
    <cellStyle name="Normal 10 4 3 2 2 2 6" xfId="8345"/>
    <cellStyle name="Normal 10 4 3 2 2 2 6 2" xfId="20780"/>
    <cellStyle name="Normal 10 4 3 2 2 2 7" xfId="15309"/>
    <cellStyle name="Normal 10 4 3 2 2 3" xfId="666"/>
    <cellStyle name="Normal 10 4 3 2 2 3 2" xfId="667"/>
    <cellStyle name="Normal 10 4 3 2 2 3 2 2" xfId="1626"/>
    <cellStyle name="Normal 10 4 3 2 2 3 2 2 2" xfId="4613"/>
    <cellStyle name="Normal 10 4 3 2 2 3 2 2 2 2" xfId="11751"/>
    <cellStyle name="Normal 10 4 3 2 2 3 2 2 2 2 2" xfId="23805"/>
    <cellStyle name="Normal 10 4 3 2 2 3 2 2 2 3" xfId="17816"/>
    <cellStyle name="Normal 10 4 3 2 2 3 2 2 3" xfId="11752"/>
    <cellStyle name="Normal 10 4 3 2 2 3 2 2 3 2" xfId="23806"/>
    <cellStyle name="Normal 10 4 3 2 2 3 2 2 4" xfId="16162"/>
    <cellStyle name="Normal 10 4 3 2 2 3 2 3" xfId="4614"/>
    <cellStyle name="Normal 10 4 3 2 2 3 2 3 2" xfId="4615"/>
    <cellStyle name="Normal 10 4 3 2 2 3 2 3 2 2" xfId="11753"/>
    <cellStyle name="Normal 10 4 3 2 2 3 2 3 2 2 2" xfId="23807"/>
    <cellStyle name="Normal 10 4 3 2 2 3 2 3 2 3" xfId="17818"/>
    <cellStyle name="Normal 10 4 3 2 2 3 2 3 3" xfId="11754"/>
    <cellStyle name="Normal 10 4 3 2 2 3 2 3 3 2" xfId="23808"/>
    <cellStyle name="Normal 10 4 3 2 2 3 2 3 4" xfId="17817"/>
    <cellStyle name="Normal 10 4 3 2 2 3 2 4" xfId="4616"/>
    <cellStyle name="Normal 10 4 3 2 2 3 2 4 2" xfId="11755"/>
    <cellStyle name="Normal 10 4 3 2 2 3 2 4 2 2" xfId="23809"/>
    <cellStyle name="Normal 10 4 3 2 2 3 2 4 3" xfId="17819"/>
    <cellStyle name="Normal 10 4 3 2 2 3 2 5" xfId="8346"/>
    <cellStyle name="Normal 10 4 3 2 2 3 2 5 2" xfId="20781"/>
    <cellStyle name="Normal 10 4 3 2 2 3 2 6" xfId="15312"/>
    <cellStyle name="Normal 10 4 3 2 2 3 3" xfId="1627"/>
    <cellStyle name="Normal 10 4 3 2 2 3 3 2" xfId="4617"/>
    <cellStyle name="Normal 10 4 3 2 2 3 3 2 2" xfId="11756"/>
    <cellStyle name="Normal 10 4 3 2 2 3 3 2 2 2" xfId="23810"/>
    <cellStyle name="Normal 10 4 3 2 2 3 3 2 3" xfId="17820"/>
    <cellStyle name="Normal 10 4 3 2 2 3 3 3" xfId="11757"/>
    <cellStyle name="Normal 10 4 3 2 2 3 3 3 2" xfId="23811"/>
    <cellStyle name="Normal 10 4 3 2 2 3 3 4" xfId="16163"/>
    <cellStyle name="Normal 10 4 3 2 2 3 4" xfId="4618"/>
    <cellStyle name="Normal 10 4 3 2 2 3 4 2" xfId="4619"/>
    <cellStyle name="Normal 10 4 3 2 2 3 4 2 2" xfId="11758"/>
    <cellStyle name="Normal 10 4 3 2 2 3 4 2 2 2" xfId="23812"/>
    <cellStyle name="Normal 10 4 3 2 2 3 4 2 3" xfId="17822"/>
    <cellStyle name="Normal 10 4 3 2 2 3 4 3" xfId="11759"/>
    <cellStyle name="Normal 10 4 3 2 2 3 4 3 2" xfId="23813"/>
    <cellStyle name="Normal 10 4 3 2 2 3 4 4" xfId="17821"/>
    <cellStyle name="Normal 10 4 3 2 2 3 5" xfId="4620"/>
    <cellStyle name="Normal 10 4 3 2 2 3 5 2" xfId="11760"/>
    <cellStyle name="Normal 10 4 3 2 2 3 5 2 2" xfId="23814"/>
    <cellStyle name="Normal 10 4 3 2 2 3 5 3" xfId="17823"/>
    <cellStyle name="Normal 10 4 3 2 2 3 6" xfId="8347"/>
    <cellStyle name="Normal 10 4 3 2 2 3 6 2" xfId="20782"/>
    <cellStyle name="Normal 10 4 3 2 2 3 7" xfId="15311"/>
    <cellStyle name="Normal 10 4 3 2 2 4" xfId="668"/>
    <cellStyle name="Normal 10 4 3 2 2 4 2" xfId="669"/>
    <cellStyle name="Normal 10 4 3 2 2 4 2 2" xfId="1628"/>
    <cellStyle name="Normal 10 4 3 2 2 4 2 2 2" xfId="4621"/>
    <cellStyle name="Normal 10 4 3 2 2 4 2 2 2 2" xfId="11761"/>
    <cellStyle name="Normal 10 4 3 2 2 4 2 2 2 2 2" xfId="23815"/>
    <cellStyle name="Normal 10 4 3 2 2 4 2 2 2 3" xfId="17824"/>
    <cellStyle name="Normal 10 4 3 2 2 4 2 2 3" xfId="11762"/>
    <cellStyle name="Normal 10 4 3 2 2 4 2 2 3 2" xfId="23816"/>
    <cellStyle name="Normal 10 4 3 2 2 4 2 2 4" xfId="16164"/>
    <cellStyle name="Normal 10 4 3 2 2 4 2 3" xfId="4622"/>
    <cellStyle name="Normal 10 4 3 2 2 4 2 3 2" xfId="4623"/>
    <cellStyle name="Normal 10 4 3 2 2 4 2 3 2 2" xfId="11763"/>
    <cellStyle name="Normal 10 4 3 2 2 4 2 3 2 2 2" xfId="23817"/>
    <cellStyle name="Normal 10 4 3 2 2 4 2 3 2 3" xfId="17826"/>
    <cellStyle name="Normal 10 4 3 2 2 4 2 3 3" xfId="11764"/>
    <cellStyle name="Normal 10 4 3 2 2 4 2 3 3 2" xfId="23818"/>
    <cellStyle name="Normal 10 4 3 2 2 4 2 3 4" xfId="17825"/>
    <cellStyle name="Normal 10 4 3 2 2 4 2 4" xfId="4624"/>
    <cellStyle name="Normal 10 4 3 2 2 4 2 4 2" xfId="11765"/>
    <cellStyle name="Normal 10 4 3 2 2 4 2 4 2 2" xfId="23819"/>
    <cellStyle name="Normal 10 4 3 2 2 4 2 4 3" xfId="17827"/>
    <cellStyle name="Normal 10 4 3 2 2 4 2 5" xfId="8348"/>
    <cellStyle name="Normal 10 4 3 2 2 4 2 5 2" xfId="20783"/>
    <cellStyle name="Normal 10 4 3 2 2 4 2 6" xfId="15314"/>
    <cellStyle name="Normal 10 4 3 2 2 4 3" xfId="1629"/>
    <cellStyle name="Normal 10 4 3 2 2 4 3 2" xfId="4625"/>
    <cellStyle name="Normal 10 4 3 2 2 4 3 2 2" xfId="11766"/>
    <cellStyle name="Normal 10 4 3 2 2 4 3 2 2 2" xfId="23820"/>
    <cellStyle name="Normal 10 4 3 2 2 4 3 2 3" xfId="17828"/>
    <cellStyle name="Normal 10 4 3 2 2 4 3 3" xfId="11767"/>
    <cellStyle name="Normal 10 4 3 2 2 4 3 3 2" xfId="23821"/>
    <cellStyle name="Normal 10 4 3 2 2 4 3 4" xfId="16165"/>
    <cellStyle name="Normal 10 4 3 2 2 4 4" xfId="4626"/>
    <cellStyle name="Normal 10 4 3 2 2 4 4 2" xfId="4627"/>
    <cellStyle name="Normal 10 4 3 2 2 4 4 2 2" xfId="11768"/>
    <cellStyle name="Normal 10 4 3 2 2 4 4 2 2 2" xfId="23822"/>
    <cellStyle name="Normal 10 4 3 2 2 4 4 2 3" xfId="17830"/>
    <cellStyle name="Normal 10 4 3 2 2 4 4 3" xfId="11769"/>
    <cellStyle name="Normal 10 4 3 2 2 4 4 3 2" xfId="23823"/>
    <cellStyle name="Normal 10 4 3 2 2 4 4 4" xfId="17829"/>
    <cellStyle name="Normal 10 4 3 2 2 4 5" xfId="4628"/>
    <cellStyle name="Normal 10 4 3 2 2 4 5 2" xfId="11770"/>
    <cellStyle name="Normal 10 4 3 2 2 4 5 2 2" xfId="23824"/>
    <cellStyle name="Normal 10 4 3 2 2 4 5 3" xfId="17831"/>
    <cellStyle name="Normal 10 4 3 2 2 4 6" xfId="8349"/>
    <cellStyle name="Normal 10 4 3 2 2 4 6 2" xfId="20784"/>
    <cellStyle name="Normal 10 4 3 2 2 4 7" xfId="15313"/>
    <cellStyle name="Normal 10 4 3 2 2 5" xfId="670"/>
    <cellStyle name="Normal 10 4 3 2 2 5 2" xfId="1630"/>
    <cellStyle name="Normal 10 4 3 2 2 5 2 2" xfId="4629"/>
    <cellStyle name="Normal 10 4 3 2 2 5 2 2 2" xfId="11771"/>
    <cellStyle name="Normal 10 4 3 2 2 5 2 2 2 2" xfId="23825"/>
    <cellStyle name="Normal 10 4 3 2 2 5 2 2 3" xfId="17832"/>
    <cellStyle name="Normal 10 4 3 2 2 5 2 3" xfId="11772"/>
    <cellStyle name="Normal 10 4 3 2 2 5 2 3 2" xfId="23826"/>
    <cellStyle name="Normal 10 4 3 2 2 5 2 4" xfId="16166"/>
    <cellStyle name="Normal 10 4 3 2 2 5 3" xfId="4630"/>
    <cellStyle name="Normal 10 4 3 2 2 5 3 2" xfId="4631"/>
    <cellStyle name="Normal 10 4 3 2 2 5 3 2 2" xfId="11773"/>
    <cellStyle name="Normal 10 4 3 2 2 5 3 2 2 2" xfId="23827"/>
    <cellStyle name="Normal 10 4 3 2 2 5 3 2 3" xfId="17834"/>
    <cellStyle name="Normal 10 4 3 2 2 5 3 3" xfId="11774"/>
    <cellStyle name="Normal 10 4 3 2 2 5 3 3 2" xfId="23828"/>
    <cellStyle name="Normal 10 4 3 2 2 5 3 4" xfId="17833"/>
    <cellStyle name="Normal 10 4 3 2 2 5 4" xfId="4632"/>
    <cellStyle name="Normal 10 4 3 2 2 5 4 2" xfId="11775"/>
    <cellStyle name="Normal 10 4 3 2 2 5 4 2 2" xfId="23829"/>
    <cellStyle name="Normal 10 4 3 2 2 5 4 3" xfId="17835"/>
    <cellStyle name="Normal 10 4 3 2 2 5 5" xfId="8350"/>
    <cellStyle name="Normal 10 4 3 2 2 5 5 2" xfId="20785"/>
    <cellStyle name="Normal 10 4 3 2 2 5 6" xfId="15315"/>
    <cellStyle name="Normal 10 4 3 2 2 6" xfId="1631"/>
    <cellStyle name="Normal 10 4 3 2 2 6 2" xfId="1632"/>
    <cellStyle name="Normal 10 4 3 2 2 6 2 2" xfId="11776"/>
    <cellStyle name="Normal 10 4 3 2 2 6 2 2 2" xfId="23830"/>
    <cellStyle name="Normal 10 4 3 2 2 6 2 3" xfId="16168"/>
    <cellStyle name="Normal 10 4 3 2 2 6 3" xfId="11777"/>
    <cellStyle name="Normal 10 4 3 2 2 6 3 2" xfId="23831"/>
    <cellStyle name="Normal 10 4 3 2 2 6 4" xfId="16167"/>
    <cellStyle name="Normal 10 4 3 2 2 7" xfId="4633"/>
    <cellStyle name="Normal 10 4 3 2 2 7 2" xfId="4634"/>
    <cellStyle name="Normal 10 4 3 2 2 7 2 2" xfId="11778"/>
    <cellStyle name="Normal 10 4 3 2 2 7 2 2 2" xfId="23832"/>
    <cellStyle name="Normal 10 4 3 2 2 7 2 3" xfId="17837"/>
    <cellStyle name="Normal 10 4 3 2 2 7 3" xfId="11779"/>
    <cellStyle name="Normal 10 4 3 2 2 7 3 2" xfId="23833"/>
    <cellStyle name="Normal 10 4 3 2 2 7 4" xfId="17836"/>
    <cellStyle name="Normal 10 4 3 2 2 8" xfId="4635"/>
    <cellStyle name="Normal 10 4 3 2 2 8 2" xfId="11780"/>
    <cellStyle name="Normal 10 4 3 2 2 8 2 2" xfId="23834"/>
    <cellStyle name="Normal 10 4 3 2 2 8 3" xfId="17838"/>
    <cellStyle name="Normal 10 4 3 2 2 9" xfId="8351"/>
    <cellStyle name="Normal 10 4 3 2 2 9 2" xfId="20786"/>
    <cellStyle name="Normal 10 4 3 2 3" xfId="671"/>
    <cellStyle name="Normal 10 4 3 2 3 2" xfId="1633"/>
    <cellStyle name="Normal 10 4 3 2 3 2 2" xfId="4636"/>
    <cellStyle name="Normal 10 4 3 2 3 2 2 2" xfId="11781"/>
    <cellStyle name="Normal 10 4 3 2 3 2 2 2 2" xfId="23835"/>
    <cellStyle name="Normal 10 4 3 2 3 2 2 3" xfId="17839"/>
    <cellStyle name="Normal 10 4 3 2 3 2 3" xfId="11782"/>
    <cellStyle name="Normal 10 4 3 2 3 2 3 2" xfId="23836"/>
    <cellStyle name="Normal 10 4 3 2 3 2 4" xfId="16169"/>
    <cellStyle name="Normal 10 4 3 2 3 3" xfId="4637"/>
    <cellStyle name="Normal 10 4 3 2 3 3 2" xfId="4638"/>
    <cellStyle name="Normal 10 4 3 2 3 3 2 2" xfId="11783"/>
    <cellStyle name="Normal 10 4 3 2 3 3 2 2 2" xfId="23837"/>
    <cellStyle name="Normal 10 4 3 2 3 3 2 3" xfId="17841"/>
    <cellStyle name="Normal 10 4 3 2 3 3 3" xfId="11784"/>
    <cellStyle name="Normal 10 4 3 2 3 3 3 2" xfId="23838"/>
    <cellStyle name="Normal 10 4 3 2 3 3 4" xfId="17840"/>
    <cellStyle name="Normal 10 4 3 2 3 4" xfId="4639"/>
    <cellStyle name="Normal 10 4 3 2 3 4 2" xfId="11785"/>
    <cellStyle name="Normal 10 4 3 2 3 4 2 2" xfId="23839"/>
    <cellStyle name="Normal 10 4 3 2 3 4 3" xfId="17842"/>
    <cellStyle name="Normal 10 4 3 2 3 5" xfId="8352"/>
    <cellStyle name="Normal 10 4 3 2 3 5 2" xfId="20787"/>
    <cellStyle name="Normal 10 4 3 2 3 6" xfId="15316"/>
    <cellStyle name="Normal 10 4 3 2 4" xfId="1634"/>
    <cellStyle name="Normal 10 4 3 2 4 2" xfId="4640"/>
    <cellStyle name="Normal 10 4 3 2 4 2 2" xfId="11786"/>
    <cellStyle name="Normal 10 4 3 2 4 2 2 2" xfId="23840"/>
    <cellStyle name="Normal 10 4 3 2 4 2 3" xfId="17843"/>
    <cellStyle name="Normal 10 4 3 2 4 3" xfId="11787"/>
    <cellStyle name="Normal 10 4 3 2 4 3 2" xfId="23841"/>
    <cellStyle name="Normal 10 4 3 2 4 4" xfId="16170"/>
    <cellStyle name="Normal 10 4 3 2 5" xfId="4641"/>
    <cellStyle name="Normal 10 4 3 2 5 2" xfId="4642"/>
    <cellStyle name="Normal 10 4 3 2 5 2 2" xfId="11788"/>
    <cellStyle name="Normal 10 4 3 2 5 2 2 2" xfId="23842"/>
    <cellStyle name="Normal 10 4 3 2 5 2 3" xfId="17845"/>
    <cellStyle name="Normal 10 4 3 2 5 3" xfId="11789"/>
    <cellStyle name="Normal 10 4 3 2 5 3 2" xfId="23843"/>
    <cellStyle name="Normal 10 4 3 2 5 4" xfId="17844"/>
    <cellStyle name="Normal 10 4 3 2 6" xfId="4643"/>
    <cellStyle name="Normal 10 4 3 2 6 2" xfId="11790"/>
    <cellStyle name="Normal 10 4 3 2 6 2 2" xfId="23844"/>
    <cellStyle name="Normal 10 4 3 2 6 3" xfId="17846"/>
    <cellStyle name="Normal 10 4 3 2 7" xfId="8353"/>
    <cellStyle name="Normal 10 4 3 2 7 2" xfId="20788"/>
    <cellStyle name="Normal 10 4 3 2 8" xfId="15307"/>
    <cellStyle name="Normal 10 4 3 3" xfId="672"/>
    <cellStyle name="Normal 10 4 3 3 2" xfId="1635"/>
    <cellStyle name="Normal 10 4 3 3 2 2" xfId="4644"/>
    <cellStyle name="Normal 10 4 3 3 2 2 2" xfId="11791"/>
    <cellStyle name="Normal 10 4 3 3 2 2 2 2" xfId="23845"/>
    <cellStyle name="Normal 10 4 3 3 2 2 3" xfId="17847"/>
    <cellStyle name="Normal 10 4 3 3 2 3" xfId="11792"/>
    <cellStyle name="Normal 10 4 3 3 2 3 2" xfId="23846"/>
    <cellStyle name="Normal 10 4 3 3 2 4" xfId="16171"/>
    <cellStyle name="Normal 10 4 3 3 3" xfId="4645"/>
    <cellStyle name="Normal 10 4 3 3 3 2" xfId="4646"/>
    <cellStyle name="Normal 10 4 3 3 3 2 2" xfId="11793"/>
    <cellStyle name="Normal 10 4 3 3 3 2 2 2" xfId="23847"/>
    <cellStyle name="Normal 10 4 3 3 3 2 3" xfId="17849"/>
    <cellStyle name="Normal 10 4 3 3 3 3" xfId="11794"/>
    <cellStyle name="Normal 10 4 3 3 3 3 2" xfId="23848"/>
    <cellStyle name="Normal 10 4 3 3 3 4" xfId="17848"/>
    <cellStyle name="Normal 10 4 3 3 4" xfId="4647"/>
    <cellStyle name="Normal 10 4 3 3 4 2" xfId="11795"/>
    <cellStyle name="Normal 10 4 3 3 4 2 2" xfId="23849"/>
    <cellStyle name="Normal 10 4 3 3 4 3" xfId="17850"/>
    <cellStyle name="Normal 10 4 3 3 5" xfId="8354"/>
    <cellStyle name="Normal 10 4 3 3 5 2" xfId="20789"/>
    <cellStyle name="Normal 10 4 3 3 6" xfId="15317"/>
    <cellStyle name="Normal 10 4 3 4" xfId="1636"/>
    <cellStyle name="Normal 10 4 3 4 2" xfId="4648"/>
    <cellStyle name="Normal 10 4 3 4 2 2" xfId="11796"/>
    <cellStyle name="Normal 10 4 3 4 2 2 2" xfId="23850"/>
    <cellStyle name="Normal 10 4 3 4 2 3" xfId="17851"/>
    <cellStyle name="Normal 10 4 3 4 3" xfId="11797"/>
    <cellStyle name="Normal 10 4 3 4 3 2" xfId="23851"/>
    <cellStyle name="Normal 10 4 3 4 4" xfId="16172"/>
    <cellStyle name="Normal 10 4 3 5" xfId="4649"/>
    <cellStyle name="Normal 10 4 3 5 2" xfId="4650"/>
    <cellStyle name="Normal 10 4 3 5 2 2" xfId="11798"/>
    <cellStyle name="Normal 10 4 3 5 2 2 2" xfId="23852"/>
    <cellStyle name="Normal 10 4 3 5 2 3" xfId="17853"/>
    <cellStyle name="Normal 10 4 3 5 3" xfId="11799"/>
    <cellStyle name="Normal 10 4 3 5 3 2" xfId="23853"/>
    <cellStyle name="Normal 10 4 3 5 4" xfId="17852"/>
    <cellStyle name="Normal 10 4 3 6" xfId="4651"/>
    <cellStyle name="Normal 10 4 3 6 2" xfId="11800"/>
    <cellStyle name="Normal 10 4 3 6 2 2" xfId="23854"/>
    <cellStyle name="Normal 10 4 3 6 3" xfId="17854"/>
    <cellStyle name="Normal 10 4 3 7" xfId="8355"/>
    <cellStyle name="Normal 10 4 3 7 2" xfId="20790"/>
    <cellStyle name="Normal 10 4 3 8" xfId="15306"/>
    <cellStyle name="Normal 10 4 4" xfId="673"/>
    <cellStyle name="Normal 10 4 4 2" xfId="1637"/>
    <cellStyle name="Normal 10 4 4 2 2" xfId="4652"/>
    <cellStyle name="Normal 10 4 4 2 2 2" xfId="11801"/>
    <cellStyle name="Normal 10 4 4 2 2 2 2" xfId="23855"/>
    <cellStyle name="Normal 10 4 4 2 2 3" xfId="17855"/>
    <cellStyle name="Normal 10 4 4 2 3" xfId="11802"/>
    <cellStyle name="Normal 10 4 4 2 3 2" xfId="23856"/>
    <cellStyle name="Normal 10 4 4 2 4" xfId="16173"/>
    <cellStyle name="Normal 10 4 4 3" xfId="4653"/>
    <cellStyle name="Normal 10 4 4 3 2" xfId="4654"/>
    <cellStyle name="Normal 10 4 4 3 2 2" xfId="11803"/>
    <cellStyle name="Normal 10 4 4 3 2 2 2" xfId="23857"/>
    <cellStyle name="Normal 10 4 4 3 2 3" xfId="17857"/>
    <cellStyle name="Normal 10 4 4 3 3" xfId="11804"/>
    <cellStyle name="Normal 10 4 4 3 3 2" xfId="23858"/>
    <cellStyle name="Normal 10 4 4 3 4" xfId="17856"/>
    <cellStyle name="Normal 10 4 4 4" xfId="4655"/>
    <cellStyle name="Normal 10 4 4 4 2" xfId="11805"/>
    <cellStyle name="Normal 10 4 4 4 2 2" xfId="23859"/>
    <cellStyle name="Normal 10 4 4 4 3" xfId="17858"/>
    <cellStyle name="Normal 10 4 4 5" xfId="8356"/>
    <cellStyle name="Normal 10 4 4 5 2" xfId="20791"/>
    <cellStyle name="Normal 10 4 4 6" xfId="15318"/>
    <cellStyle name="Normal 10 4 5" xfId="1638"/>
    <cellStyle name="Normal 10 4 5 2" xfId="4656"/>
    <cellStyle name="Normal 10 4 5 2 2" xfId="11806"/>
    <cellStyle name="Normal 10 4 5 2 2 2" xfId="23860"/>
    <cellStyle name="Normal 10 4 5 2 3" xfId="17859"/>
    <cellStyle name="Normal 10 4 5 3" xfId="11807"/>
    <cellStyle name="Normal 10 4 5 3 2" xfId="23861"/>
    <cellStyle name="Normal 10 4 5 4" xfId="16174"/>
    <cellStyle name="Normal 10 4 6" xfId="4657"/>
    <cellStyle name="Normal 10 4 6 2" xfId="4658"/>
    <cellStyle name="Normal 10 4 6 2 2" xfId="11808"/>
    <cellStyle name="Normal 10 4 6 2 2 2" xfId="23862"/>
    <cellStyle name="Normal 10 4 6 2 3" xfId="17861"/>
    <cellStyle name="Normal 10 4 6 3" xfId="11809"/>
    <cellStyle name="Normal 10 4 6 3 2" xfId="23863"/>
    <cellStyle name="Normal 10 4 6 4" xfId="17860"/>
    <cellStyle name="Normal 10 4 7" xfId="4659"/>
    <cellStyle name="Normal 10 4 7 2" xfId="11810"/>
    <cellStyle name="Normal 10 4 7 2 2" xfId="23864"/>
    <cellStyle name="Normal 10 4 7 3" xfId="17862"/>
    <cellStyle name="Normal 10 4 8" xfId="8357"/>
    <cellStyle name="Normal 10 4 8 2" xfId="20792"/>
    <cellStyle name="Normal 10 4 9" xfId="15303"/>
    <cellStyle name="Normal 10 5" xfId="674"/>
    <cellStyle name="Normal 10 5 2" xfId="675"/>
    <cellStyle name="Normal 10 5 2 2" xfId="676"/>
    <cellStyle name="Normal 10 5 2 2 2" xfId="1639"/>
    <cellStyle name="Normal 10 5 2 2 2 2" xfId="4660"/>
    <cellStyle name="Normal 10 5 2 2 2 2 2" xfId="11811"/>
    <cellStyle name="Normal 10 5 2 2 2 2 2 2" xfId="23865"/>
    <cellStyle name="Normal 10 5 2 2 2 2 3" xfId="17863"/>
    <cellStyle name="Normal 10 5 2 2 2 3" xfId="11812"/>
    <cellStyle name="Normal 10 5 2 2 2 3 2" xfId="23866"/>
    <cellStyle name="Normal 10 5 2 2 2 4" xfId="16175"/>
    <cellStyle name="Normal 10 5 2 2 3" xfId="4661"/>
    <cellStyle name="Normal 10 5 2 2 3 2" xfId="4662"/>
    <cellStyle name="Normal 10 5 2 2 3 2 2" xfId="11813"/>
    <cellStyle name="Normal 10 5 2 2 3 2 2 2" xfId="23867"/>
    <cellStyle name="Normal 10 5 2 2 3 2 3" xfId="17865"/>
    <cellStyle name="Normal 10 5 2 2 3 3" xfId="11814"/>
    <cellStyle name="Normal 10 5 2 2 3 3 2" xfId="23868"/>
    <cellStyle name="Normal 10 5 2 2 3 4" xfId="17864"/>
    <cellStyle name="Normal 10 5 2 2 4" xfId="4663"/>
    <cellStyle name="Normal 10 5 2 2 4 2" xfId="11815"/>
    <cellStyle name="Normal 10 5 2 2 4 2 2" xfId="23869"/>
    <cellStyle name="Normal 10 5 2 2 4 3" xfId="17866"/>
    <cellStyle name="Normal 10 5 2 2 5" xfId="8358"/>
    <cellStyle name="Normal 10 5 2 2 5 2" xfId="20793"/>
    <cellStyle name="Normal 10 5 2 2 6" xfId="15321"/>
    <cellStyle name="Normal 10 5 2 3" xfId="1640"/>
    <cellStyle name="Normal 10 5 2 3 2" xfId="4664"/>
    <cellStyle name="Normal 10 5 2 3 2 2" xfId="11816"/>
    <cellStyle name="Normal 10 5 2 3 2 2 2" xfId="23870"/>
    <cellStyle name="Normal 10 5 2 3 2 3" xfId="17867"/>
    <cellStyle name="Normal 10 5 2 3 3" xfId="11817"/>
    <cellStyle name="Normal 10 5 2 3 3 2" xfId="23871"/>
    <cellStyle name="Normal 10 5 2 3 4" xfId="16176"/>
    <cellStyle name="Normal 10 5 2 4" xfId="4665"/>
    <cellStyle name="Normal 10 5 2 4 2" xfId="4666"/>
    <cellStyle name="Normal 10 5 2 4 2 2" xfId="11818"/>
    <cellStyle name="Normal 10 5 2 4 2 2 2" xfId="23872"/>
    <cellStyle name="Normal 10 5 2 4 2 3" xfId="17869"/>
    <cellStyle name="Normal 10 5 2 4 3" xfId="11819"/>
    <cellStyle name="Normal 10 5 2 4 3 2" xfId="23873"/>
    <cellStyle name="Normal 10 5 2 4 4" xfId="17868"/>
    <cellStyle name="Normal 10 5 2 5" xfId="4667"/>
    <cellStyle name="Normal 10 5 2 5 2" xfId="11820"/>
    <cellStyle name="Normal 10 5 2 5 2 2" xfId="23874"/>
    <cellStyle name="Normal 10 5 2 5 3" xfId="17870"/>
    <cellStyle name="Normal 10 5 2 6" xfId="8359"/>
    <cellStyle name="Normal 10 5 2 6 2" xfId="20794"/>
    <cellStyle name="Normal 10 5 2 7" xfId="15320"/>
    <cellStyle name="Normal 10 5 3" xfId="677"/>
    <cellStyle name="Normal 10 5 3 2" xfId="1641"/>
    <cellStyle name="Normal 10 5 3 2 2" xfId="4668"/>
    <cellStyle name="Normal 10 5 3 2 2 2" xfId="11821"/>
    <cellStyle name="Normal 10 5 3 2 2 2 2" xfId="23875"/>
    <cellStyle name="Normal 10 5 3 2 2 3" xfId="17871"/>
    <cellStyle name="Normal 10 5 3 2 3" xfId="11822"/>
    <cellStyle name="Normal 10 5 3 2 3 2" xfId="23876"/>
    <cellStyle name="Normal 10 5 3 2 4" xfId="16177"/>
    <cellStyle name="Normal 10 5 3 3" xfId="4669"/>
    <cellStyle name="Normal 10 5 3 3 2" xfId="4670"/>
    <cellStyle name="Normal 10 5 3 3 2 2" xfId="11823"/>
    <cellStyle name="Normal 10 5 3 3 2 2 2" xfId="23877"/>
    <cellStyle name="Normal 10 5 3 3 2 3" xfId="17873"/>
    <cellStyle name="Normal 10 5 3 3 3" xfId="11824"/>
    <cellStyle name="Normal 10 5 3 3 3 2" xfId="23878"/>
    <cellStyle name="Normal 10 5 3 3 4" xfId="17872"/>
    <cellStyle name="Normal 10 5 3 4" xfId="4671"/>
    <cellStyle name="Normal 10 5 3 4 2" xfId="11825"/>
    <cellStyle name="Normal 10 5 3 4 2 2" xfId="23879"/>
    <cellStyle name="Normal 10 5 3 4 3" xfId="17874"/>
    <cellStyle name="Normal 10 5 3 5" xfId="8360"/>
    <cellStyle name="Normal 10 5 3 5 2" xfId="20795"/>
    <cellStyle name="Normal 10 5 3 6" xfId="15322"/>
    <cellStyle name="Normal 10 5 4" xfId="1642"/>
    <cellStyle name="Normal 10 5 4 2" xfId="4672"/>
    <cellStyle name="Normal 10 5 4 2 2" xfId="11826"/>
    <cellStyle name="Normal 10 5 4 2 2 2" xfId="23880"/>
    <cellStyle name="Normal 10 5 4 2 3" xfId="17875"/>
    <cellStyle name="Normal 10 5 4 3" xfId="11827"/>
    <cellStyle name="Normal 10 5 4 3 2" xfId="23881"/>
    <cellStyle name="Normal 10 5 4 4" xfId="16178"/>
    <cellStyle name="Normal 10 5 5" xfId="4673"/>
    <cellStyle name="Normal 10 5 5 2" xfId="4674"/>
    <cellStyle name="Normal 10 5 5 2 2" xfId="11828"/>
    <cellStyle name="Normal 10 5 5 2 2 2" xfId="23882"/>
    <cellStyle name="Normal 10 5 5 2 3" xfId="17877"/>
    <cellStyle name="Normal 10 5 5 3" xfId="11829"/>
    <cellStyle name="Normal 10 5 5 3 2" xfId="23883"/>
    <cellStyle name="Normal 10 5 5 4" xfId="17876"/>
    <cellStyle name="Normal 10 5 6" xfId="4675"/>
    <cellStyle name="Normal 10 5 6 2" xfId="11830"/>
    <cellStyle name="Normal 10 5 6 2 2" xfId="23884"/>
    <cellStyle name="Normal 10 5 6 3" xfId="17878"/>
    <cellStyle name="Normal 10 5 7" xfId="8361"/>
    <cellStyle name="Normal 10 5 7 2" xfId="20796"/>
    <cellStyle name="Normal 10 5 8" xfId="15319"/>
    <cellStyle name="Normal 10 6" xfId="678"/>
    <cellStyle name="Normal 10 6 2" xfId="679"/>
    <cellStyle name="Normal 10 6 2 2" xfId="680"/>
    <cellStyle name="Normal 10 6 2 2 2" xfId="1643"/>
    <cellStyle name="Normal 10 6 2 2 2 2" xfId="4676"/>
    <cellStyle name="Normal 10 6 2 2 2 2 2" xfId="11831"/>
    <cellStyle name="Normal 10 6 2 2 2 2 2 2" xfId="23885"/>
    <cellStyle name="Normal 10 6 2 2 2 2 3" xfId="17879"/>
    <cellStyle name="Normal 10 6 2 2 2 3" xfId="11832"/>
    <cellStyle name="Normal 10 6 2 2 2 3 2" xfId="23886"/>
    <cellStyle name="Normal 10 6 2 2 2 4" xfId="16179"/>
    <cellStyle name="Normal 10 6 2 2 3" xfId="4677"/>
    <cellStyle name="Normal 10 6 2 2 3 2" xfId="4678"/>
    <cellStyle name="Normal 10 6 2 2 3 2 2" xfId="11833"/>
    <cellStyle name="Normal 10 6 2 2 3 2 2 2" xfId="23887"/>
    <cellStyle name="Normal 10 6 2 2 3 2 3" xfId="17881"/>
    <cellStyle name="Normal 10 6 2 2 3 3" xfId="11834"/>
    <cellStyle name="Normal 10 6 2 2 3 3 2" xfId="23888"/>
    <cellStyle name="Normal 10 6 2 2 3 4" xfId="17880"/>
    <cellStyle name="Normal 10 6 2 2 4" xfId="4679"/>
    <cellStyle name="Normal 10 6 2 2 4 2" xfId="11835"/>
    <cellStyle name="Normal 10 6 2 2 4 2 2" xfId="23889"/>
    <cellStyle name="Normal 10 6 2 2 4 3" xfId="17882"/>
    <cellStyle name="Normal 10 6 2 2 5" xfId="8362"/>
    <cellStyle name="Normal 10 6 2 2 5 2" xfId="20797"/>
    <cellStyle name="Normal 10 6 2 2 6" xfId="15325"/>
    <cellStyle name="Normal 10 6 2 3" xfId="1644"/>
    <cellStyle name="Normal 10 6 2 3 2" xfId="4680"/>
    <cellStyle name="Normal 10 6 2 3 2 2" xfId="11836"/>
    <cellStyle name="Normal 10 6 2 3 2 2 2" xfId="23890"/>
    <cellStyle name="Normal 10 6 2 3 2 3" xfId="17883"/>
    <cellStyle name="Normal 10 6 2 3 3" xfId="11837"/>
    <cellStyle name="Normal 10 6 2 3 3 2" xfId="23891"/>
    <cellStyle name="Normal 10 6 2 3 4" xfId="16180"/>
    <cellStyle name="Normal 10 6 2 4" xfId="4681"/>
    <cellStyle name="Normal 10 6 2 4 2" xfId="4682"/>
    <cellStyle name="Normal 10 6 2 4 2 2" xfId="11838"/>
    <cellStyle name="Normal 10 6 2 4 2 2 2" xfId="23892"/>
    <cellStyle name="Normal 10 6 2 4 2 3" xfId="17885"/>
    <cellStyle name="Normal 10 6 2 4 3" xfId="11839"/>
    <cellStyle name="Normal 10 6 2 4 3 2" xfId="23893"/>
    <cellStyle name="Normal 10 6 2 4 4" xfId="17884"/>
    <cellStyle name="Normal 10 6 2 5" xfId="4683"/>
    <cellStyle name="Normal 10 6 2 5 2" xfId="11840"/>
    <cellStyle name="Normal 10 6 2 5 2 2" xfId="23894"/>
    <cellStyle name="Normal 10 6 2 5 3" xfId="17886"/>
    <cellStyle name="Normal 10 6 2 6" xfId="8363"/>
    <cellStyle name="Normal 10 6 2 6 2" xfId="20798"/>
    <cellStyle name="Normal 10 6 2 7" xfId="15324"/>
    <cellStyle name="Normal 10 6 3" xfId="681"/>
    <cellStyle name="Normal 10 6 3 2" xfId="1645"/>
    <cellStyle name="Normal 10 6 3 2 2" xfId="4684"/>
    <cellStyle name="Normal 10 6 3 2 2 2" xfId="11841"/>
    <cellStyle name="Normal 10 6 3 2 2 2 2" xfId="23895"/>
    <cellStyle name="Normal 10 6 3 2 2 3" xfId="17887"/>
    <cellStyle name="Normal 10 6 3 2 3" xfId="11842"/>
    <cellStyle name="Normal 10 6 3 2 3 2" xfId="23896"/>
    <cellStyle name="Normal 10 6 3 2 4" xfId="16181"/>
    <cellStyle name="Normal 10 6 3 3" xfId="4685"/>
    <cellStyle name="Normal 10 6 3 3 2" xfId="4686"/>
    <cellStyle name="Normal 10 6 3 3 2 2" xfId="11843"/>
    <cellStyle name="Normal 10 6 3 3 2 2 2" xfId="23897"/>
    <cellStyle name="Normal 10 6 3 3 2 3" xfId="17889"/>
    <cellStyle name="Normal 10 6 3 3 3" xfId="11844"/>
    <cellStyle name="Normal 10 6 3 3 3 2" xfId="23898"/>
    <cellStyle name="Normal 10 6 3 3 4" xfId="17888"/>
    <cellStyle name="Normal 10 6 3 4" xfId="4687"/>
    <cellStyle name="Normal 10 6 3 4 2" xfId="11845"/>
    <cellStyle name="Normal 10 6 3 4 2 2" xfId="23899"/>
    <cellStyle name="Normal 10 6 3 4 3" xfId="17890"/>
    <cellStyle name="Normal 10 6 3 5" xfId="8364"/>
    <cellStyle name="Normal 10 6 3 5 2" xfId="20799"/>
    <cellStyle name="Normal 10 6 3 6" xfId="15326"/>
    <cellStyle name="Normal 10 6 4" xfId="1646"/>
    <cellStyle name="Normal 10 6 4 2" xfId="4688"/>
    <cellStyle name="Normal 10 6 4 2 2" xfId="11846"/>
    <cellStyle name="Normal 10 6 4 2 2 2" xfId="23900"/>
    <cellStyle name="Normal 10 6 4 2 3" xfId="17891"/>
    <cellStyle name="Normal 10 6 4 3" xfId="11847"/>
    <cellStyle name="Normal 10 6 4 3 2" xfId="23901"/>
    <cellStyle name="Normal 10 6 4 4" xfId="16182"/>
    <cellStyle name="Normal 10 6 5" xfId="4689"/>
    <cellStyle name="Normal 10 6 5 2" xfId="4690"/>
    <cellStyle name="Normal 10 6 5 2 2" xfId="11848"/>
    <cellStyle name="Normal 10 6 5 2 2 2" xfId="23902"/>
    <cellStyle name="Normal 10 6 5 2 3" xfId="17893"/>
    <cellStyle name="Normal 10 6 5 3" xfId="11849"/>
    <cellStyle name="Normal 10 6 5 3 2" xfId="23903"/>
    <cellStyle name="Normal 10 6 5 4" xfId="17892"/>
    <cellStyle name="Normal 10 6 6" xfId="4691"/>
    <cellStyle name="Normal 10 6 6 2" xfId="11850"/>
    <cellStyle name="Normal 10 6 6 2 2" xfId="23904"/>
    <cellStyle name="Normal 10 6 6 3" xfId="17894"/>
    <cellStyle name="Normal 10 6 7" xfId="8365"/>
    <cellStyle name="Normal 10 6 7 2" xfId="20800"/>
    <cellStyle name="Normal 10 6 8" xfId="15323"/>
    <cellStyle name="Normal 10 7" xfId="682"/>
    <cellStyle name="Normal 10 7 2" xfId="683"/>
    <cellStyle name="Normal 10 7 2 2" xfId="684"/>
    <cellStyle name="Normal 10 7 2 2 2" xfId="1647"/>
    <cellStyle name="Normal 10 7 2 2 2 2" xfId="4692"/>
    <cellStyle name="Normal 10 7 2 2 2 2 2" xfId="11851"/>
    <cellStyle name="Normal 10 7 2 2 2 2 2 2" xfId="23905"/>
    <cellStyle name="Normal 10 7 2 2 2 2 3" xfId="17895"/>
    <cellStyle name="Normal 10 7 2 2 2 3" xfId="11852"/>
    <cellStyle name="Normal 10 7 2 2 2 3 2" xfId="23906"/>
    <cellStyle name="Normal 10 7 2 2 2 4" xfId="16183"/>
    <cellStyle name="Normal 10 7 2 2 3" xfId="4693"/>
    <cellStyle name="Normal 10 7 2 2 3 2" xfId="4694"/>
    <cellStyle name="Normal 10 7 2 2 3 2 2" xfId="11853"/>
    <cellStyle name="Normal 10 7 2 2 3 2 2 2" xfId="23907"/>
    <cellStyle name="Normal 10 7 2 2 3 2 3" xfId="17897"/>
    <cellStyle name="Normal 10 7 2 2 3 3" xfId="11854"/>
    <cellStyle name="Normal 10 7 2 2 3 3 2" xfId="23908"/>
    <cellStyle name="Normal 10 7 2 2 3 4" xfId="17896"/>
    <cellStyle name="Normal 10 7 2 2 4" xfId="4695"/>
    <cellStyle name="Normal 10 7 2 2 4 2" xfId="11855"/>
    <cellStyle name="Normal 10 7 2 2 4 2 2" xfId="23909"/>
    <cellStyle name="Normal 10 7 2 2 4 3" xfId="17898"/>
    <cellStyle name="Normal 10 7 2 2 5" xfId="8366"/>
    <cellStyle name="Normal 10 7 2 2 5 2" xfId="20801"/>
    <cellStyle name="Normal 10 7 2 2 6" xfId="15329"/>
    <cellStyle name="Normal 10 7 2 3" xfId="1648"/>
    <cellStyle name="Normal 10 7 2 3 2" xfId="4696"/>
    <cellStyle name="Normal 10 7 2 3 2 2" xfId="11856"/>
    <cellStyle name="Normal 10 7 2 3 2 2 2" xfId="23910"/>
    <cellStyle name="Normal 10 7 2 3 2 3" xfId="17899"/>
    <cellStyle name="Normal 10 7 2 3 3" xfId="11857"/>
    <cellStyle name="Normal 10 7 2 3 3 2" xfId="23911"/>
    <cellStyle name="Normal 10 7 2 3 4" xfId="16184"/>
    <cellStyle name="Normal 10 7 2 4" xfId="4697"/>
    <cellStyle name="Normal 10 7 2 4 2" xfId="4698"/>
    <cellStyle name="Normal 10 7 2 4 2 2" xfId="11858"/>
    <cellStyle name="Normal 10 7 2 4 2 2 2" xfId="23912"/>
    <cellStyle name="Normal 10 7 2 4 2 3" xfId="17901"/>
    <cellStyle name="Normal 10 7 2 4 3" xfId="11859"/>
    <cellStyle name="Normal 10 7 2 4 3 2" xfId="23913"/>
    <cellStyle name="Normal 10 7 2 4 4" xfId="17900"/>
    <cellStyle name="Normal 10 7 2 5" xfId="4699"/>
    <cellStyle name="Normal 10 7 2 5 2" xfId="11860"/>
    <cellStyle name="Normal 10 7 2 5 2 2" xfId="23914"/>
    <cellStyle name="Normal 10 7 2 5 3" xfId="17902"/>
    <cellStyle name="Normal 10 7 2 6" xfId="8367"/>
    <cellStyle name="Normal 10 7 2 6 2" xfId="20802"/>
    <cellStyle name="Normal 10 7 2 7" xfId="15328"/>
    <cellStyle name="Normal 10 7 3" xfId="685"/>
    <cellStyle name="Normal 10 7 3 2" xfId="1649"/>
    <cellStyle name="Normal 10 7 3 2 2" xfId="4700"/>
    <cellStyle name="Normal 10 7 3 2 2 2" xfId="11861"/>
    <cellStyle name="Normal 10 7 3 2 2 2 2" xfId="23915"/>
    <cellStyle name="Normal 10 7 3 2 2 3" xfId="17903"/>
    <cellStyle name="Normal 10 7 3 2 3" xfId="11862"/>
    <cellStyle name="Normal 10 7 3 2 3 2" xfId="23916"/>
    <cellStyle name="Normal 10 7 3 2 4" xfId="16185"/>
    <cellStyle name="Normal 10 7 3 3" xfId="4701"/>
    <cellStyle name="Normal 10 7 3 3 2" xfId="4702"/>
    <cellStyle name="Normal 10 7 3 3 2 2" xfId="11863"/>
    <cellStyle name="Normal 10 7 3 3 2 2 2" xfId="23917"/>
    <cellStyle name="Normal 10 7 3 3 2 3" xfId="17905"/>
    <cellStyle name="Normal 10 7 3 3 3" xfId="11864"/>
    <cellStyle name="Normal 10 7 3 3 3 2" xfId="23918"/>
    <cellStyle name="Normal 10 7 3 3 4" xfId="17904"/>
    <cellStyle name="Normal 10 7 3 4" xfId="4703"/>
    <cellStyle name="Normal 10 7 3 4 2" xfId="11865"/>
    <cellStyle name="Normal 10 7 3 4 2 2" xfId="23919"/>
    <cellStyle name="Normal 10 7 3 4 3" xfId="17906"/>
    <cellStyle name="Normal 10 7 3 5" xfId="8368"/>
    <cellStyle name="Normal 10 7 3 5 2" xfId="20803"/>
    <cellStyle name="Normal 10 7 3 6" xfId="15330"/>
    <cellStyle name="Normal 10 7 4" xfId="1650"/>
    <cellStyle name="Normal 10 7 4 2" xfId="4704"/>
    <cellStyle name="Normal 10 7 4 2 2" xfId="11866"/>
    <cellStyle name="Normal 10 7 4 2 2 2" xfId="23920"/>
    <cellStyle name="Normal 10 7 4 2 3" xfId="17907"/>
    <cellStyle name="Normal 10 7 4 3" xfId="11867"/>
    <cellStyle name="Normal 10 7 4 3 2" xfId="23921"/>
    <cellStyle name="Normal 10 7 4 4" xfId="16186"/>
    <cellStyle name="Normal 10 7 5" xfId="4705"/>
    <cellStyle name="Normal 10 7 5 2" xfId="4706"/>
    <cellStyle name="Normal 10 7 5 2 2" xfId="11868"/>
    <cellStyle name="Normal 10 7 5 2 2 2" xfId="23922"/>
    <cellStyle name="Normal 10 7 5 2 3" xfId="17909"/>
    <cellStyle name="Normal 10 7 5 3" xfId="11869"/>
    <cellStyle name="Normal 10 7 5 3 2" xfId="23923"/>
    <cellStyle name="Normal 10 7 5 4" xfId="17908"/>
    <cellStyle name="Normal 10 7 6" xfId="4707"/>
    <cellStyle name="Normal 10 7 6 2" xfId="11870"/>
    <cellStyle name="Normal 10 7 6 2 2" xfId="23924"/>
    <cellStyle name="Normal 10 7 6 3" xfId="17910"/>
    <cellStyle name="Normal 10 7 7" xfId="8369"/>
    <cellStyle name="Normal 10 7 7 2" xfId="20804"/>
    <cellStyle name="Normal 10 7 8" xfId="15327"/>
    <cellStyle name="Normal 10 8" xfId="686"/>
    <cellStyle name="Normal 10 8 2" xfId="687"/>
    <cellStyle name="Normal 10 8 2 2" xfId="688"/>
    <cellStyle name="Normal 10 8 2 2 2" xfId="1651"/>
    <cellStyle name="Normal 10 8 2 2 2 2" xfId="4708"/>
    <cellStyle name="Normal 10 8 2 2 2 2 2" xfId="11871"/>
    <cellStyle name="Normal 10 8 2 2 2 2 2 2" xfId="23925"/>
    <cellStyle name="Normal 10 8 2 2 2 2 3" xfId="17911"/>
    <cellStyle name="Normal 10 8 2 2 2 3" xfId="11872"/>
    <cellStyle name="Normal 10 8 2 2 2 3 2" xfId="23926"/>
    <cellStyle name="Normal 10 8 2 2 2 4" xfId="16187"/>
    <cellStyle name="Normal 10 8 2 2 3" xfId="4709"/>
    <cellStyle name="Normal 10 8 2 2 3 2" xfId="4710"/>
    <cellStyle name="Normal 10 8 2 2 3 2 2" xfId="11873"/>
    <cellStyle name="Normal 10 8 2 2 3 2 2 2" xfId="23927"/>
    <cellStyle name="Normal 10 8 2 2 3 2 3" xfId="17913"/>
    <cellStyle name="Normal 10 8 2 2 3 3" xfId="11874"/>
    <cellStyle name="Normal 10 8 2 2 3 3 2" xfId="23928"/>
    <cellStyle name="Normal 10 8 2 2 3 4" xfId="17912"/>
    <cellStyle name="Normal 10 8 2 2 4" xfId="4711"/>
    <cellStyle name="Normal 10 8 2 2 4 2" xfId="11875"/>
    <cellStyle name="Normal 10 8 2 2 4 2 2" xfId="23929"/>
    <cellStyle name="Normal 10 8 2 2 4 3" xfId="17914"/>
    <cellStyle name="Normal 10 8 2 2 5" xfId="8370"/>
    <cellStyle name="Normal 10 8 2 2 5 2" xfId="20805"/>
    <cellStyle name="Normal 10 8 2 2 6" xfId="15333"/>
    <cellStyle name="Normal 10 8 2 3" xfId="1652"/>
    <cellStyle name="Normal 10 8 2 3 2" xfId="4712"/>
    <cellStyle name="Normal 10 8 2 3 2 2" xfId="11876"/>
    <cellStyle name="Normal 10 8 2 3 2 2 2" xfId="23930"/>
    <cellStyle name="Normal 10 8 2 3 2 3" xfId="17915"/>
    <cellStyle name="Normal 10 8 2 3 3" xfId="11877"/>
    <cellStyle name="Normal 10 8 2 3 3 2" xfId="23931"/>
    <cellStyle name="Normal 10 8 2 3 4" xfId="16188"/>
    <cellStyle name="Normal 10 8 2 4" xfId="4713"/>
    <cellStyle name="Normal 10 8 2 4 2" xfId="4714"/>
    <cellStyle name="Normal 10 8 2 4 2 2" xfId="11878"/>
    <cellStyle name="Normal 10 8 2 4 2 2 2" xfId="23932"/>
    <cellStyle name="Normal 10 8 2 4 2 3" xfId="17917"/>
    <cellStyle name="Normal 10 8 2 4 3" xfId="11879"/>
    <cellStyle name="Normal 10 8 2 4 3 2" xfId="23933"/>
    <cellStyle name="Normal 10 8 2 4 4" xfId="17916"/>
    <cellStyle name="Normal 10 8 2 5" xfId="4715"/>
    <cellStyle name="Normal 10 8 2 5 2" xfId="11880"/>
    <cellStyle name="Normal 10 8 2 5 2 2" xfId="23934"/>
    <cellStyle name="Normal 10 8 2 5 3" xfId="17918"/>
    <cellStyle name="Normal 10 8 2 6" xfId="8371"/>
    <cellStyle name="Normal 10 8 2 6 2" xfId="20806"/>
    <cellStyle name="Normal 10 8 2 7" xfId="15332"/>
    <cellStyle name="Normal 10 8 3" xfId="689"/>
    <cellStyle name="Normal 10 8 3 2" xfId="1653"/>
    <cellStyle name="Normal 10 8 3 2 2" xfId="4716"/>
    <cellStyle name="Normal 10 8 3 2 2 2" xfId="11881"/>
    <cellStyle name="Normal 10 8 3 2 2 2 2" xfId="23935"/>
    <cellStyle name="Normal 10 8 3 2 2 3" xfId="17919"/>
    <cellStyle name="Normal 10 8 3 2 3" xfId="11882"/>
    <cellStyle name="Normal 10 8 3 2 3 2" xfId="23936"/>
    <cellStyle name="Normal 10 8 3 2 4" xfId="16189"/>
    <cellStyle name="Normal 10 8 3 3" xfId="4717"/>
    <cellStyle name="Normal 10 8 3 3 2" xfId="4718"/>
    <cellStyle name="Normal 10 8 3 3 2 2" xfId="11883"/>
    <cellStyle name="Normal 10 8 3 3 2 2 2" xfId="23937"/>
    <cellStyle name="Normal 10 8 3 3 2 3" xfId="17921"/>
    <cellStyle name="Normal 10 8 3 3 3" xfId="11884"/>
    <cellStyle name="Normal 10 8 3 3 3 2" xfId="23938"/>
    <cellStyle name="Normal 10 8 3 3 4" xfId="17920"/>
    <cellStyle name="Normal 10 8 3 4" xfId="4719"/>
    <cellStyle name="Normal 10 8 3 4 2" xfId="11885"/>
    <cellStyle name="Normal 10 8 3 4 2 2" xfId="23939"/>
    <cellStyle name="Normal 10 8 3 4 3" xfId="17922"/>
    <cellStyle name="Normal 10 8 3 5" xfId="8372"/>
    <cellStyle name="Normal 10 8 3 5 2" xfId="20807"/>
    <cellStyle name="Normal 10 8 3 6" xfId="15334"/>
    <cellStyle name="Normal 10 8 4" xfId="1654"/>
    <cellStyle name="Normal 10 8 4 2" xfId="4720"/>
    <cellStyle name="Normal 10 8 4 2 2" xfId="11886"/>
    <cellStyle name="Normal 10 8 4 2 2 2" xfId="23940"/>
    <cellStyle name="Normal 10 8 4 2 3" xfId="17923"/>
    <cellStyle name="Normal 10 8 4 3" xfId="11887"/>
    <cellStyle name="Normal 10 8 4 3 2" xfId="23941"/>
    <cellStyle name="Normal 10 8 4 4" xfId="16190"/>
    <cellStyle name="Normal 10 8 5" xfId="4721"/>
    <cellStyle name="Normal 10 8 5 2" xfId="4722"/>
    <cellStyle name="Normal 10 8 5 2 2" xfId="11888"/>
    <cellStyle name="Normal 10 8 5 2 2 2" xfId="23942"/>
    <cellStyle name="Normal 10 8 5 2 3" xfId="17925"/>
    <cellStyle name="Normal 10 8 5 3" xfId="11889"/>
    <cellStyle name="Normal 10 8 5 3 2" xfId="23943"/>
    <cellStyle name="Normal 10 8 5 4" xfId="17924"/>
    <cellStyle name="Normal 10 8 6" xfId="4723"/>
    <cellStyle name="Normal 10 8 6 2" xfId="11890"/>
    <cellStyle name="Normal 10 8 6 2 2" xfId="23944"/>
    <cellStyle name="Normal 10 8 6 3" xfId="17926"/>
    <cellStyle name="Normal 10 8 7" xfId="8373"/>
    <cellStyle name="Normal 10 8 7 2" xfId="20808"/>
    <cellStyle name="Normal 10 8 8" xfId="15331"/>
    <cellStyle name="Normal 10 9" xfId="690"/>
    <cellStyle name="Normal 10 9 2" xfId="691"/>
    <cellStyle name="Normal 10 9 2 2" xfId="1655"/>
    <cellStyle name="Normal 10 9 2 2 2" xfId="4724"/>
    <cellStyle name="Normal 10 9 2 2 2 2" xfId="11891"/>
    <cellStyle name="Normal 10 9 2 2 2 2 2" xfId="23945"/>
    <cellStyle name="Normal 10 9 2 2 2 3" xfId="17927"/>
    <cellStyle name="Normal 10 9 2 2 3" xfId="11892"/>
    <cellStyle name="Normal 10 9 2 2 3 2" xfId="23946"/>
    <cellStyle name="Normal 10 9 2 2 4" xfId="16191"/>
    <cellStyle name="Normal 10 9 2 3" xfId="4725"/>
    <cellStyle name="Normal 10 9 2 3 2" xfId="4726"/>
    <cellStyle name="Normal 10 9 2 3 2 2" xfId="11893"/>
    <cellStyle name="Normal 10 9 2 3 2 2 2" xfId="23947"/>
    <cellStyle name="Normal 10 9 2 3 2 3" xfId="17929"/>
    <cellStyle name="Normal 10 9 2 3 3" xfId="11894"/>
    <cellStyle name="Normal 10 9 2 3 3 2" xfId="23948"/>
    <cellStyle name="Normal 10 9 2 3 4" xfId="17928"/>
    <cellStyle name="Normal 10 9 2 4" xfId="4727"/>
    <cellStyle name="Normal 10 9 2 4 2" xfId="11895"/>
    <cellStyle name="Normal 10 9 2 4 2 2" xfId="23949"/>
    <cellStyle name="Normal 10 9 2 4 3" xfId="17930"/>
    <cellStyle name="Normal 10 9 2 5" xfId="8374"/>
    <cellStyle name="Normal 10 9 2 5 2" xfId="20809"/>
    <cellStyle name="Normal 10 9 2 6" xfId="15336"/>
    <cellStyle name="Normal 10 9 3" xfId="1656"/>
    <cellStyle name="Normal 10 9 3 2" xfId="4728"/>
    <cellStyle name="Normal 10 9 3 2 2" xfId="11896"/>
    <cellStyle name="Normal 10 9 3 2 2 2" xfId="23950"/>
    <cellStyle name="Normal 10 9 3 2 3" xfId="17931"/>
    <cellStyle name="Normal 10 9 3 3" xfId="11897"/>
    <cellStyle name="Normal 10 9 3 3 2" xfId="23951"/>
    <cellStyle name="Normal 10 9 3 4" xfId="16192"/>
    <cellStyle name="Normal 10 9 4" xfId="4729"/>
    <cellStyle name="Normal 10 9 4 2" xfId="4730"/>
    <cellStyle name="Normal 10 9 4 2 2" xfId="11898"/>
    <cellStyle name="Normal 10 9 4 2 2 2" xfId="23952"/>
    <cellStyle name="Normal 10 9 4 2 3" xfId="17933"/>
    <cellStyle name="Normal 10 9 4 3" xfId="11899"/>
    <cellStyle name="Normal 10 9 4 3 2" xfId="23953"/>
    <cellStyle name="Normal 10 9 4 4" xfId="17932"/>
    <cellStyle name="Normal 10 9 5" xfId="4731"/>
    <cellStyle name="Normal 10 9 5 2" xfId="11900"/>
    <cellStyle name="Normal 10 9 5 2 2" xfId="23954"/>
    <cellStyle name="Normal 10 9 5 3" xfId="17934"/>
    <cellStyle name="Normal 10 9 6" xfId="8375"/>
    <cellStyle name="Normal 10 9 6 2" xfId="20810"/>
    <cellStyle name="Normal 10 9 7" xfId="15335"/>
    <cellStyle name="Normal 10_ARTURO SSMC110113xls" xfId="692"/>
    <cellStyle name="Normal 100" xfId="1657"/>
    <cellStyle name="Normal 101" xfId="1658"/>
    <cellStyle name="Normal 102" xfId="1659"/>
    <cellStyle name="Normal 103" xfId="1660"/>
    <cellStyle name="Normal 104" xfId="1661"/>
    <cellStyle name="Normal 105" xfId="1662"/>
    <cellStyle name="Normal 106" xfId="1663"/>
    <cellStyle name="Normal 107" xfId="1664"/>
    <cellStyle name="Normal 108" xfId="1665"/>
    <cellStyle name="Normal 109" xfId="1666"/>
    <cellStyle name="Normal 11" xfId="157"/>
    <cellStyle name="Normal 11 2" xfId="693"/>
    <cellStyle name="Normal 11 2 2" xfId="694"/>
    <cellStyle name="Normal 11 2 2 2" xfId="695"/>
    <cellStyle name="Normal 11 2 2 2 2" xfId="1667"/>
    <cellStyle name="Normal 11 2 2 2 2 2" xfId="4732"/>
    <cellStyle name="Normal 11 2 2 2 2 2 2" xfId="11901"/>
    <cellStyle name="Normal 11 2 2 2 2 2 2 2" xfId="23955"/>
    <cellStyle name="Normal 11 2 2 2 2 2 3" xfId="17935"/>
    <cellStyle name="Normal 11 2 2 2 2 3" xfId="11902"/>
    <cellStyle name="Normal 11 2 2 2 2 3 2" xfId="23956"/>
    <cellStyle name="Normal 11 2 2 2 2 4" xfId="16193"/>
    <cellStyle name="Normal 11 2 2 2 3" xfId="4733"/>
    <cellStyle name="Normal 11 2 2 2 3 2" xfId="4734"/>
    <cellStyle name="Normal 11 2 2 2 3 2 2" xfId="11903"/>
    <cellStyle name="Normal 11 2 2 2 3 2 2 2" xfId="23957"/>
    <cellStyle name="Normal 11 2 2 2 3 2 3" xfId="17937"/>
    <cellStyle name="Normal 11 2 2 2 3 3" xfId="11904"/>
    <cellStyle name="Normal 11 2 2 2 3 3 2" xfId="23958"/>
    <cellStyle name="Normal 11 2 2 2 3 4" xfId="17936"/>
    <cellStyle name="Normal 11 2 2 2 4" xfId="4735"/>
    <cellStyle name="Normal 11 2 2 2 4 2" xfId="11905"/>
    <cellStyle name="Normal 11 2 2 2 4 2 2" xfId="23959"/>
    <cellStyle name="Normal 11 2 2 2 4 3" xfId="17938"/>
    <cellStyle name="Normal 11 2 2 2 5" xfId="8376"/>
    <cellStyle name="Normal 11 2 2 2 5 2" xfId="20811"/>
    <cellStyle name="Normal 11 2 2 2 6" xfId="15339"/>
    <cellStyle name="Normal 11 2 2 3" xfId="1668"/>
    <cellStyle name="Normal 11 2 2 3 2" xfId="4736"/>
    <cellStyle name="Normal 11 2 2 3 2 2" xfId="11906"/>
    <cellStyle name="Normal 11 2 2 3 2 2 2" xfId="23960"/>
    <cellStyle name="Normal 11 2 2 3 2 3" xfId="17939"/>
    <cellStyle name="Normal 11 2 2 3 3" xfId="11907"/>
    <cellStyle name="Normal 11 2 2 3 3 2" xfId="23961"/>
    <cellStyle name="Normal 11 2 2 3 4" xfId="16194"/>
    <cellStyle name="Normal 11 2 2 4" xfId="4737"/>
    <cellStyle name="Normal 11 2 2 4 2" xfId="4738"/>
    <cellStyle name="Normal 11 2 2 4 2 2" xfId="11908"/>
    <cellStyle name="Normal 11 2 2 4 2 2 2" xfId="23962"/>
    <cellStyle name="Normal 11 2 2 4 2 3" xfId="17941"/>
    <cellStyle name="Normal 11 2 2 4 3" xfId="11909"/>
    <cellStyle name="Normal 11 2 2 4 3 2" xfId="23963"/>
    <cellStyle name="Normal 11 2 2 4 4" xfId="17940"/>
    <cellStyle name="Normal 11 2 2 5" xfId="4739"/>
    <cellStyle name="Normal 11 2 2 5 2" xfId="11910"/>
    <cellStyle name="Normal 11 2 2 5 2 2" xfId="23964"/>
    <cellStyle name="Normal 11 2 2 5 3" xfId="17942"/>
    <cellStyle name="Normal 11 2 2 6" xfId="8377"/>
    <cellStyle name="Normal 11 2 2 6 2" xfId="20812"/>
    <cellStyle name="Normal 11 2 2 7" xfId="15338"/>
    <cellStyle name="Normal 11 2 3" xfId="696"/>
    <cellStyle name="Normal 11 2 3 2" xfId="1669"/>
    <cellStyle name="Normal 11 2 3 2 2" xfId="4740"/>
    <cellStyle name="Normal 11 2 3 2 2 2" xfId="11911"/>
    <cellStyle name="Normal 11 2 3 2 2 2 2" xfId="23965"/>
    <cellStyle name="Normal 11 2 3 2 2 3" xfId="17943"/>
    <cellStyle name="Normal 11 2 3 2 3" xfId="11912"/>
    <cellStyle name="Normal 11 2 3 2 3 2" xfId="23966"/>
    <cellStyle name="Normal 11 2 3 2 4" xfId="16195"/>
    <cellStyle name="Normal 11 2 3 3" xfId="4741"/>
    <cellStyle name="Normal 11 2 3 3 2" xfId="4742"/>
    <cellStyle name="Normal 11 2 3 3 2 2" xfId="11913"/>
    <cellStyle name="Normal 11 2 3 3 2 2 2" xfId="23967"/>
    <cellStyle name="Normal 11 2 3 3 2 3" xfId="17945"/>
    <cellStyle name="Normal 11 2 3 3 3" xfId="11914"/>
    <cellStyle name="Normal 11 2 3 3 3 2" xfId="23968"/>
    <cellStyle name="Normal 11 2 3 3 4" xfId="17944"/>
    <cellStyle name="Normal 11 2 3 4" xfId="4743"/>
    <cellStyle name="Normal 11 2 3 4 2" xfId="11915"/>
    <cellStyle name="Normal 11 2 3 4 2 2" xfId="23969"/>
    <cellStyle name="Normal 11 2 3 4 3" xfId="17946"/>
    <cellStyle name="Normal 11 2 3 5" xfId="8378"/>
    <cellStyle name="Normal 11 2 3 5 2" xfId="20813"/>
    <cellStyle name="Normal 11 2 3 6" xfId="15340"/>
    <cellStyle name="Normal 11 2 4" xfId="1670"/>
    <cellStyle name="Normal 11 2 4 2" xfId="4744"/>
    <cellStyle name="Normal 11 2 4 2 2" xfId="11916"/>
    <cellStyle name="Normal 11 2 4 2 2 2" xfId="23970"/>
    <cellStyle name="Normal 11 2 4 2 3" xfId="17947"/>
    <cellStyle name="Normal 11 2 4 3" xfId="11917"/>
    <cellStyle name="Normal 11 2 4 3 2" xfId="23971"/>
    <cellStyle name="Normal 11 2 4 4" xfId="16196"/>
    <cellStyle name="Normal 11 2 5" xfId="4745"/>
    <cellStyle name="Normal 11 2 5 2" xfId="4746"/>
    <cellStyle name="Normal 11 2 5 2 2" xfId="11918"/>
    <cellStyle name="Normal 11 2 5 2 2 2" xfId="23972"/>
    <cellStyle name="Normal 11 2 5 2 3" xfId="17949"/>
    <cellStyle name="Normal 11 2 5 3" xfId="11919"/>
    <cellStyle name="Normal 11 2 5 3 2" xfId="23973"/>
    <cellStyle name="Normal 11 2 5 4" xfId="17948"/>
    <cellStyle name="Normal 11 2 6" xfId="4747"/>
    <cellStyle name="Normal 11 2 6 2" xfId="11920"/>
    <cellStyle name="Normal 11 2 6 2 2" xfId="23974"/>
    <cellStyle name="Normal 11 2 6 3" xfId="17950"/>
    <cellStyle name="Normal 11 2 7" xfId="8379"/>
    <cellStyle name="Normal 11 2 7 2" xfId="20814"/>
    <cellStyle name="Normal 11 2 8" xfId="15337"/>
    <cellStyle name="Normal 11 3" xfId="697"/>
    <cellStyle name="Normal 11 3 2" xfId="8380"/>
    <cellStyle name="Normal 11 4" xfId="8381"/>
    <cellStyle name="Normal 11_Evolución de becas SEP-UAM-PRONABES" xfId="698"/>
    <cellStyle name="Normal 110" xfId="1671"/>
    <cellStyle name="Normal 111" xfId="1672"/>
    <cellStyle name="Normal 112" xfId="1673"/>
    <cellStyle name="Normal 113" xfId="1674"/>
    <cellStyle name="Normal 114" xfId="1675"/>
    <cellStyle name="Normal 115" xfId="1676"/>
    <cellStyle name="Normal 116" xfId="1677"/>
    <cellStyle name="Normal 116 2" xfId="4748"/>
    <cellStyle name="Normal 116 2 2" xfId="11921"/>
    <cellStyle name="Normal 116 2 2 2" xfId="23975"/>
    <cellStyle name="Normal 116 2 3" xfId="14895"/>
    <cellStyle name="Normal 116 2 3 2" xfId="26388"/>
    <cellStyle name="Normal 116 2 4" xfId="17951"/>
    <cellStyle name="Normal 116 3" xfId="11922"/>
    <cellStyle name="Normal 116 3 2" xfId="23976"/>
    <cellStyle name="Normal 116 4" xfId="16197"/>
    <cellStyle name="Normal 117" xfId="1678"/>
    <cellStyle name="Normal 117 2" xfId="4749"/>
    <cellStyle name="Normal 117 2 2" xfId="11923"/>
    <cellStyle name="Normal 117 2 2 2" xfId="23977"/>
    <cellStyle name="Normal 117 2 3" xfId="17952"/>
    <cellStyle name="Normal 117 3" xfId="11924"/>
    <cellStyle name="Normal 117 3 2" xfId="23978"/>
    <cellStyle name="Normal 117 4" xfId="16198"/>
    <cellStyle name="Normal 118" xfId="1679"/>
    <cellStyle name="Normal 118 2" xfId="4750"/>
    <cellStyle name="Normal 118 2 2" xfId="7221"/>
    <cellStyle name="Normal 118 2 2 2" xfId="14878"/>
    <cellStyle name="Normal 118 2 2 2 2" xfId="26377"/>
    <cellStyle name="Normal 118 2 2 3" xfId="19829"/>
    <cellStyle name="Normal 118 2 3" xfId="10079"/>
    <cellStyle name="Normal 118 2 3 2" xfId="22432"/>
    <cellStyle name="Normal 118 2 4" xfId="14864"/>
    <cellStyle name="Normal 118 2 4 2" xfId="26363"/>
    <cellStyle name="Normal 118 2 5" xfId="14875"/>
    <cellStyle name="Normal 118 2 5 2" xfId="26374"/>
    <cellStyle name="Normal 118 2 6" xfId="17953"/>
    <cellStyle name="Normal 118 3" xfId="11925"/>
    <cellStyle name="Normal 118 3 2" xfId="23979"/>
    <cellStyle name="Normal 118 4" xfId="16199"/>
    <cellStyle name="Normal 119" xfId="1680"/>
    <cellStyle name="Normal 119 2" xfId="4751"/>
    <cellStyle name="Normal 119 2 2" xfId="4752"/>
    <cellStyle name="Normal 119 2 2 2" xfId="11926"/>
    <cellStyle name="Normal 119 2 2 2 2" xfId="23980"/>
    <cellStyle name="Normal 119 2 2 3" xfId="14879"/>
    <cellStyle name="Normal 119 2 2 3 2" xfId="26378"/>
    <cellStyle name="Normal 119 2 2 4" xfId="17955"/>
    <cellStyle name="Normal 119 2 3" xfId="4753"/>
    <cellStyle name="Normal 119 2 3 2" xfId="7206"/>
    <cellStyle name="Normal 119 2 3 2 2" xfId="14904"/>
    <cellStyle name="Normal 119 2 3 2 2 2" xfId="26397"/>
    <cellStyle name="Normal 119 2 3 2 3" xfId="19814"/>
    <cellStyle name="Normal 119 2 3 3" xfId="14870"/>
    <cellStyle name="Normal 119 2 3 3 2" xfId="26369"/>
    <cellStyle name="Normal 119 2 3 4" xfId="17956"/>
    <cellStyle name="Normal 119 2 3 5" xfId="27267"/>
    <cellStyle name="Normal 119 2 4" xfId="11927"/>
    <cellStyle name="Normal 119 2 4 2" xfId="23981"/>
    <cellStyle name="Normal 119 2 5" xfId="17954"/>
    <cellStyle name="Normal 119 3" xfId="11928"/>
    <cellStyle name="Normal 119 3 2" xfId="23982"/>
    <cellStyle name="Normal 119 4" xfId="16200"/>
    <cellStyle name="Normal 12" xfId="158"/>
    <cellStyle name="Normal 12 2" xfId="699"/>
    <cellStyle name="Normal 12 2 2" xfId="8382"/>
    <cellStyle name="Normal 12 3" xfId="8383"/>
    <cellStyle name="Normal 120" xfId="1681"/>
    <cellStyle name="Normal 120 2" xfId="4754"/>
    <cellStyle name="Normal 120 2 2" xfId="11929"/>
    <cellStyle name="Normal 120 2 2 2" xfId="23983"/>
    <cellStyle name="Normal 120 2 3" xfId="14892"/>
    <cellStyle name="Normal 120 2 3 2" xfId="26385"/>
    <cellStyle name="Normal 120 2 4" xfId="17957"/>
    <cellStyle name="Normal 120 3" xfId="11930"/>
    <cellStyle name="Normal 120 3 2" xfId="23984"/>
    <cellStyle name="Normal 120 4" xfId="16201"/>
    <cellStyle name="Normal 121" xfId="1682"/>
    <cellStyle name="Normal 122" xfId="1683"/>
    <cellStyle name="Normal 123" xfId="1684"/>
    <cellStyle name="Normal 124" xfId="1685"/>
    <cellStyle name="Normal 124 2" xfId="11931"/>
    <cellStyle name="Normal 124 2 2" xfId="23985"/>
    <cellStyle name="Normal 124 3" xfId="16202"/>
    <cellStyle name="Normal 125" xfId="4755"/>
    <cellStyle name="Normal 125 2" xfId="4756"/>
    <cellStyle name="Normal 125 2 2" xfId="11932"/>
    <cellStyle name="Normal 125 2 2 2" xfId="23986"/>
    <cellStyle name="Normal 125 2 3" xfId="17959"/>
    <cellStyle name="Normal 125 3" xfId="4757"/>
    <cellStyle name="Normal 125 3 2" xfId="11933"/>
    <cellStyle name="Normal 125 3 2 2" xfId="14867"/>
    <cellStyle name="Normal 125 3 2 2 2" xfId="26366"/>
    <cellStyle name="Normal 125 3 2 3" xfId="23987"/>
    <cellStyle name="Normal 125 3 3" xfId="17960"/>
    <cellStyle name="Normal 125 4" xfId="17958"/>
    <cellStyle name="Normal 126" xfId="4758"/>
    <cellStyle name="Normal 126 2" xfId="4759"/>
    <cellStyle name="Normal 126 2 2" xfId="7201"/>
    <cellStyle name="Normal 126 2 2 2" xfId="19810"/>
    <cellStyle name="Normal 126 2 3" xfId="17962"/>
    <cellStyle name="Normal 126 3" xfId="11934"/>
    <cellStyle name="Normal 126 3 2" xfId="23988"/>
    <cellStyle name="Normal 126 4" xfId="17961"/>
    <cellStyle name="Normal 127" xfId="4760"/>
    <cellStyle name="Normal 127 2" xfId="11935"/>
    <cellStyle name="Normal 127 2 2" xfId="23989"/>
    <cellStyle name="Normal 127 3" xfId="17963"/>
    <cellStyle name="Normal 128" xfId="4761"/>
    <cellStyle name="Normal 128 2" xfId="11936"/>
    <cellStyle name="Normal 128 2 2" xfId="23990"/>
    <cellStyle name="Normal 128 3" xfId="17964"/>
    <cellStyle name="Normal 129" xfId="4762"/>
    <cellStyle name="Normal 129 2" xfId="11937"/>
    <cellStyle name="Normal 129 2 2" xfId="23991"/>
    <cellStyle name="Normal 129 3" xfId="17965"/>
    <cellStyle name="Normal 13" xfId="159"/>
    <cellStyle name="Normal 13 2" xfId="160"/>
    <cellStyle name="Normal 13 2 2" xfId="8384"/>
    <cellStyle name="Normal 13 3" xfId="8385"/>
    <cellStyle name="Normal 13_Evolución de becas SEP-UAM-PRONABES" xfId="700"/>
    <cellStyle name="Normal 130" xfId="4763"/>
    <cellStyle name="Normal 130 2" xfId="11938"/>
    <cellStyle name="Normal 130 2 2" xfId="23992"/>
    <cellStyle name="Normal 130 3" xfId="17966"/>
    <cellStyle name="Normal 131" xfId="4764"/>
    <cellStyle name="Normal 132" xfId="4765"/>
    <cellStyle name="Normal 132 2" xfId="11939"/>
    <cellStyle name="Normal 132 2 2" xfId="23993"/>
    <cellStyle name="Normal 132 3" xfId="14858"/>
    <cellStyle name="Normal 132 3 2" xfId="26357"/>
    <cellStyle name="Normal 132 4" xfId="17967"/>
    <cellStyle name="Normal 133" xfId="4766"/>
    <cellStyle name="Normal 133 2" xfId="10078"/>
    <cellStyle name="Normal 133 2 2" xfId="22431"/>
    <cellStyle name="Normal 133 3" xfId="17968"/>
    <cellStyle name="Normal 134" xfId="7185"/>
    <cellStyle name="Normal 134 2" xfId="14899"/>
    <cellStyle name="Normal 134 2 2" xfId="26392"/>
    <cellStyle name="Normal 134 3" xfId="19795"/>
    <cellStyle name="Normal 135" xfId="8386"/>
    <cellStyle name="Normal 136" xfId="7223"/>
    <cellStyle name="Normal 137" xfId="14853"/>
    <cellStyle name="Normal 137 2" xfId="26353"/>
    <cellStyle name="Normal 138" xfId="14855"/>
    <cellStyle name="Normal 138 2" xfId="26354"/>
    <cellStyle name="Normal 139" xfId="14868"/>
    <cellStyle name="Normal 139 2" xfId="26367"/>
    <cellStyle name="Normal 14" xfId="161"/>
    <cellStyle name="Normal 14 2" xfId="701"/>
    <cellStyle name="Normal 14 2 2" xfId="8387"/>
    <cellStyle name="Normal 14 3" xfId="8388"/>
    <cellStyle name="Normal 140" xfId="7224"/>
    <cellStyle name="Normal 141" xfId="14907"/>
    <cellStyle name="Normal 141 2" xfId="26400"/>
    <cellStyle name="Normal 142" xfId="14909"/>
    <cellStyle name="Normal 142 2" xfId="26402"/>
    <cellStyle name="Normal 143" xfId="14911"/>
    <cellStyle name="Normal 143 2" xfId="26404"/>
    <cellStyle name="Normal 144" xfId="14913"/>
    <cellStyle name="Normal 144 2" xfId="26405"/>
    <cellStyle name="Normal 145" xfId="14915"/>
    <cellStyle name="Normal 145 2" xfId="26407"/>
    <cellStyle name="Normal 146" xfId="14923"/>
    <cellStyle name="Normal 147" xfId="14922"/>
    <cellStyle name="Normal 148" xfId="26414"/>
    <cellStyle name="Normal 15" xfId="702"/>
    <cellStyle name="Normal 15 2" xfId="703"/>
    <cellStyle name="Normal 15 2 2" xfId="704"/>
    <cellStyle name="Normal 15 2 2 10" xfId="15342"/>
    <cellStyle name="Normal 15 2 2 2" xfId="705"/>
    <cellStyle name="Normal 15 2 2 2 2" xfId="706"/>
    <cellStyle name="Normal 15 2 2 2 2 2" xfId="1686"/>
    <cellStyle name="Normal 15 2 2 2 2 2 2" xfId="4767"/>
    <cellStyle name="Normal 15 2 2 2 2 2 2 2" xfId="11940"/>
    <cellStyle name="Normal 15 2 2 2 2 2 2 2 2" xfId="23994"/>
    <cellStyle name="Normal 15 2 2 2 2 2 2 3" xfId="17969"/>
    <cellStyle name="Normal 15 2 2 2 2 2 3" xfId="11941"/>
    <cellStyle name="Normal 15 2 2 2 2 2 3 2" xfId="23995"/>
    <cellStyle name="Normal 15 2 2 2 2 2 4" xfId="16203"/>
    <cellStyle name="Normal 15 2 2 2 2 3" xfId="4768"/>
    <cellStyle name="Normal 15 2 2 2 2 3 2" xfId="4769"/>
    <cellStyle name="Normal 15 2 2 2 2 3 2 2" xfId="11942"/>
    <cellStyle name="Normal 15 2 2 2 2 3 2 2 2" xfId="23996"/>
    <cellStyle name="Normal 15 2 2 2 2 3 2 3" xfId="17971"/>
    <cellStyle name="Normal 15 2 2 2 2 3 3" xfId="11943"/>
    <cellStyle name="Normal 15 2 2 2 2 3 3 2" xfId="23997"/>
    <cellStyle name="Normal 15 2 2 2 2 3 4" xfId="17970"/>
    <cellStyle name="Normal 15 2 2 2 2 4" xfId="4770"/>
    <cellStyle name="Normal 15 2 2 2 2 4 2" xfId="11944"/>
    <cellStyle name="Normal 15 2 2 2 2 4 2 2" xfId="23998"/>
    <cellStyle name="Normal 15 2 2 2 2 4 3" xfId="17972"/>
    <cellStyle name="Normal 15 2 2 2 2 5" xfId="8389"/>
    <cellStyle name="Normal 15 2 2 2 2 5 2" xfId="20815"/>
    <cellStyle name="Normal 15 2 2 2 2 6" xfId="15344"/>
    <cellStyle name="Normal 15 2 2 2 3" xfId="1687"/>
    <cellStyle name="Normal 15 2 2 2 3 2" xfId="4771"/>
    <cellStyle name="Normal 15 2 2 2 3 2 2" xfId="11945"/>
    <cellStyle name="Normal 15 2 2 2 3 2 2 2" xfId="23999"/>
    <cellStyle name="Normal 15 2 2 2 3 2 3" xfId="17973"/>
    <cellStyle name="Normal 15 2 2 2 3 3" xfId="11946"/>
    <cellStyle name="Normal 15 2 2 2 3 3 2" xfId="24000"/>
    <cellStyle name="Normal 15 2 2 2 3 4" xfId="16204"/>
    <cellStyle name="Normal 15 2 2 2 4" xfId="4772"/>
    <cellStyle name="Normal 15 2 2 2 4 2" xfId="4773"/>
    <cellStyle name="Normal 15 2 2 2 4 2 2" xfId="11947"/>
    <cellStyle name="Normal 15 2 2 2 4 2 2 2" xfId="24001"/>
    <cellStyle name="Normal 15 2 2 2 4 2 3" xfId="17975"/>
    <cellStyle name="Normal 15 2 2 2 4 3" xfId="11948"/>
    <cellStyle name="Normal 15 2 2 2 4 3 2" xfId="24002"/>
    <cellStyle name="Normal 15 2 2 2 4 4" xfId="17974"/>
    <cellStyle name="Normal 15 2 2 2 5" xfId="4774"/>
    <cellStyle name="Normal 15 2 2 2 5 2" xfId="11949"/>
    <cellStyle name="Normal 15 2 2 2 5 2 2" xfId="24003"/>
    <cellStyle name="Normal 15 2 2 2 5 3" xfId="17976"/>
    <cellStyle name="Normal 15 2 2 2 6" xfId="8390"/>
    <cellStyle name="Normal 15 2 2 2 6 2" xfId="20816"/>
    <cellStyle name="Normal 15 2 2 2 7" xfId="15343"/>
    <cellStyle name="Normal 15 2 2 3" xfId="707"/>
    <cellStyle name="Normal 15 2 2 3 2" xfId="708"/>
    <cellStyle name="Normal 15 2 2 3 2 2" xfId="709"/>
    <cellStyle name="Normal 15 2 2 3 2 2 2" xfId="1688"/>
    <cellStyle name="Normal 15 2 2 3 2 2 2 2" xfId="4775"/>
    <cellStyle name="Normal 15 2 2 3 2 2 2 2 2" xfId="11950"/>
    <cellStyle name="Normal 15 2 2 3 2 2 2 2 2 2" xfId="24004"/>
    <cellStyle name="Normal 15 2 2 3 2 2 2 2 3" xfId="17977"/>
    <cellStyle name="Normal 15 2 2 3 2 2 2 3" xfId="11951"/>
    <cellStyle name="Normal 15 2 2 3 2 2 2 3 2" xfId="24005"/>
    <cellStyle name="Normal 15 2 2 3 2 2 2 4" xfId="16205"/>
    <cellStyle name="Normal 15 2 2 3 2 2 3" xfId="4776"/>
    <cellStyle name="Normal 15 2 2 3 2 2 3 2" xfId="4777"/>
    <cellStyle name="Normal 15 2 2 3 2 2 3 2 2" xfId="11952"/>
    <cellStyle name="Normal 15 2 2 3 2 2 3 2 2 2" xfId="24006"/>
    <cellStyle name="Normal 15 2 2 3 2 2 3 2 3" xfId="17979"/>
    <cellStyle name="Normal 15 2 2 3 2 2 3 3" xfId="11953"/>
    <cellStyle name="Normal 15 2 2 3 2 2 3 3 2" xfId="24007"/>
    <cellStyle name="Normal 15 2 2 3 2 2 3 4" xfId="17978"/>
    <cellStyle name="Normal 15 2 2 3 2 2 4" xfId="4778"/>
    <cellStyle name="Normal 15 2 2 3 2 2 4 2" xfId="11954"/>
    <cellStyle name="Normal 15 2 2 3 2 2 4 2 2" xfId="24008"/>
    <cellStyle name="Normal 15 2 2 3 2 2 4 3" xfId="17980"/>
    <cellStyle name="Normal 15 2 2 3 2 2 5" xfId="8391"/>
    <cellStyle name="Normal 15 2 2 3 2 2 5 2" xfId="20817"/>
    <cellStyle name="Normal 15 2 2 3 2 2 6" xfId="15347"/>
    <cellStyle name="Normal 15 2 2 3 2 3" xfId="1689"/>
    <cellStyle name="Normal 15 2 2 3 2 3 2" xfId="4779"/>
    <cellStyle name="Normal 15 2 2 3 2 3 2 2" xfId="11955"/>
    <cellStyle name="Normal 15 2 2 3 2 3 2 2 2" xfId="24009"/>
    <cellStyle name="Normal 15 2 2 3 2 3 2 3" xfId="17981"/>
    <cellStyle name="Normal 15 2 2 3 2 3 3" xfId="11956"/>
    <cellStyle name="Normal 15 2 2 3 2 3 3 2" xfId="24010"/>
    <cellStyle name="Normal 15 2 2 3 2 3 4" xfId="16206"/>
    <cellStyle name="Normal 15 2 2 3 2 4" xfId="4780"/>
    <cellStyle name="Normal 15 2 2 3 2 4 2" xfId="4781"/>
    <cellStyle name="Normal 15 2 2 3 2 4 2 2" xfId="11957"/>
    <cellStyle name="Normal 15 2 2 3 2 4 2 2 2" xfId="24011"/>
    <cellStyle name="Normal 15 2 2 3 2 4 2 3" xfId="17983"/>
    <cellStyle name="Normal 15 2 2 3 2 4 3" xfId="11958"/>
    <cellStyle name="Normal 15 2 2 3 2 4 3 2" xfId="24012"/>
    <cellStyle name="Normal 15 2 2 3 2 4 4" xfId="17982"/>
    <cellStyle name="Normal 15 2 2 3 2 5" xfId="4782"/>
    <cellStyle name="Normal 15 2 2 3 2 5 2" xfId="11959"/>
    <cellStyle name="Normal 15 2 2 3 2 5 2 2" xfId="24013"/>
    <cellStyle name="Normal 15 2 2 3 2 5 3" xfId="17984"/>
    <cellStyle name="Normal 15 2 2 3 2 6" xfId="8392"/>
    <cellStyle name="Normal 15 2 2 3 2 6 2" xfId="20818"/>
    <cellStyle name="Normal 15 2 2 3 2 7" xfId="15346"/>
    <cellStyle name="Normal 15 2 2 3 3" xfId="710"/>
    <cellStyle name="Normal 15 2 2 3 3 2" xfId="1690"/>
    <cellStyle name="Normal 15 2 2 3 3 2 2" xfId="4783"/>
    <cellStyle name="Normal 15 2 2 3 3 2 2 2" xfId="11960"/>
    <cellStyle name="Normal 15 2 2 3 3 2 2 2 2" xfId="24014"/>
    <cellStyle name="Normal 15 2 2 3 3 2 2 3" xfId="17985"/>
    <cellStyle name="Normal 15 2 2 3 3 2 3" xfId="11961"/>
    <cellStyle name="Normal 15 2 2 3 3 2 3 2" xfId="24015"/>
    <cellStyle name="Normal 15 2 2 3 3 2 4" xfId="16207"/>
    <cellStyle name="Normal 15 2 2 3 3 3" xfId="4784"/>
    <cellStyle name="Normal 15 2 2 3 3 3 2" xfId="4785"/>
    <cellStyle name="Normal 15 2 2 3 3 3 2 2" xfId="11962"/>
    <cellStyle name="Normal 15 2 2 3 3 3 2 2 2" xfId="24016"/>
    <cellStyle name="Normal 15 2 2 3 3 3 2 3" xfId="17987"/>
    <cellStyle name="Normal 15 2 2 3 3 3 3" xfId="11963"/>
    <cellStyle name="Normal 15 2 2 3 3 3 3 2" xfId="24017"/>
    <cellStyle name="Normal 15 2 2 3 3 3 4" xfId="17986"/>
    <cellStyle name="Normal 15 2 2 3 3 4" xfId="4786"/>
    <cellStyle name="Normal 15 2 2 3 3 4 2" xfId="11964"/>
    <cellStyle name="Normal 15 2 2 3 3 4 2 2" xfId="24018"/>
    <cellStyle name="Normal 15 2 2 3 3 4 3" xfId="17988"/>
    <cellStyle name="Normal 15 2 2 3 3 5" xfId="8393"/>
    <cellStyle name="Normal 15 2 2 3 3 5 2" xfId="20819"/>
    <cellStyle name="Normal 15 2 2 3 3 6" xfId="15348"/>
    <cellStyle name="Normal 15 2 2 3 4" xfId="1691"/>
    <cellStyle name="Normal 15 2 2 3 4 2" xfId="4787"/>
    <cellStyle name="Normal 15 2 2 3 4 2 2" xfId="4788"/>
    <cellStyle name="Normal 15 2 2 3 4 2 2 2" xfId="11965"/>
    <cellStyle name="Normal 15 2 2 3 4 2 2 2 2" xfId="24019"/>
    <cellStyle name="Normal 15 2 2 3 4 2 2 3" xfId="14880"/>
    <cellStyle name="Normal 15 2 2 3 4 2 2 3 2" xfId="26379"/>
    <cellStyle name="Normal 15 2 2 3 4 2 2 4" xfId="17990"/>
    <cellStyle name="Normal 15 2 2 3 4 2 3" xfId="11966"/>
    <cellStyle name="Normal 15 2 2 3 4 2 3 2" xfId="24020"/>
    <cellStyle name="Normal 15 2 2 3 4 2 4" xfId="17989"/>
    <cellStyle name="Normal 15 2 2 3 4 3" xfId="11967"/>
    <cellStyle name="Normal 15 2 2 3 4 3 2" xfId="24021"/>
    <cellStyle name="Normal 15 2 2 3 4 4" xfId="16208"/>
    <cellStyle name="Normal 15 2 2 3 5" xfId="4789"/>
    <cellStyle name="Normal 15 2 2 3 5 2" xfId="4790"/>
    <cellStyle name="Normal 15 2 2 3 5 2 2" xfId="11968"/>
    <cellStyle name="Normal 15 2 2 3 5 2 2 2" xfId="24022"/>
    <cellStyle name="Normal 15 2 2 3 5 2 3" xfId="17992"/>
    <cellStyle name="Normal 15 2 2 3 5 3" xfId="11969"/>
    <cellStyle name="Normal 15 2 2 3 5 3 2" xfId="24023"/>
    <cellStyle name="Normal 15 2 2 3 5 4" xfId="17991"/>
    <cellStyle name="Normal 15 2 2 3 6" xfId="4791"/>
    <cellStyle name="Normal 15 2 2 3 6 2" xfId="11970"/>
    <cellStyle name="Normal 15 2 2 3 6 2 2" xfId="24024"/>
    <cellStyle name="Normal 15 2 2 3 6 3" xfId="17993"/>
    <cellStyle name="Normal 15 2 2 3 7" xfId="8394"/>
    <cellStyle name="Normal 15 2 2 3 7 2" xfId="20820"/>
    <cellStyle name="Normal 15 2 2 3 8" xfId="15345"/>
    <cellStyle name="Normal 15 2 2 4" xfId="711"/>
    <cellStyle name="Normal 15 2 2 4 2" xfId="712"/>
    <cellStyle name="Normal 15 2 2 4 2 2" xfId="1692"/>
    <cellStyle name="Normal 15 2 2 4 2 2 2" xfId="4792"/>
    <cellStyle name="Normal 15 2 2 4 2 2 2 2" xfId="11971"/>
    <cellStyle name="Normal 15 2 2 4 2 2 2 2 2" xfId="24025"/>
    <cellStyle name="Normal 15 2 2 4 2 2 2 3" xfId="17994"/>
    <cellStyle name="Normal 15 2 2 4 2 2 3" xfId="11972"/>
    <cellStyle name="Normal 15 2 2 4 2 2 3 2" xfId="24026"/>
    <cellStyle name="Normal 15 2 2 4 2 2 4" xfId="16209"/>
    <cellStyle name="Normal 15 2 2 4 2 3" xfId="4793"/>
    <cellStyle name="Normal 15 2 2 4 2 3 2" xfId="4794"/>
    <cellStyle name="Normal 15 2 2 4 2 3 2 2" xfId="11973"/>
    <cellStyle name="Normal 15 2 2 4 2 3 2 2 2" xfId="24027"/>
    <cellStyle name="Normal 15 2 2 4 2 3 2 3" xfId="17996"/>
    <cellStyle name="Normal 15 2 2 4 2 3 3" xfId="11974"/>
    <cellStyle name="Normal 15 2 2 4 2 3 3 2" xfId="24028"/>
    <cellStyle name="Normal 15 2 2 4 2 3 4" xfId="17995"/>
    <cellStyle name="Normal 15 2 2 4 2 4" xfId="4795"/>
    <cellStyle name="Normal 15 2 2 4 2 4 2" xfId="11975"/>
    <cellStyle name="Normal 15 2 2 4 2 4 2 2" xfId="24029"/>
    <cellStyle name="Normal 15 2 2 4 2 4 3" xfId="17997"/>
    <cellStyle name="Normal 15 2 2 4 2 5" xfId="8395"/>
    <cellStyle name="Normal 15 2 2 4 2 5 2" xfId="20821"/>
    <cellStyle name="Normal 15 2 2 4 2 6" xfId="15350"/>
    <cellStyle name="Normal 15 2 2 4 3" xfId="1693"/>
    <cellStyle name="Normal 15 2 2 4 3 2" xfId="4796"/>
    <cellStyle name="Normal 15 2 2 4 3 2 2" xfId="11976"/>
    <cellStyle name="Normal 15 2 2 4 3 2 2 2" xfId="24030"/>
    <cellStyle name="Normal 15 2 2 4 3 2 3" xfId="17998"/>
    <cellStyle name="Normal 15 2 2 4 3 3" xfId="11977"/>
    <cellStyle name="Normal 15 2 2 4 3 3 2" xfId="24031"/>
    <cellStyle name="Normal 15 2 2 4 3 4" xfId="16210"/>
    <cellStyle name="Normal 15 2 2 4 4" xfId="4797"/>
    <cellStyle name="Normal 15 2 2 4 4 2" xfId="4798"/>
    <cellStyle name="Normal 15 2 2 4 4 2 2" xfId="11978"/>
    <cellStyle name="Normal 15 2 2 4 4 2 2 2" xfId="24032"/>
    <cellStyle name="Normal 15 2 2 4 4 2 3" xfId="18000"/>
    <cellStyle name="Normal 15 2 2 4 4 3" xfId="11979"/>
    <cellStyle name="Normal 15 2 2 4 4 3 2" xfId="24033"/>
    <cellStyle name="Normal 15 2 2 4 4 4" xfId="17999"/>
    <cellStyle name="Normal 15 2 2 4 5" xfId="4799"/>
    <cellStyle name="Normal 15 2 2 4 5 2" xfId="11980"/>
    <cellStyle name="Normal 15 2 2 4 5 2 2" xfId="24034"/>
    <cellStyle name="Normal 15 2 2 4 5 3" xfId="18001"/>
    <cellStyle name="Normal 15 2 2 4 6" xfId="8396"/>
    <cellStyle name="Normal 15 2 2 4 6 2" xfId="20822"/>
    <cellStyle name="Normal 15 2 2 4 7" xfId="15349"/>
    <cellStyle name="Normal 15 2 2 5" xfId="713"/>
    <cellStyle name="Normal 15 2 2 5 2" xfId="1694"/>
    <cellStyle name="Normal 15 2 2 5 2 2" xfId="4800"/>
    <cellStyle name="Normal 15 2 2 5 2 2 2" xfId="11981"/>
    <cellStyle name="Normal 15 2 2 5 2 2 2 2" xfId="24035"/>
    <cellStyle name="Normal 15 2 2 5 2 2 3" xfId="18002"/>
    <cellStyle name="Normal 15 2 2 5 2 3" xfId="11982"/>
    <cellStyle name="Normal 15 2 2 5 2 3 2" xfId="24036"/>
    <cellStyle name="Normal 15 2 2 5 2 4" xfId="16211"/>
    <cellStyle name="Normal 15 2 2 5 3" xfId="4801"/>
    <cellStyle name="Normal 15 2 2 5 3 2" xfId="4802"/>
    <cellStyle name="Normal 15 2 2 5 3 2 2" xfId="11983"/>
    <cellStyle name="Normal 15 2 2 5 3 2 2 2" xfId="24037"/>
    <cellStyle name="Normal 15 2 2 5 3 2 3" xfId="18004"/>
    <cellStyle name="Normal 15 2 2 5 3 3" xfId="11984"/>
    <cellStyle name="Normal 15 2 2 5 3 3 2" xfId="24038"/>
    <cellStyle name="Normal 15 2 2 5 3 4" xfId="18003"/>
    <cellStyle name="Normal 15 2 2 5 4" xfId="4803"/>
    <cellStyle name="Normal 15 2 2 5 4 2" xfId="11985"/>
    <cellStyle name="Normal 15 2 2 5 4 2 2" xfId="24039"/>
    <cellStyle name="Normal 15 2 2 5 4 3" xfId="18005"/>
    <cellStyle name="Normal 15 2 2 5 5" xfId="8397"/>
    <cellStyle name="Normal 15 2 2 5 5 2" xfId="20823"/>
    <cellStyle name="Normal 15 2 2 5 6" xfId="15351"/>
    <cellStyle name="Normal 15 2 2 6" xfId="1695"/>
    <cellStyle name="Normal 15 2 2 6 2" xfId="4804"/>
    <cellStyle name="Normal 15 2 2 6 2 2" xfId="11986"/>
    <cellStyle name="Normal 15 2 2 6 2 2 2" xfId="24040"/>
    <cellStyle name="Normal 15 2 2 6 2 3" xfId="18006"/>
    <cellStyle name="Normal 15 2 2 6 3" xfId="11987"/>
    <cellStyle name="Normal 15 2 2 6 3 2" xfId="24041"/>
    <cellStyle name="Normal 15 2 2 6 4" xfId="16212"/>
    <cellStyle name="Normal 15 2 2 7" xfId="4805"/>
    <cellStyle name="Normal 15 2 2 7 2" xfId="4806"/>
    <cellStyle name="Normal 15 2 2 7 2 2" xfId="11988"/>
    <cellStyle name="Normal 15 2 2 7 2 2 2" xfId="24042"/>
    <cellStyle name="Normal 15 2 2 7 2 3" xfId="18008"/>
    <cellStyle name="Normal 15 2 2 7 3" xfId="11989"/>
    <cellStyle name="Normal 15 2 2 7 3 2" xfId="24043"/>
    <cellStyle name="Normal 15 2 2 7 4" xfId="18007"/>
    <cellStyle name="Normal 15 2 2 8" xfId="4807"/>
    <cellStyle name="Normal 15 2 2 8 2" xfId="11990"/>
    <cellStyle name="Normal 15 2 2 8 2 2" xfId="24044"/>
    <cellStyle name="Normal 15 2 2 8 3" xfId="18009"/>
    <cellStyle name="Normal 15 2 2 9" xfId="8398"/>
    <cellStyle name="Normal 15 2 2 9 2" xfId="20824"/>
    <cellStyle name="Normal 15 2 3" xfId="714"/>
    <cellStyle name="Normal 15 2 3 2" xfId="715"/>
    <cellStyle name="Normal 15 2 3 2 2" xfId="716"/>
    <cellStyle name="Normal 15 2 3 2 2 10" xfId="15354"/>
    <cellStyle name="Normal 15 2 3 2 2 2" xfId="717"/>
    <cellStyle name="Normal 15 2 3 2 2 2 2" xfId="718"/>
    <cellStyle name="Normal 15 2 3 2 2 2 2 2" xfId="1696"/>
    <cellStyle name="Normal 15 2 3 2 2 2 2 2 2" xfId="4808"/>
    <cellStyle name="Normal 15 2 3 2 2 2 2 2 2 2" xfId="11991"/>
    <cellStyle name="Normal 15 2 3 2 2 2 2 2 2 2 2" xfId="24045"/>
    <cellStyle name="Normal 15 2 3 2 2 2 2 2 2 3" xfId="18010"/>
    <cellStyle name="Normal 15 2 3 2 2 2 2 2 3" xfId="11992"/>
    <cellStyle name="Normal 15 2 3 2 2 2 2 2 3 2" xfId="24046"/>
    <cellStyle name="Normal 15 2 3 2 2 2 2 2 4" xfId="16213"/>
    <cellStyle name="Normal 15 2 3 2 2 2 2 3" xfId="4809"/>
    <cellStyle name="Normal 15 2 3 2 2 2 2 3 2" xfId="4810"/>
    <cellStyle name="Normal 15 2 3 2 2 2 2 3 2 2" xfId="11993"/>
    <cellStyle name="Normal 15 2 3 2 2 2 2 3 2 2 2" xfId="24047"/>
    <cellStyle name="Normal 15 2 3 2 2 2 2 3 2 3" xfId="18012"/>
    <cellStyle name="Normal 15 2 3 2 2 2 2 3 3" xfId="11994"/>
    <cellStyle name="Normal 15 2 3 2 2 2 2 3 3 2" xfId="24048"/>
    <cellStyle name="Normal 15 2 3 2 2 2 2 3 4" xfId="18011"/>
    <cellStyle name="Normal 15 2 3 2 2 2 2 4" xfId="4811"/>
    <cellStyle name="Normal 15 2 3 2 2 2 2 4 2" xfId="11995"/>
    <cellStyle name="Normal 15 2 3 2 2 2 2 4 2 2" xfId="24049"/>
    <cellStyle name="Normal 15 2 3 2 2 2 2 4 3" xfId="18013"/>
    <cellStyle name="Normal 15 2 3 2 2 2 2 5" xfId="8399"/>
    <cellStyle name="Normal 15 2 3 2 2 2 2 5 2" xfId="20825"/>
    <cellStyle name="Normal 15 2 3 2 2 2 2 6" xfId="15356"/>
    <cellStyle name="Normal 15 2 3 2 2 2 3" xfId="1697"/>
    <cellStyle name="Normal 15 2 3 2 2 2 3 2" xfId="4812"/>
    <cellStyle name="Normal 15 2 3 2 2 2 3 2 2" xfId="11996"/>
    <cellStyle name="Normal 15 2 3 2 2 2 3 2 2 2" xfId="24050"/>
    <cellStyle name="Normal 15 2 3 2 2 2 3 2 3" xfId="18014"/>
    <cellStyle name="Normal 15 2 3 2 2 2 3 3" xfId="11997"/>
    <cellStyle name="Normal 15 2 3 2 2 2 3 3 2" xfId="24051"/>
    <cellStyle name="Normal 15 2 3 2 2 2 3 4" xfId="16214"/>
    <cellStyle name="Normal 15 2 3 2 2 2 4" xfId="4813"/>
    <cellStyle name="Normal 15 2 3 2 2 2 4 2" xfId="4814"/>
    <cellStyle name="Normal 15 2 3 2 2 2 4 2 2" xfId="11998"/>
    <cellStyle name="Normal 15 2 3 2 2 2 4 2 2 2" xfId="24052"/>
    <cellStyle name="Normal 15 2 3 2 2 2 4 2 3" xfId="18016"/>
    <cellStyle name="Normal 15 2 3 2 2 2 4 3" xfId="11999"/>
    <cellStyle name="Normal 15 2 3 2 2 2 4 3 2" xfId="24053"/>
    <cellStyle name="Normal 15 2 3 2 2 2 4 4" xfId="18015"/>
    <cellStyle name="Normal 15 2 3 2 2 2 5" xfId="4815"/>
    <cellStyle name="Normal 15 2 3 2 2 2 5 2" xfId="12000"/>
    <cellStyle name="Normal 15 2 3 2 2 2 5 2 2" xfId="24054"/>
    <cellStyle name="Normal 15 2 3 2 2 2 5 3" xfId="18017"/>
    <cellStyle name="Normal 15 2 3 2 2 2 6" xfId="8400"/>
    <cellStyle name="Normal 15 2 3 2 2 2 6 2" xfId="20826"/>
    <cellStyle name="Normal 15 2 3 2 2 2 7" xfId="15355"/>
    <cellStyle name="Normal 15 2 3 2 2 3" xfId="719"/>
    <cellStyle name="Normal 15 2 3 2 2 3 2" xfId="720"/>
    <cellStyle name="Normal 15 2 3 2 2 3 2 2" xfId="1698"/>
    <cellStyle name="Normal 15 2 3 2 2 3 2 2 2" xfId="4816"/>
    <cellStyle name="Normal 15 2 3 2 2 3 2 2 2 2" xfId="12001"/>
    <cellStyle name="Normal 15 2 3 2 2 3 2 2 2 2 2" xfId="24055"/>
    <cellStyle name="Normal 15 2 3 2 2 3 2 2 2 3" xfId="18018"/>
    <cellStyle name="Normal 15 2 3 2 2 3 2 2 3" xfId="12002"/>
    <cellStyle name="Normal 15 2 3 2 2 3 2 2 3 2" xfId="24056"/>
    <cellStyle name="Normal 15 2 3 2 2 3 2 2 4" xfId="16215"/>
    <cellStyle name="Normal 15 2 3 2 2 3 2 3" xfId="4817"/>
    <cellStyle name="Normal 15 2 3 2 2 3 2 3 2" xfId="4818"/>
    <cellStyle name="Normal 15 2 3 2 2 3 2 3 2 2" xfId="12003"/>
    <cellStyle name="Normal 15 2 3 2 2 3 2 3 2 2 2" xfId="24057"/>
    <cellStyle name="Normal 15 2 3 2 2 3 2 3 2 3" xfId="18020"/>
    <cellStyle name="Normal 15 2 3 2 2 3 2 3 3" xfId="12004"/>
    <cellStyle name="Normal 15 2 3 2 2 3 2 3 3 2" xfId="24058"/>
    <cellStyle name="Normal 15 2 3 2 2 3 2 3 4" xfId="18019"/>
    <cellStyle name="Normal 15 2 3 2 2 3 2 4" xfId="4819"/>
    <cellStyle name="Normal 15 2 3 2 2 3 2 4 2" xfId="12005"/>
    <cellStyle name="Normal 15 2 3 2 2 3 2 4 2 2" xfId="24059"/>
    <cellStyle name="Normal 15 2 3 2 2 3 2 4 3" xfId="18021"/>
    <cellStyle name="Normal 15 2 3 2 2 3 2 5" xfId="8401"/>
    <cellStyle name="Normal 15 2 3 2 2 3 2 5 2" xfId="20827"/>
    <cellStyle name="Normal 15 2 3 2 2 3 2 6" xfId="15358"/>
    <cellStyle name="Normal 15 2 3 2 2 3 3" xfId="1699"/>
    <cellStyle name="Normal 15 2 3 2 2 3 3 2" xfId="4820"/>
    <cellStyle name="Normal 15 2 3 2 2 3 3 2 2" xfId="12006"/>
    <cellStyle name="Normal 15 2 3 2 2 3 3 2 2 2" xfId="24060"/>
    <cellStyle name="Normal 15 2 3 2 2 3 3 2 3" xfId="18022"/>
    <cellStyle name="Normal 15 2 3 2 2 3 3 3" xfId="12007"/>
    <cellStyle name="Normal 15 2 3 2 2 3 3 3 2" xfId="24061"/>
    <cellStyle name="Normal 15 2 3 2 2 3 3 4" xfId="16216"/>
    <cellStyle name="Normal 15 2 3 2 2 3 4" xfId="4821"/>
    <cellStyle name="Normal 15 2 3 2 2 3 4 2" xfId="4822"/>
    <cellStyle name="Normal 15 2 3 2 2 3 4 2 2" xfId="12008"/>
    <cellStyle name="Normal 15 2 3 2 2 3 4 2 2 2" xfId="24062"/>
    <cellStyle name="Normal 15 2 3 2 2 3 4 2 3" xfId="18024"/>
    <cellStyle name="Normal 15 2 3 2 2 3 4 3" xfId="12009"/>
    <cellStyle name="Normal 15 2 3 2 2 3 4 3 2" xfId="24063"/>
    <cellStyle name="Normal 15 2 3 2 2 3 4 4" xfId="18023"/>
    <cellStyle name="Normal 15 2 3 2 2 3 5" xfId="4823"/>
    <cellStyle name="Normal 15 2 3 2 2 3 5 2" xfId="12010"/>
    <cellStyle name="Normal 15 2 3 2 2 3 5 2 2" xfId="24064"/>
    <cellStyle name="Normal 15 2 3 2 2 3 5 3" xfId="18025"/>
    <cellStyle name="Normal 15 2 3 2 2 3 6" xfId="8402"/>
    <cellStyle name="Normal 15 2 3 2 2 3 6 2" xfId="20828"/>
    <cellStyle name="Normal 15 2 3 2 2 3 7" xfId="15357"/>
    <cellStyle name="Normal 15 2 3 2 2 4" xfId="721"/>
    <cellStyle name="Normal 15 2 3 2 2 4 2" xfId="722"/>
    <cellStyle name="Normal 15 2 3 2 2 4 2 2" xfId="1700"/>
    <cellStyle name="Normal 15 2 3 2 2 4 2 2 2" xfId="4824"/>
    <cellStyle name="Normal 15 2 3 2 2 4 2 2 2 2" xfId="12011"/>
    <cellStyle name="Normal 15 2 3 2 2 4 2 2 2 2 2" xfId="24065"/>
    <cellStyle name="Normal 15 2 3 2 2 4 2 2 2 3" xfId="18026"/>
    <cellStyle name="Normal 15 2 3 2 2 4 2 2 3" xfId="12012"/>
    <cellStyle name="Normal 15 2 3 2 2 4 2 2 3 2" xfId="24066"/>
    <cellStyle name="Normal 15 2 3 2 2 4 2 2 4" xfId="16217"/>
    <cellStyle name="Normal 15 2 3 2 2 4 2 3" xfId="4825"/>
    <cellStyle name="Normal 15 2 3 2 2 4 2 3 2" xfId="4826"/>
    <cellStyle name="Normal 15 2 3 2 2 4 2 3 2 2" xfId="12013"/>
    <cellStyle name="Normal 15 2 3 2 2 4 2 3 2 2 2" xfId="24067"/>
    <cellStyle name="Normal 15 2 3 2 2 4 2 3 2 3" xfId="18028"/>
    <cellStyle name="Normal 15 2 3 2 2 4 2 3 3" xfId="12014"/>
    <cellStyle name="Normal 15 2 3 2 2 4 2 3 3 2" xfId="24068"/>
    <cellStyle name="Normal 15 2 3 2 2 4 2 3 4" xfId="18027"/>
    <cellStyle name="Normal 15 2 3 2 2 4 2 4" xfId="4827"/>
    <cellStyle name="Normal 15 2 3 2 2 4 2 4 2" xfId="12015"/>
    <cellStyle name="Normal 15 2 3 2 2 4 2 4 2 2" xfId="24069"/>
    <cellStyle name="Normal 15 2 3 2 2 4 2 4 3" xfId="18029"/>
    <cellStyle name="Normal 15 2 3 2 2 4 2 5" xfId="8403"/>
    <cellStyle name="Normal 15 2 3 2 2 4 2 5 2" xfId="20829"/>
    <cellStyle name="Normal 15 2 3 2 2 4 2 6" xfId="15360"/>
    <cellStyle name="Normal 15 2 3 2 2 4 3" xfId="1701"/>
    <cellStyle name="Normal 15 2 3 2 2 4 3 2" xfId="4828"/>
    <cellStyle name="Normal 15 2 3 2 2 4 3 2 2" xfId="12016"/>
    <cellStyle name="Normal 15 2 3 2 2 4 3 2 2 2" xfId="24070"/>
    <cellStyle name="Normal 15 2 3 2 2 4 3 2 3" xfId="18030"/>
    <cellStyle name="Normal 15 2 3 2 2 4 3 3" xfId="12017"/>
    <cellStyle name="Normal 15 2 3 2 2 4 3 3 2" xfId="24071"/>
    <cellStyle name="Normal 15 2 3 2 2 4 3 4" xfId="16218"/>
    <cellStyle name="Normal 15 2 3 2 2 4 4" xfId="4829"/>
    <cellStyle name="Normal 15 2 3 2 2 4 4 2" xfId="4830"/>
    <cellStyle name="Normal 15 2 3 2 2 4 4 2 2" xfId="12018"/>
    <cellStyle name="Normal 15 2 3 2 2 4 4 2 2 2" xfId="24072"/>
    <cellStyle name="Normal 15 2 3 2 2 4 4 2 3" xfId="18032"/>
    <cellStyle name="Normal 15 2 3 2 2 4 4 3" xfId="12019"/>
    <cellStyle name="Normal 15 2 3 2 2 4 4 3 2" xfId="24073"/>
    <cellStyle name="Normal 15 2 3 2 2 4 4 4" xfId="18031"/>
    <cellStyle name="Normal 15 2 3 2 2 4 5" xfId="4831"/>
    <cellStyle name="Normal 15 2 3 2 2 4 5 2" xfId="12020"/>
    <cellStyle name="Normal 15 2 3 2 2 4 5 2 2" xfId="24074"/>
    <cellStyle name="Normal 15 2 3 2 2 4 5 3" xfId="18033"/>
    <cellStyle name="Normal 15 2 3 2 2 4 6" xfId="8404"/>
    <cellStyle name="Normal 15 2 3 2 2 4 6 2" xfId="20830"/>
    <cellStyle name="Normal 15 2 3 2 2 4 7" xfId="15359"/>
    <cellStyle name="Normal 15 2 3 2 2 5" xfId="723"/>
    <cellStyle name="Normal 15 2 3 2 2 5 2" xfId="1702"/>
    <cellStyle name="Normal 15 2 3 2 2 5 2 2" xfId="4832"/>
    <cellStyle name="Normal 15 2 3 2 2 5 2 2 2" xfId="12021"/>
    <cellStyle name="Normal 15 2 3 2 2 5 2 2 2 2" xfId="24075"/>
    <cellStyle name="Normal 15 2 3 2 2 5 2 2 3" xfId="18034"/>
    <cellStyle name="Normal 15 2 3 2 2 5 2 3" xfId="12022"/>
    <cellStyle name="Normal 15 2 3 2 2 5 2 3 2" xfId="24076"/>
    <cellStyle name="Normal 15 2 3 2 2 5 2 4" xfId="16219"/>
    <cellStyle name="Normal 15 2 3 2 2 5 3" xfId="4833"/>
    <cellStyle name="Normal 15 2 3 2 2 5 3 2" xfId="4834"/>
    <cellStyle name="Normal 15 2 3 2 2 5 3 2 2" xfId="12023"/>
    <cellStyle name="Normal 15 2 3 2 2 5 3 2 2 2" xfId="24077"/>
    <cellStyle name="Normal 15 2 3 2 2 5 3 2 3" xfId="18036"/>
    <cellStyle name="Normal 15 2 3 2 2 5 3 3" xfId="12024"/>
    <cellStyle name="Normal 15 2 3 2 2 5 3 3 2" xfId="24078"/>
    <cellStyle name="Normal 15 2 3 2 2 5 3 4" xfId="18035"/>
    <cellStyle name="Normal 15 2 3 2 2 5 4" xfId="4835"/>
    <cellStyle name="Normal 15 2 3 2 2 5 4 2" xfId="12025"/>
    <cellStyle name="Normal 15 2 3 2 2 5 4 2 2" xfId="24079"/>
    <cellStyle name="Normal 15 2 3 2 2 5 4 3" xfId="18037"/>
    <cellStyle name="Normal 15 2 3 2 2 5 5" xfId="8405"/>
    <cellStyle name="Normal 15 2 3 2 2 5 5 2" xfId="20831"/>
    <cellStyle name="Normal 15 2 3 2 2 5 6" xfId="15361"/>
    <cellStyle name="Normal 15 2 3 2 2 6" xfId="1703"/>
    <cellStyle name="Normal 15 2 3 2 2 6 2" xfId="4836"/>
    <cellStyle name="Normal 15 2 3 2 2 6 2 2" xfId="12026"/>
    <cellStyle name="Normal 15 2 3 2 2 6 2 2 2" xfId="24080"/>
    <cellStyle name="Normal 15 2 3 2 2 6 2 3" xfId="18038"/>
    <cellStyle name="Normal 15 2 3 2 2 6 3" xfId="12027"/>
    <cellStyle name="Normal 15 2 3 2 2 6 3 2" xfId="24081"/>
    <cellStyle name="Normal 15 2 3 2 2 6 4" xfId="16220"/>
    <cellStyle name="Normal 15 2 3 2 2 7" xfId="4837"/>
    <cellStyle name="Normal 15 2 3 2 2 7 2" xfId="4838"/>
    <cellStyle name="Normal 15 2 3 2 2 7 2 2" xfId="12028"/>
    <cellStyle name="Normal 15 2 3 2 2 7 2 2 2" xfId="24082"/>
    <cellStyle name="Normal 15 2 3 2 2 7 2 3" xfId="18040"/>
    <cellStyle name="Normal 15 2 3 2 2 7 3" xfId="12029"/>
    <cellStyle name="Normal 15 2 3 2 2 7 3 2" xfId="24083"/>
    <cellStyle name="Normal 15 2 3 2 2 7 4" xfId="18039"/>
    <cellStyle name="Normal 15 2 3 2 2 8" xfId="4839"/>
    <cellStyle name="Normal 15 2 3 2 2 8 2" xfId="12030"/>
    <cellStyle name="Normal 15 2 3 2 2 8 2 2" xfId="24084"/>
    <cellStyle name="Normal 15 2 3 2 2 8 3" xfId="18041"/>
    <cellStyle name="Normal 15 2 3 2 2 9" xfId="8406"/>
    <cellStyle name="Normal 15 2 3 2 2 9 2" xfId="20832"/>
    <cellStyle name="Normal 15 2 3 2 3" xfId="724"/>
    <cellStyle name="Normal 15 2 3 2 3 2" xfId="1704"/>
    <cellStyle name="Normal 15 2 3 2 3 2 2" xfId="4840"/>
    <cellStyle name="Normal 15 2 3 2 3 2 2 2" xfId="12031"/>
    <cellStyle name="Normal 15 2 3 2 3 2 2 2 2" xfId="24085"/>
    <cellStyle name="Normal 15 2 3 2 3 2 2 3" xfId="18042"/>
    <cellStyle name="Normal 15 2 3 2 3 2 3" xfId="12032"/>
    <cellStyle name="Normal 15 2 3 2 3 2 3 2" xfId="24086"/>
    <cellStyle name="Normal 15 2 3 2 3 2 4" xfId="16221"/>
    <cellStyle name="Normal 15 2 3 2 3 3" xfId="4841"/>
    <cellStyle name="Normal 15 2 3 2 3 3 2" xfId="4842"/>
    <cellStyle name="Normal 15 2 3 2 3 3 2 2" xfId="12033"/>
    <cellStyle name="Normal 15 2 3 2 3 3 2 2 2" xfId="24087"/>
    <cellStyle name="Normal 15 2 3 2 3 3 2 3" xfId="18044"/>
    <cellStyle name="Normal 15 2 3 2 3 3 3" xfId="12034"/>
    <cellStyle name="Normal 15 2 3 2 3 3 3 2" xfId="24088"/>
    <cellStyle name="Normal 15 2 3 2 3 3 4" xfId="18043"/>
    <cellStyle name="Normal 15 2 3 2 3 4" xfId="4843"/>
    <cellStyle name="Normal 15 2 3 2 3 4 2" xfId="12035"/>
    <cellStyle name="Normal 15 2 3 2 3 4 2 2" xfId="24089"/>
    <cellStyle name="Normal 15 2 3 2 3 4 3" xfId="18045"/>
    <cellStyle name="Normal 15 2 3 2 3 5" xfId="8407"/>
    <cellStyle name="Normal 15 2 3 2 3 5 2" xfId="20833"/>
    <cellStyle name="Normal 15 2 3 2 3 6" xfId="15362"/>
    <cellStyle name="Normal 15 2 3 2 4" xfId="1705"/>
    <cellStyle name="Normal 15 2 3 2 4 2" xfId="4844"/>
    <cellStyle name="Normal 15 2 3 2 4 2 2" xfId="12036"/>
    <cellStyle name="Normal 15 2 3 2 4 2 2 2" xfId="24090"/>
    <cellStyle name="Normal 15 2 3 2 4 2 3" xfId="18046"/>
    <cellStyle name="Normal 15 2 3 2 4 3" xfId="12037"/>
    <cellStyle name="Normal 15 2 3 2 4 3 2" xfId="24091"/>
    <cellStyle name="Normal 15 2 3 2 4 4" xfId="16222"/>
    <cellStyle name="Normal 15 2 3 2 5" xfId="4845"/>
    <cellStyle name="Normal 15 2 3 2 5 2" xfId="4846"/>
    <cellStyle name="Normal 15 2 3 2 5 2 2" xfId="12038"/>
    <cellStyle name="Normal 15 2 3 2 5 2 2 2" xfId="24092"/>
    <cellStyle name="Normal 15 2 3 2 5 2 3" xfId="18048"/>
    <cellStyle name="Normal 15 2 3 2 5 3" xfId="12039"/>
    <cellStyle name="Normal 15 2 3 2 5 3 2" xfId="24093"/>
    <cellStyle name="Normal 15 2 3 2 5 4" xfId="18047"/>
    <cellStyle name="Normal 15 2 3 2 6" xfId="4847"/>
    <cellStyle name="Normal 15 2 3 2 6 2" xfId="12040"/>
    <cellStyle name="Normal 15 2 3 2 6 2 2" xfId="24094"/>
    <cellStyle name="Normal 15 2 3 2 6 3" xfId="18049"/>
    <cellStyle name="Normal 15 2 3 2 7" xfId="8408"/>
    <cellStyle name="Normal 15 2 3 2 7 2" xfId="20834"/>
    <cellStyle name="Normal 15 2 3 2 8" xfId="15353"/>
    <cellStyle name="Normal 15 2 3 3" xfId="725"/>
    <cellStyle name="Normal 15 2 3 3 2" xfId="1706"/>
    <cellStyle name="Normal 15 2 3 3 2 2" xfId="4848"/>
    <cellStyle name="Normal 15 2 3 3 2 2 2" xfId="12041"/>
    <cellStyle name="Normal 15 2 3 3 2 2 2 2" xfId="24095"/>
    <cellStyle name="Normal 15 2 3 3 2 2 3" xfId="18050"/>
    <cellStyle name="Normal 15 2 3 3 2 3" xfId="12042"/>
    <cellStyle name="Normal 15 2 3 3 2 3 2" xfId="24096"/>
    <cellStyle name="Normal 15 2 3 3 2 4" xfId="16223"/>
    <cellStyle name="Normal 15 2 3 3 3" xfId="4849"/>
    <cellStyle name="Normal 15 2 3 3 3 2" xfId="4850"/>
    <cellStyle name="Normal 15 2 3 3 3 2 2" xfId="12043"/>
    <cellStyle name="Normal 15 2 3 3 3 2 2 2" xfId="24097"/>
    <cellStyle name="Normal 15 2 3 3 3 2 3" xfId="18052"/>
    <cellStyle name="Normal 15 2 3 3 3 3" xfId="12044"/>
    <cellStyle name="Normal 15 2 3 3 3 3 2" xfId="24098"/>
    <cellStyle name="Normal 15 2 3 3 3 4" xfId="18051"/>
    <cellStyle name="Normal 15 2 3 3 4" xfId="4851"/>
    <cellStyle name="Normal 15 2 3 3 4 2" xfId="12045"/>
    <cellStyle name="Normal 15 2 3 3 4 2 2" xfId="24099"/>
    <cellStyle name="Normal 15 2 3 3 4 3" xfId="18053"/>
    <cellStyle name="Normal 15 2 3 3 5" xfId="8409"/>
    <cellStyle name="Normal 15 2 3 3 5 2" xfId="20835"/>
    <cellStyle name="Normal 15 2 3 3 6" xfId="15363"/>
    <cellStyle name="Normal 15 2 3 4" xfId="1707"/>
    <cellStyle name="Normal 15 2 3 4 2" xfId="4852"/>
    <cellStyle name="Normal 15 2 3 4 2 2" xfId="12046"/>
    <cellStyle name="Normal 15 2 3 4 2 2 2" xfId="24100"/>
    <cellStyle name="Normal 15 2 3 4 2 3" xfId="18054"/>
    <cellStyle name="Normal 15 2 3 4 3" xfId="12047"/>
    <cellStyle name="Normal 15 2 3 4 3 2" xfId="24101"/>
    <cellStyle name="Normal 15 2 3 4 4" xfId="16224"/>
    <cellStyle name="Normal 15 2 3 5" xfId="4853"/>
    <cellStyle name="Normal 15 2 3 5 2" xfId="4854"/>
    <cellStyle name="Normal 15 2 3 5 2 2" xfId="12048"/>
    <cellStyle name="Normal 15 2 3 5 2 2 2" xfId="24102"/>
    <cellStyle name="Normal 15 2 3 5 2 3" xfId="18056"/>
    <cellStyle name="Normal 15 2 3 5 3" xfId="12049"/>
    <cellStyle name="Normal 15 2 3 5 3 2" xfId="24103"/>
    <cellStyle name="Normal 15 2 3 5 4" xfId="18055"/>
    <cellStyle name="Normal 15 2 3 6" xfId="4855"/>
    <cellStyle name="Normal 15 2 3 6 2" xfId="12050"/>
    <cellStyle name="Normal 15 2 3 6 2 2" xfId="24104"/>
    <cellStyle name="Normal 15 2 3 6 3" xfId="18057"/>
    <cellStyle name="Normal 15 2 3 7" xfId="8410"/>
    <cellStyle name="Normal 15 2 3 7 2" xfId="20836"/>
    <cellStyle name="Normal 15 2 3 8" xfId="15352"/>
    <cellStyle name="Normal 15 2 4" xfId="726"/>
    <cellStyle name="Normal 15 2 4 2" xfId="1708"/>
    <cellStyle name="Normal 15 2 4 2 2" xfId="4856"/>
    <cellStyle name="Normal 15 2 4 2 2 2" xfId="12051"/>
    <cellStyle name="Normal 15 2 4 2 2 2 2" xfId="24105"/>
    <cellStyle name="Normal 15 2 4 2 2 3" xfId="18058"/>
    <cellStyle name="Normal 15 2 4 2 3" xfId="12052"/>
    <cellStyle name="Normal 15 2 4 2 3 2" xfId="24106"/>
    <cellStyle name="Normal 15 2 4 2 4" xfId="16225"/>
    <cellStyle name="Normal 15 2 4 3" xfId="4857"/>
    <cellStyle name="Normal 15 2 4 3 2" xfId="4858"/>
    <cellStyle name="Normal 15 2 4 3 2 2" xfId="12053"/>
    <cellStyle name="Normal 15 2 4 3 2 2 2" xfId="24107"/>
    <cellStyle name="Normal 15 2 4 3 2 3" xfId="18060"/>
    <cellStyle name="Normal 15 2 4 3 3" xfId="12054"/>
    <cellStyle name="Normal 15 2 4 3 3 2" xfId="24108"/>
    <cellStyle name="Normal 15 2 4 3 4" xfId="18059"/>
    <cellStyle name="Normal 15 2 4 4" xfId="4859"/>
    <cellStyle name="Normal 15 2 4 4 2" xfId="12055"/>
    <cellStyle name="Normal 15 2 4 4 2 2" xfId="24109"/>
    <cellStyle name="Normal 15 2 4 4 3" xfId="18061"/>
    <cellStyle name="Normal 15 2 4 5" xfId="8411"/>
    <cellStyle name="Normal 15 2 4 5 2" xfId="20837"/>
    <cellStyle name="Normal 15 2 4 6" xfId="15364"/>
    <cellStyle name="Normal 15 2 5" xfId="1709"/>
    <cellStyle name="Normal 15 2 5 2" xfId="4860"/>
    <cellStyle name="Normal 15 2 5 2 2" xfId="12056"/>
    <cellStyle name="Normal 15 2 5 2 2 2" xfId="24110"/>
    <cellStyle name="Normal 15 2 5 2 3" xfId="18062"/>
    <cellStyle name="Normal 15 2 5 3" xfId="12057"/>
    <cellStyle name="Normal 15 2 5 3 2" xfId="24111"/>
    <cellStyle name="Normal 15 2 5 4" xfId="16226"/>
    <cellStyle name="Normal 15 2 6" xfId="4861"/>
    <cellStyle name="Normal 15 2 6 2" xfId="4862"/>
    <cellStyle name="Normal 15 2 6 2 2" xfId="12058"/>
    <cellStyle name="Normal 15 2 6 2 2 2" xfId="24112"/>
    <cellStyle name="Normal 15 2 6 2 3" xfId="18064"/>
    <cellStyle name="Normal 15 2 6 3" xfId="12059"/>
    <cellStyle name="Normal 15 2 6 3 2" xfId="24113"/>
    <cellStyle name="Normal 15 2 6 4" xfId="18063"/>
    <cellStyle name="Normal 15 2 7" xfId="4863"/>
    <cellStyle name="Normal 15 2 7 2" xfId="12060"/>
    <cellStyle name="Normal 15 2 7 2 2" xfId="24114"/>
    <cellStyle name="Normal 15 2 7 3" xfId="18065"/>
    <cellStyle name="Normal 15 2 8" xfId="8412"/>
    <cellStyle name="Normal 15 2 8 2" xfId="20838"/>
    <cellStyle name="Normal 15 2 9" xfId="15341"/>
    <cellStyle name="Normal 15 3" xfId="1710"/>
    <cellStyle name="Normal 15 3 2" xfId="12061"/>
    <cellStyle name="Normal 15 3 2 2" xfId="24115"/>
    <cellStyle name="Normal 15 3 3" xfId="16227"/>
    <cellStyle name="Normal 15 4" xfId="1711"/>
    <cellStyle name="Normal 15 4 2" xfId="12062"/>
    <cellStyle name="Normal 15 4 2 2" xfId="24116"/>
    <cellStyle name="Normal 15 4 3" xfId="16228"/>
    <cellStyle name="Normal 15 5" xfId="1712"/>
    <cellStyle name="Normal 15 5 2" xfId="12063"/>
    <cellStyle name="Normal 15 5 2 2" xfId="24117"/>
    <cellStyle name="Normal 15 5 3" xfId="16229"/>
    <cellStyle name="Normal 15 6" xfId="4864"/>
    <cellStyle name="Normal 15 6 2" xfId="10081"/>
    <cellStyle name="Normal 15 6 2 2" xfId="22434"/>
    <cellStyle name="Normal 15 6 3" xfId="14852"/>
    <cellStyle name="Normal 15 6 3 2" xfId="26352"/>
    <cellStyle name="Normal 15 6 4" xfId="18066"/>
    <cellStyle name="Normal 15 7" xfId="8413"/>
    <cellStyle name="Normal 15_Evolución de becas SEP-UAM-PRONABES" xfId="727"/>
    <cellStyle name="Normal 16" xfId="728"/>
    <cellStyle name="Normal 16 2" xfId="729"/>
    <cellStyle name="Normal 16 2 2" xfId="8414"/>
    <cellStyle name="Normal 16 3" xfId="8415"/>
    <cellStyle name="Normal 16_Evolución de becas SEP-UAM-PRONABES" xfId="730"/>
    <cellStyle name="Normal 17" xfId="731"/>
    <cellStyle name="Normal 17 2" xfId="732"/>
    <cellStyle name="Normal 17 2 2" xfId="8416"/>
    <cellStyle name="Normal 17 3" xfId="8417"/>
    <cellStyle name="Normal 17_Evolución de becas SEP-UAM-PRONABES" xfId="733"/>
    <cellStyle name="Normal 18" xfId="734"/>
    <cellStyle name="Normal 18 2" xfId="735"/>
    <cellStyle name="Normal 18 2 2" xfId="8418"/>
    <cellStyle name="Normal 18 3" xfId="8419"/>
    <cellStyle name="Normal 18_Evolución de becas SEP-UAM-PRONABES" xfId="736"/>
    <cellStyle name="Normal 19" xfId="737"/>
    <cellStyle name="Normal 19 2" xfId="738"/>
    <cellStyle name="Normal 19 2 2" xfId="1713"/>
    <cellStyle name="Normal 19 2 2 2" xfId="4865"/>
    <cellStyle name="Normal 19 2 2 2 2" xfId="12064"/>
    <cellStyle name="Normal 19 2 2 2 2 2" xfId="24118"/>
    <cellStyle name="Normal 19 2 2 2 3" xfId="18067"/>
    <cellStyle name="Normal 19 2 2 3" xfId="4866"/>
    <cellStyle name="Normal 19 2 2 3 2" xfId="12065"/>
    <cellStyle name="Normal 19 2 2 3 2 2" xfId="24119"/>
    <cellStyle name="Normal 19 2 2 3 3" xfId="14919"/>
    <cellStyle name="Normal 19 2 2 3 3 2" xfId="26411"/>
    <cellStyle name="Normal 19 2 2 3 4" xfId="18068"/>
    <cellStyle name="Normal 19 2 2 4" xfId="12066"/>
    <cellStyle name="Normal 19 2 2 4 2" xfId="24120"/>
    <cellStyle name="Normal 19 2 2 5" xfId="14901"/>
    <cellStyle name="Normal 19 2 2 5 2" xfId="26394"/>
    <cellStyle name="Normal 19 2 2 6" xfId="14918"/>
    <cellStyle name="Normal 19 2 2 6 2" xfId="26410"/>
    <cellStyle name="Normal 19 2 2 7" xfId="16230"/>
    <cellStyle name="Normal 19 2 3" xfId="4867"/>
    <cellStyle name="Normal 19 2 3 2" xfId="4868"/>
    <cellStyle name="Normal 19 2 3 2 2" xfId="12067"/>
    <cellStyle name="Normal 19 2 3 2 2 2" xfId="24121"/>
    <cellStyle name="Normal 19 2 3 2 3" xfId="18070"/>
    <cellStyle name="Normal 19 2 3 3" xfId="12068"/>
    <cellStyle name="Normal 19 2 3 3 2" xfId="24122"/>
    <cellStyle name="Normal 19 2 3 4" xfId="18069"/>
    <cellStyle name="Normal 19 2 4" xfId="4869"/>
    <cellStyle name="Normal 19 2 4 2" xfId="12069"/>
    <cellStyle name="Normal 19 2 4 2 2" xfId="24123"/>
    <cellStyle name="Normal 19 2 4 3" xfId="18071"/>
    <cellStyle name="Normal 19 2 5" xfId="8420"/>
    <cellStyle name="Normal 19 2 5 2" xfId="20839"/>
    <cellStyle name="Normal 19 2 6" xfId="15366"/>
    <cellStyle name="Normal 19 3" xfId="1714"/>
    <cellStyle name="Normal 19 3 2" xfId="4870"/>
    <cellStyle name="Normal 19 3 2 2" xfId="12070"/>
    <cellStyle name="Normal 19 3 2 2 2" xfId="24124"/>
    <cellStyle name="Normal 19 3 2 3" xfId="18072"/>
    <cellStyle name="Normal 19 3 3" xfId="12071"/>
    <cellStyle name="Normal 19 3 3 2" xfId="24125"/>
    <cellStyle name="Normal 19 3 4" xfId="16231"/>
    <cellStyle name="Normal 19 4" xfId="1715"/>
    <cellStyle name="Normal 19 4 2" xfId="4871"/>
    <cellStyle name="Normal 19 4 2 2" xfId="12072"/>
    <cellStyle name="Normal 19 4 2 2 2" xfId="24126"/>
    <cellStyle name="Normal 19 4 2 3" xfId="18073"/>
    <cellStyle name="Normal 19 4 3" xfId="12073"/>
    <cellStyle name="Normal 19 4 3 2" xfId="24127"/>
    <cellStyle name="Normal 19 4 4" xfId="16232"/>
    <cellStyle name="Normal 19 5" xfId="4872"/>
    <cellStyle name="Normal 19 5 2" xfId="12074"/>
    <cellStyle name="Normal 19 5 2 2" xfId="24128"/>
    <cellStyle name="Normal 19 5 3" xfId="18074"/>
    <cellStyle name="Normal 19 6" xfId="4873"/>
    <cellStyle name="Normal 19 6 2" xfId="12075"/>
    <cellStyle name="Normal 19 6 2 2" xfId="24129"/>
    <cellStyle name="Normal 19 6 3" xfId="18075"/>
    <cellStyle name="Normal 19 7" xfId="4874"/>
    <cellStyle name="Normal 19 7 2" xfId="10080"/>
    <cellStyle name="Normal 19 7 2 2" xfId="22433"/>
    <cellStyle name="Normal 19 7 3" xfId="14851"/>
    <cellStyle name="Normal 19 7 3 2" xfId="26351"/>
    <cellStyle name="Normal 19 7 4" xfId="18076"/>
    <cellStyle name="Normal 19 8" xfId="8421"/>
    <cellStyle name="Normal 19 8 2" xfId="20840"/>
    <cellStyle name="Normal 19 9" xfId="15365"/>
    <cellStyle name="Normal 2" xfId="1"/>
    <cellStyle name="Normal 2 2" xfId="162"/>
    <cellStyle name="Normal 2 2 2" xfId="163"/>
    <cellStyle name="Normal 2 2 2 2" xfId="8422"/>
    <cellStyle name="Normal 2 2 3" xfId="739"/>
    <cellStyle name="Normal 2 2 3 2" xfId="8423"/>
    <cellStyle name="Normal 2 2 4" xfId="8424"/>
    <cellStyle name="Normal 2 2_Evolución de becas SEP-UAM-PRONABES" xfId="740"/>
    <cellStyle name="Normal 2 3" xfId="741"/>
    <cellStyle name="Normal 2 3 2" xfId="742"/>
    <cellStyle name="Normal 2 3 2 2" xfId="8425"/>
    <cellStyle name="Normal 2 3 3" xfId="4875"/>
    <cellStyle name="Normal 2 3 4" xfId="8426"/>
    <cellStyle name="Normal 2 3_Evolución de becas SEP-UAM-PRONABES" xfId="743"/>
    <cellStyle name="Normal 2 4" xfId="744"/>
    <cellStyle name="Normal 2 4 10" xfId="8427"/>
    <cellStyle name="Normal 2 4 10 2" xfId="20841"/>
    <cellStyle name="Normal 2 4 11" xfId="15367"/>
    <cellStyle name="Normal 2 4 2" xfId="745"/>
    <cellStyle name="Normal 2 4 2 2" xfId="746"/>
    <cellStyle name="Normal 2 4 2 2 2" xfId="1716"/>
    <cellStyle name="Normal 2 4 2 2 2 2" xfId="4876"/>
    <cellStyle name="Normal 2 4 2 2 2 2 2" xfId="12076"/>
    <cellStyle name="Normal 2 4 2 2 2 2 2 2" xfId="24130"/>
    <cellStyle name="Normal 2 4 2 2 2 2 3" xfId="18077"/>
    <cellStyle name="Normal 2 4 2 2 2 3" xfId="12077"/>
    <cellStyle name="Normal 2 4 2 2 2 3 2" xfId="24131"/>
    <cellStyle name="Normal 2 4 2 2 2 4" xfId="16233"/>
    <cellStyle name="Normal 2 4 2 2 3" xfId="4877"/>
    <cellStyle name="Normal 2 4 2 2 3 2" xfId="4878"/>
    <cellStyle name="Normal 2 4 2 2 3 2 2" xfId="12078"/>
    <cellStyle name="Normal 2 4 2 2 3 2 2 2" xfId="24132"/>
    <cellStyle name="Normal 2 4 2 2 3 2 3" xfId="18079"/>
    <cellStyle name="Normal 2 4 2 2 3 3" xfId="12079"/>
    <cellStyle name="Normal 2 4 2 2 3 3 2" xfId="24133"/>
    <cellStyle name="Normal 2 4 2 2 3 4" xfId="18078"/>
    <cellStyle name="Normal 2 4 2 2 4" xfId="4879"/>
    <cellStyle name="Normal 2 4 2 2 4 2" xfId="12080"/>
    <cellStyle name="Normal 2 4 2 2 4 2 2" xfId="24134"/>
    <cellStyle name="Normal 2 4 2 2 4 3" xfId="18080"/>
    <cellStyle name="Normal 2 4 2 2 5" xfId="8428"/>
    <cellStyle name="Normal 2 4 2 2 5 2" xfId="20842"/>
    <cellStyle name="Normal 2 4 2 2 6" xfId="15369"/>
    <cellStyle name="Normal 2 4 2 3" xfId="1717"/>
    <cellStyle name="Normal 2 4 2 3 2" xfId="4880"/>
    <cellStyle name="Normal 2 4 2 3 2 2" xfId="12081"/>
    <cellStyle name="Normal 2 4 2 3 2 2 2" xfId="24135"/>
    <cellStyle name="Normal 2 4 2 3 2 3" xfId="18081"/>
    <cellStyle name="Normal 2 4 2 3 3" xfId="12082"/>
    <cellStyle name="Normal 2 4 2 3 3 2" xfId="24136"/>
    <cellStyle name="Normal 2 4 2 3 4" xfId="16234"/>
    <cellStyle name="Normal 2 4 2 4" xfId="4881"/>
    <cellStyle name="Normal 2 4 2 4 2" xfId="4882"/>
    <cellStyle name="Normal 2 4 2 4 2 2" xfId="12083"/>
    <cellStyle name="Normal 2 4 2 4 2 2 2" xfId="24137"/>
    <cellStyle name="Normal 2 4 2 4 2 3" xfId="18083"/>
    <cellStyle name="Normal 2 4 2 4 3" xfId="12084"/>
    <cellStyle name="Normal 2 4 2 4 3 2" xfId="24138"/>
    <cellStyle name="Normal 2 4 2 4 4" xfId="18082"/>
    <cellStyle name="Normal 2 4 2 5" xfId="4883"/>
    <cellStyle name="Normal 2 4 2 5 2" xfId="12085"/>
    <cellStyle name="Normal 2 4 2 5 2 2" xfId="24139"/>
    <cellStyle name="Normal 2 4 2 5 3" xfId="18084"/>
    <cellStyle name="Normal 2 4 2 6" xfId="8429"/>
    <cellStyle name="Normal 2 4 2 6 2" xfId="20843"/>
    <cellStyle name="Normal 2 4 2 7" xfId="15368"/>
    <cellStyle name="Normal 2 4 3" xfId="747"/>
    <cellStyle name="Normal 2 4 3 2" xfId="748"/>
    <cellStyle name="Normal 2 4 3 2 2" xfId="1718"/>
    <cellStyle name="Normal 2 4 3 2 2 2" xfId="4884"/>
    <cellStyle name="Normal 2 4 3 2 2 2 2" xfId="12086"/>
    <cellStyle name="Normal 2 4 3 2 2 2 2 2" xfId="24140"/>
    <cellStyle name="Normal 2 4 3 2 2 2 3" xfId="18085"/>
    <cellStyle name="Normal 2 4 3 2 2 3" xfId="12087"/>
    <cellStyle name="Normal 2 4 3 2 2 3 2" xfId="24141"/>
    <cellStyle name="Normal 2 4 3 2 2 4" xfId="16235"/>
    <cellStyle name="Normal 2 4 3 2 3" xfId="4885"/>
    <cellStyle name="Normal 2 4 3 2 3 2" xfId="4886"/>
    <cellStyle name="Normal 2 4 3 2 3 2 2" xfId="12088"/>
    <cellStyle name="Normal 2 4 3 2 3 2 2 2" xfId="24142"/>
    <cellStyle name="Normal 2 4 3 2 3 2 3" xfId="18087"/>
    <cellStyle name="Normal 2 4 3 2 3 3" xfId="12089"/>
    <cellStyle name="Normal 2 4 3 2 3 3 2" xfId="24143"/>
    <cellStyle name="Normal 2 4 3 2 3 4" xfId="18086"/>
    <cellStyle name="Normal 2 4 3 2 4" xfId="4887"/>
    <cellStyle name="Normal 2 4 3 2 4 2" xfId="12090"/>
    <cellStyle name="Normal 2 4 3 2 4 2 2" xfId="24144"/>
    <cellStyle name="Normal 2 4 3 2 4 3" xfId="18088"/>
    <cellStyle name="Normal 2 4 3 2 5" xfId="8430"/>
    <cellStyle name="Normal 2 4 3 2 5 2" xfId="20844"/>
    <cellStyle name="Normal 2 4 3 2 6" xfId="15371"/>
    <cellStyle name="Normal 2 4 3 3" xfId="1719"/>
    <cellStyle name="Normal 2 4 3 3 2" xfId="4888"/>
    <cellStyle name="Normal 2 4 3 3 2 2" xfId="12091"/>
    <cellStyle name="Normal 2 4 3 3 2 2 2" xfId="24145"/>
    <cellStyle name="Normal 2 4 3 3 2 3" xfId="18089"/>
    <cellStyle name="Normal 2 4 3 3 3" xfId="12092"/>
    <cellStyle name="Normal 2 4 3 3 3 2" xfId="24146"/>
    <cellStyle name="Normal 2 4 3 3 4" xfId="16236"/>
    <cellStyle name="Normal 2 4 3 4" xfId="4889"/>
    <cellStyle name="Normal 2 4 3 4 2" xfId="4890"/>
    <cellStyle name="Normal 2 4 3 4 2 2" xfId="12093"/>
    <cellStyle name="Normal 2 4 3 4 2 2 2" xfId="24147"/>
    <cellStyle name="Normal 2 4 3 4 2 3" xfId="18091"/>
    <cellStyle name="Normal 2 4 3 4 3" xfId="12094"/>
    <cellStyle name="Normal 2 4 3 4 3 2" xfId="24148"/>
    <cellStyle name="Normal 2 4 3 4 4" xfId="18090"/>
    <cellStyle name="Normal 2 4 3 5" xfId="4891"/>
    <cellStyle name="Normal 2 4 3 5 2" xfId="12095"/>
    <cellStyle name="Normal 2 4 3 5 2 2" xfId="24149"/>
    <cellStyle name="Normal 2 4 3 5 3" xfId="18092"/>
    <cellStyle name="Normal 2 4 3 6" xfId="8431"/>
    <cellStyle name="Normal 2 4 3 6 2" xfId="20845"/>
    <cellStyle name="Normal 2 4 3 7" xfId="15370"/>
    <cellStyle name="Normal 2 4 4" xfId="749"/>
    <cellStyle name="Normal 2 4 4 2" xfId="750"/>
    <cellStyle name="Normal 2 4 4 2 2" xfId="1720"/>
    <cellStyle name="Normal 2 4 4 2 2 2" xfId="4892"/>
    <cellStyle name="Normal 2 4 4 2 2 2 2" xfId="12096"/>
    <cellStyle name="Normal 2 4 4 2 2 2 2 2" xfId="24150"/>
    <cellStyle name="Normal 2 4 4 2 2 2 3" xfId="18093"/>
    <cellStyle name="Normal 2 4 4 2 2 3" xfId="12097"/>
    <cellStyle name="Normal 2 4 4 2 2 3 2" xfId="24151"/>
    <cellStyle name="Normal 2 4 4 2 2 4" xfId="16237"/>
    <cellStyle name="Normal 2 4 4 2 3" xfId="4893"/>
    <cellStyle name="Normal 2 4 4 2 3 2" xfId="4894"/>
    <cellStyle name="Normal 2 4 4 2 3 2 2" xfId="12098"/>
    <cellStyle name="Normal 2 4 4 2 3 2 2 2" xfId="24152"/>
    <cellStyle name="Normal 2 4 4 2 3 2 3" xfId="18095"/>
    <cellStyle name="Normal 2 4 4 2 3 3" xfId="12099"/>
    <cellStyle name="Normal 2 4 4 2 3 3 2" xfId="24153"/>
    <cellStyle name="Normal 2 4 4 2 3 4" xfId="18094"/>
    <cellStyle name="Normal 2 4 4 2 4" xfId="4895"/>
    <cellStyle name="Normal 2 4 4 2 4 2" xfId="12100"/>
    <cellStyle name="Normal 2 4 4 2 4 2 2" xfId="24154"/>
    <cellStyle name="Normal 2 4 4 2 4 3" xfId="18096"/>
    <cellStyle name="Normal 2 4 4 2 5" xfId="8432"/>
    <cellStyle name="Normal 2 4 4 2 5 2" xfId="20846"/>
    <cellStyle name="Normal 2 4 4 2 6" xfId="15373"/>
    <cellStyle name="Normal 2 4 4 3" xfId="1721"/>
    <cellStyle name="Normal 2 4 4 3 2" xfId="4896"/>
    <cellStyle name="Normal 2 4 4 3 2 2" xfId="12101"/>
    <cellStyle name="Normal 2 4 4 3 2 2 2" xfId="24155"/>
    <cellStyle name="Normal 2 4 4 3 2 3" xfId="18097"/>
    <cellStyle name="Normal 2 4 4 3 3" xfId="12102"/>
    <cellStyle name="Normal 2 4 4 3 3 2" xfId="24156"/>
    <cellStyle name="Normal 2 4 4 3 4" xfId="16238"/>
    <cellStyle name="Normal 2 4 4 4" xfId="4897"/>
    <cellStyle name="Normal 2 4 4 4 2" xfId="4898"/>
    <cellStyle name="Normal 2 4 4 4 2 2" xfId="12103"/>
    <cellStyle name="Normal 2 4 4 4 2 2 2" xfId="24157"/>
    <cellStyle name="Normal 2 4 4 4 2 3" xfId="18099"/>
    <cellStyle name="Normal 2 4 4 4 3" xfId="12104"/>
    <cellStyle name="Normal 2 4 4 4 3 2" xfId="24158"/>
    <cellStyle name="Normal 2 4 4 4 4" xfId="18098"/>
    <cellStyle name="Normal 2 4 4 5" xfId="4899"/>
    <cellStyle name="Normal 2 4 4 5 2" xfId="12105"/>
    <cellStyle name="Normal 2 4 4 5 2 2" xfId="24159"/>
    <cellStyle name="Normal 2 4 4 5 3" xfId="18100"/>
    <cellStyle name="Normal 2 4 4 6" xfId="8433"/>
    <cellStyle name="Normal 2 4 4 6 2" xfId="20847"/>
    <cellStyle name="Normal 2 4 4 7" xfId="15372"/>
    <cellStyle name="Normal 2 4 5" xfId="751"/>
    <cellStyle name="Normal 2 4 5 2" xfId="752"/>
    <cellStyle name="Normal 2 4 5 2 2" xfId="753"/>
    <cellStyle name="Normal 2 4 5 2 2 2" xfId="1722"/>
    <cellStyle name="Normal 2 4 5 2 2 2 2" xfId="4900"/>
    <cellStyle name="Normal 2 4 5 2 2 2 2 2" xfId="12106"/>
    <cellStyle name="Normal 2 4 5 2 2 2 2 2 2" xfId="24160"/>
    <cellStyle name="Normal 2 4 5 2 2 2 2 3" xfId="18101"/>
    <cellStyle name="Normal 2 4 5 2 2 2 3" xfId="12107"/>
    <cellStyle name="Normal 2 4 5 2 2 2 3 2" xfId="24161"/>
    <cellStyle name="Normal 2 4 5 2 2 2 4" xfId="16239"/>
    <cellStyle name="Normal 2 4 5 2 2 3" xfId="4901"/>
    <cellStyle name="Normal 2 4 5 2 2 3 2" xfId="4902"/>
    <cellStyle name="Normal 2 4 5 2 2 3 2 2" xfId="12108"/>
    <cellStyle name="Normal 2 4 5 2 2 3 2 2 2" xfId="24162"/>
    <cellStyle name="Normal 2 4 5 2 2 3 2 3" xfId="18103"/>
    <cellStyle name="Normal 2 4 5 2 2 3 3" xfId="12109"/>
    <cellStyle name="Normal 2 4 5 2 2 3 3 2" xfId="24163"/>
    <cellStyle name="Normal 2 4 5 2 2 3 4" xfId="18102"/>
    <cellStyle name="Normal 2 4 5 2 2 4" xfId="4903"/>
    <cellStyle name="Normal 2 4 5 2 2 4 2" xfId="12110"/>
    <cellStyle name="Normal 2 4 5 2 2 4 2 2" xfId="24164"/>
    <cellStyle name="Normal 2 4 5 2 2 4 3" xfId="18104"/>
    <cellStyle name="Normal 2 4 5 2 2 5" xfId="8434"/>
    <cellStyle name="Normal 2 4 5 2 2 5 2" xfId="20848"/>
    <cellStyle name="Normal 2 4 5 2 2 6" xfId="15376"/>
    <cellStyle name="Normal 2 4 5 2 3" xfId="1723"/>
    <cellStyle name="Normal 2 4 5 2 3 2" xfId="4904"/>
    <cellStyle name="Normal 2 4 5 2 3 2 2" xfId="12111"/>
    <cellStyle name="Normal 2 4 5 2 3 2 2 2" xfId="24165"/>
    <cellStyle name="Normal 2 4 5 2 3 2 3" xfId="18105"/>
    <cellStyle name="Normal 2 4 5 2 3 3" xfId="12112"/>
    <cellStyle name="Normal 2 4 5 2 3 3 2" xfId="24166"/>
    <cellStyle name="Normal 2 4 5 2 3 4" xfId="16240"/>
    <cellStyle name="Normal 2 4 5 2 4" xfId="4905"/>
    <cellStyle name="Normal 2 4 5 2 4 2" xfId="4906"/>
    <cellStyle name="Normal 2 4 5 2 4 2 2" xfId="12113"/>
    <cellStyle name="Normal 2 4 5 2 4 2 2 2" xfId="24167"/>
    <cellStyle name="Normal 2 4 5 2 4 2 3" xfId="18107"/>
    <cellStyle name="Normal 2 4 5 2 4 3" xfId="12114"/>
    <cellStyle name="Normal 2 4 5 2 4 3 2" xfId="24168"/>
    <cellStyle name="Normal 2 4 5 2 4 4" xfId="18106"/>
    <cellStyle name="Normal 2 4 5 2 5" xfId="4907"/>
    <cellStyle name="Normal 2 4 5 2 5 2" xfId="12115"/>
    <cellStyle name="Normal 2 4 5 2 5 2 2" xfId="24169"/>
    <cellStyle name="Normal 2 4 5 2 5 3" xfId="18108"/>
    <cellStyle name="Normal 2 4 5 2 6" xfId="8435"/>
    <cellStyle name="Normal 2 4 5 2 6 2" xfId="20849"/>
    <cellStyle name="Normal 2 4 5 2 7" xfId="15375"/>
    <cellStyle name="Normal 2 4 5 3" xfId="754"/>
    <cellStyle name="Normal 2 4 5 3 2" xfId="1724"/>
    <cellStyle name="Normal 2 4 5 3 2 2" xfId="4908"/>
    <cellStyle name="Normal 2 4 5 3 2 2 2" xfId="12116"/>
    <cellStyle name="Normal 2 4 5 3 2 2 2 2" xfId="24170"/>
    <cellStyle name="Normal 2 4 5 3 2 2 3" xfId="18109"/>
    <cellStyle name="Normal 2 4 5 3 2 3" xfId="12117"/>
    <cellStyle name="Normal 2 4 5 3 2 3 2" xfId="24171"/>
    <cellStyle name="Normal 2 4 5 3 2 4" xfId="16241"/>
    <cellStyle name="Normal 2 4 5 3 3" xfId="4909"/>
    <cellStyle name="Normal 2 4 5 3 3 2" xfId="4910"/>
    <cellStyle name="Normal 2 4 5 3 3 2 2" xfId="12118"/>
    <cellStyle name="Normal 2 4 5 3 3 2 2 2" xfId="24172"/>
    <cellStyle name="Normal 2 4 5 3 3 2 3" xfId="18111"/>
    <cellStyle name="Normal 2 4 5 3 3 3" xfId="12119"/>
    <cellStyle name="Normal 2 4 5 3 3 3 2" xfId="24173"/>
    <cellStyle name="Normal 2 4 5 3 3 4" xfId="18110"/>
    <cellStyle name="Normal 2 4 5 3 4" xfId="4911"/>
    <cellStyle name="Normal 2 4 5 3 4 2" xfId="12120"/>
    <cellStyle name="Normal 2 4 5 3 4 2 2" xfId="24174"/>
    <cellStyle name="Normal 2 4 5 3 4 3" xfId="18112"/>
    <cellStyle name="Normal 2 4 5 3 5" xfId="8436"/>
    <cellStyle name="Normal 2 4 5 3 5 2" xfId="20850"/>
    <cellStyle name="Normal 2 4 5 3 6" xfId="15377"/>
    <cellStyle name="Normal 2 4 5 4" xfId="1725"/>
    <cellStyle name="Normal 2 4 5 4 2" xfId="4912"/>
    <cellStyle name="Normal 2 4 5 4 2 2" xfId="12121"/>
    <cellStyle name="Normal 2 4 5 4 2 2 2" xfId="24175"/>
    <cellStyle name="Normal 2 4 5 4 2 3" xfId="14872"/>
    <cellStyle name="Normal 2 4 5 4 2 3 2" xfId="26371"/>
    <cellStyle name="Normal 2 4 5 4 2 4" xfId="18113"/>
    <cellStyle name="Normal 2 4 5 4 3" xfId="12122"/>
    <cellStyle name="Normal 2 4 5 4 3 2" xfId="24176"/>
    <cellStyle name="Normal 2 4 5 4 4" xfId="16242"/>
    <cellStyle name="Normal 2 4 5 5" xfId="1726"/>
    <cellStyle name="Normal 2 4 5 5 2" xfId="4913"/>
    <cellStyle name="Normal 2 4 5 5 2 2" xfId="12123"/>
    <cellStyle name="Normal 2 4 5 5 2 2 2" xfId="24177"/>
    <cellStyle name="Normal 2 4 5 5 2 3" xfId="14869"/>
    <cellStyle name="Normal 2 4 5 5 2 3 2" xfId="26368"/>
    <cellStyle name="Normal 2 4 5 5 2 4" xfId="18114"/>
    <cellStyle name="Normal 2 4 5 5 3" xfId="12124"/>
    <cellStyle name="Normal 2 4 5 5 3 2" xfId="24178"/>
    <cellStyle name="Normal 2 4 5 5 4" xfId="14897"/>
    <cellStyle name="Normal 2 4 5 5 4 2" xfId="26390"/>
    <cellStyle name="Normal 2 4 5 5 5" xfId="16243"/>
    <cellStyle name="Normal 2 4 5 6" xfId="4914"/>
    <cellStyle name="Normal 2 4 5 6 2" xfId="12125"/>
    <cellStyle name="Normal 2 4 5 6 2 2" xfId="24179"/>
    <cellStyle name="Normal 2 4 5 6 3" xfId="18115"/>
    <cellStyle name="Normal 2 4 5 7" xfId="8437"/>
    <cellStyle name="Normal 2 4 5 7 2" xfId="20851"/>
    <cellStyle name="Normal 2 4 5 8" xfId="15374"/>
    <cellStyle name="Normal 2 4 6" xfId="755"/>
    <cellStyle name="Normal 2 4 6 2" xfId="1727"/>
    <cellStyle name="Normal 2 4 6 2 2" xfId="4915"/>
    <cellStyle name="Normal 2 4 6 2 2 2" xfId="12126"/>
    <cellStyle name="Normal 2 4 6 2 2 2 2" xfId="24180"/>
    <cellStyle name="Normal 2 4 6 2 2 3" xfId="18116"/>
    <cellStyle name="Normal 2 4 6 2 3" xfId="12127"/>
    <cellStyle name="Normal 2 4 6 2 3 2" xfId="24181"/>
    <cellStyle name="Normal 2 4 6 2 4" xfId="16244"/>
    <cellStyle name="Normal 2 4 6 3" xfId="4916"/>
    <cellStyle name="Normal 2 4 6 3 2" xfId="4917"/>
    <cellStyle name="Normal 2 4 6 3 2 2" xfId="12128"/>
    <cellStyle name="Normal 2 4 6 3 2 2 2" xfId="24182"/>
    <cellStyle name="Normal 2 4 6 3 2 3" xfId="18118"/>
    <cellStyle name="Normal 2 4 6 3 3" xfId="12129"/>
    <cellStyle name="Normal 2 4 6 3 3 2" xfId="24183"/>
    <cellStyle name="Normal 2 4 6 3 4" xfId="18117"/>
    <cellStyle name="Normal 2 4 6 4" xfId="4918"/>
    <cellStyle name="Normal 2 4 6 4 2" xfId="12130"/>
    <cellStyle name="Normal 2 4 6 4 2 2" xfId="24184"/>
    <cellStyle name="Normal 2 4 6 4 3" xfId="18119"/>
    <cellStyle name="Normal 2 4 6 5" xfId="8438"/>
    <cellStyle name="Normal 2 4 6 5 2" xfId="20852"/>
    <cellStyle name="Normal 2 4 6 6" xfId="15378"/>
    <cellStyle name="Normal 2 4 7" xfId="1728"/>
    <cellStyle name="Normal 2 4 7 2" xfId="4919"/>
    <cellStyle name="Normal 2 4 7 2 2" xfId="12131"/>
    <cellStyle name="Normal 2 4 7 2 2 2" xfId="24185"/>
    <cellStyle name="Normal 2 4 7 2 3" xfId="18120"/>
    <cellStyle name="Normal 2 4 7 3" xfId="12132"/>
    <cellStyle name="Normal 2 4 7 3 2" xfId="24186"/>
    <cellStyle name="Normal 2 4 7 4" xfId="14896"/>
    <cellStyle name="Normal 2 4 7 4 2" xfId="26389"/>
    <cellStyle name="Normal 2 4 7 5" xfId="16245"/>
    <cellStyle name="Normal 2 4 8" xfId="4920"/>
    <cellStyle name="Normal 2 4 8 2" xfId="4921"/>
    <cellStyle name="Normal 2 4 8 2 2" xfId="12133"/>
    <cellStyle name="Normal 2 4 8 2 2 2" xfId="24187"/>
    <cellStyle name="Normal 2 4 8 2 3" xfId="18122"/>
    <cellStyle name="Normal 2 4 8 3" xfId="12134"/>
    <cellStyle name="Normal 2 4 8 3 2" xfId="24188"/>
    <cellStyle name="Normal 2 4 8 4" xfId="18121"/>
    <cellStyle name="Normal 2 4 9" xfId="4922"/>
    <cellStyle name="Normal 2 4 9 2" xfId="12135"/>
    <cellStyle name="Normal 2 4 9 2 2" xfId="24189"/>
    <cellStyle name="Normal 2 4 9 3" xfId="18123"/>
    <cellStyle name="Normal 2 5" xfId="4923"/>
    <cellStyle name="Normal 2 5 2" xfId="4924"/>
    <cellStyle name="Normal 2 5 2 2" xfId="12136"/>
    <cellStyle name="Normal 2 5 2 2 2" xfId="24190"/>
    <cellStyle name="Normal 2 5 2 3" xfId="14893"/>
    <cellStyle name="Normal 2 5 2 3 2" xfId="26386"/>
    <cellStyle name="Normal 2 5 2 4" xfId="18125"/>
    <cellStyle name="Normal 2 5 3" xfId="12137"/>
    <cellStyle name="Normal 2 5 3 2" xfId="24191"/>
    <cellStyle name="Normal 2 5 4" xfId="18124"/>
    <cellStyle name="Normal 2 6" xfId="4925"/>
    <cellStyle name="Normal 2 7" xfId="8439"/>
    <cellStyle name="Normal 2_BASE_POSTULADOS_NOPOSTULADOS_G08_020211(2)" xfId="756"/>
    <cellStyle name="Normal 20" xfId="757"/>
    <cellStyle name="Normal 20 2" xfId="8440"/>
    <cellStyle name="Normal 21" xfId="758"/>
    <cellStyle name="Normal 21 2" xfId="8441"/>
    <cellStyle name="Normal 22" xfId="759"/>
    <cellStyle name="Normal 22 2" xfId="8442"/>
    <cellStyle name="Normal 23" xfId="760"/>
    <cellStyle name="Normal 23 2" xfId="761"/>
    <cellStyle name="Normal 23 2 2" xfId="1729"/>
    <cellStyle name="Normal 23 2 2 2" xfId="4926"/>
    <cellStyle name="Normal 23 2 2 2 2" xfId="12138"/>
    <cellStyle name="Normal 23 2 2 2 2 2" xfId="24192"/>
    <cellStyle name="Normal 23 2 2 2 3" xfId="18126"/>
    <cellStyle name="Normal 23 2 2 3" xfId="12139"/>
    <cellStyle name="Normal 23 2 2 3 2" xfId="24193"/>
    <cellStyle name="Normal 23 2 2 4" xfId="16246"/>
    <cellStyle name="Normal 23 2 3" xfId="4927"/>
    <cellStyle name="Normal 23 2 3 2" xfId="4928"/>
    <cellStyle name="Normal 23 2 3 2 2" xfId="12140"/>
    <cellStyle name="Normal 23 2 3 2 2 2" xfId="24194"/>
    <cellStyle name="Normal 23 2 3 2 3" xfId="18128"/>
    <cellStyle name="Normal 23 2 3 3" xfId="12141"/>
    <cellStyle name="Normal 23 2 3 3 2" xfId="24195"/>
    <cellStyle name="Normal 23 2 3 4" xfId="18127"/>
    <cellStyle name="Normal 23 2 4" xfId="4929"/>
    <cellStyle name="Normal 23 2 4 2" xfId="12142"/>
    <cellStyle name="Normal 23 2 4 2 2" xfId="24196"/>
    <cellStyle name="Normal 23 2 4 3" xfId="18129"/>
    <cellStyle name="Normal 23 2 5" xfId="8443"/>
    <cellStyle name="Normal 23 2 5 2" xfId="20853"/>
    <cellStyle name="Normal 23 2 6" xfId="15380"/>
    <cellStyle name="Normal 23 3" xfId="1730"/>
    <cellStyle name="Normal 23 3 2" xfId="4930"/>
    <cellStyle name="Normal 23 3 2 2" xfId="12143"/>
    <cellStyle name="Normal 23 3 2 2 2" xfId="24197"/>
    <cellStyle name="Normal 23 3 2 3" xfId="18130"/>
    <cellStyle name="Normal 23 3 3" xfId="12144"/>
    <cellStyle name="Normal 23 3 3 2" xfId="24198"/>
    <cellStyle name="Normal 23 3 4" xfId="16247"/>
    <cellStyle name="Normal 23 4" xfId="4931"/>
    <cellStyle name="Normal 23 4 2" xfId="4932"/>
    <cellStyle name="Normal 23 4 2 2" xfId="12145"/>
    <cellStyle name="Normal 23 4 2 2 2" xfId="24199"/>
    <cellStyle name="Normal 23 4 2 3" xfId="18132"/>
    <cellStyle name="Normal 23 4 3" xfId="12146"/>
    <cellStyle name="Normal 23 4 3 2" xfId="24200"/>
    <cellStyle name="Normal 23 4 4" xfId="18131"/>
    <cellStyle name="Normal 23 5" xfId="4933"/>
    <cellStyle name="Normal 23 5 2" xfId="12147"/>
    <cellStyle name="Normal 23 5 2 2" xfId="24201"/>
    <cellStyle name="Normal 23 5 3" xfId="18133"/>
    <cellStyle name="Normal 23 6" xfId="8444"/>
    <cellStyle name="Normal 23 6 2" xfId="20854"/>
    <cellStyle name="Normal 23 7" xfId="15379"/>
    <cellStyle name="Normal 24" xfId="762"/>
    <cellStyle name="Normal 24 2" xfId="8445"/>
    <cellStyle name="Normal 25" xfId="763"/>
    <cellStyle name="Normal 25 2" xfId="8446"/>
    <cellStyle name="Normal 26" xfId="764"/>
    <cellStyle name="Normal 26 10" xfId="1731"/>
    <cellStyle name="Normal 26 10 2" xfId="4934"/>
    <cellStyle name="Normal 26 10 2 2" xfId="12148"/>
    <cellStyle name="Normal 26 10 2 2 2" xfId="24202"/>
    <cellStyle name="Normal 26 10 2 3" xfId="18134"/>
    <cellStyle name="Normal 26 10 3" xfId="12149"/>
    <cellStyle name="Normal 26 10 3 2" xfId="24203"/>
    <cellStyle name="Normal 26 10 4" xfId="16248"/>
    <cellStyle name="Normal 26 11" xfId="1732"/>
    <cellStyle name="Normal 26 11 2" xfId="4935"/>
    <cellStyle name="Normal 26 11 2 2" xfId="12150"/>
    <cellStyle name="Normal 26 11 2 2 2" xfId="24204"/>
    <cellStyle name="Normal 26 11 2 3" xfId="18135"/>
    <cellStyle name="Normal 26 11 3" xfId="4936"/>
    <cellStyle name="Normal 26 11 3 2" xfId="12151"/>
    <cellStyle name="Normal 26 11 3 2 2" xfId="14877"/>
    <cellStyle name="Normal 26 11 3 2 2 2" xfId="26376"/>
    <cellStyle name="Normal 26 11 3 2 3" xfId="24205"/>
    <cellStyle name="Normal 26 11 3 3" xfId="14863"/>
    <cellStyle name="Normal 26 11 3 3 2" xfId="26362"/>
    <cellStyle name="Normal 26 11 3 4" xfId="14874"/>
    <cellStyle name="Normal 26 11 3 4 2" xfId="26373"/>
    <cellStyle name="Normal 26 11 3 5" xfId="18136"/>
    <cellStyle name="Normal 26 11 4" xfId="12152"/>
    <cellStyle name="Normal 26 11 4 2" xfId="24206"/>
    <cellStyle name="Normal 26 11 5" xfId="16249"/>
    <cellStyle name="Normal 26 12" xfId="1733"/>
    <cellStyle name="Normal 26 12 2" xfId="12153"/>
    <cellStyle name="Normal 26 12 2 2" xfId="24207"/>
    <cellStyle name="Normal 26 12 3" xfId="16250"/>
    <cellStyle name="Normal 26 13" xfId="4937"/>
    <cellStyle name="Normal 26 13 2" xfId="12154"/>
    <cellStyle name="Normal 26 13 2 2" xfId="24208"/>
    <cellStyle name="Normal 26 13 3" xfId="18137"/>
    <cellStyle name="Normal 26 14" xfId="4938"/>
    <cellStyle name="Normal 26 14 2" xfId="10083"/>
    <cellStyle name="Normal 26 14 2 2" xfId="22436"/>
    <cellStyle name="Normal 26 14 3" xfId="18138"/>
    <cellStyle name="Normal 26 15" xfId="4939"/>
    <cellStyle name="Normal 26 15 10" xfId="18139"/>
    <cellStyle name="Normal 26 15 2" xfId="7213"/>
    <cellStyle name="Normal 26 15 2 2" xfId="14876"/>
    <cellStyle name="Normal 26 15 2 2 2" xfId="26375"/>
    <cellStyle name="Normal 26 15 2 3" xfId="19821"/>
    <cellStyle name="Normal 26 15 3" xfId="7217"/>
    <cellStyle name="Normal 26 15 3 2" xfId="19825"/>
    <cellStyle name="Normal 26 15 4" xfId="7220"/>
    <cellStyle name="Normal 26 15 4 2" xfId="19828"/>
    <cellStyle name="Normal 26 15 5" xfId="10073"/>
    <cellStyle name="Normal 26 15 5 2" xfId="22426"/>
    <cellStyle name="Normal 26 15 6" xfId="14850"/>
    <cellStyle name="Normal 26 15 6 2" xfId="26350"/>
    <cellStyle name="Normal 26 15 7" xfId="14862"/>
    <cellStyle name="Normal 26 15 7 2" xfId="26361"/>
    <cellStyle name="Normal 26 15 8" xfId="14873"/>
    <cellStyle name="Normal 26 15 8 2" xfId="26372"/>
    <cellStyle name="Normal 26 15 9" xfId="14916"/>
    <cellStyle name="Normal 26 15 9 2" xfId="26408"/>
    <cellStyle name="Normal 26 16" xfId="8447"/>
    <cellStyle name="Normal 26 16 2" xfId="20855"/>
    <cellStyle name="Normal 26 17" xfId="15381"/>
    <cellStyle name="Normal 26 2" xfId="765"/>
    <cellStyle name="Normal 26 2 2" xfId="766"/>
    <cellStyle name="Normal 26 2 2 10" xfId="15383"/>
    <cellStyle name="Normal 26 2 2 2" xfId="767"/>
    <cellStyle name="Normal 26 2 2 2 2" xfId="768"/>
    <cellStyle name="Normal 26 2 2 2 2 2" xfId="1734"/>
    <cellStyle name="Normal 26 2 2 2 2 2 2" xfId="4940"/>
    <cellStyle name="Normal 26 2 2 2 2 2 2 2" xfId="12155"/>
    <cellStyle name="Normal 26 2 2 2 2 2 2 2 2" xfId="24209"/>
    <cellStyle name="Normal 26 2 2 2 2 2 2 3" xfId="18140"/>
    <cellStyle name="Normal 26 2 2 2 2 2 3" xfId="12156"/>
    <cellStyle name="Normal 26 2 2 2 2 2 3 2" xfId="24210"/>
    <cellStyle name="Normal 26 2 2 2 2 2 4" xfId="16251"/>
    <cellStyle name="Normal 26 2 2 2 2 3" xfId="4941"/>
    <cellStyle name="Normal 26 2 2 2 2 3 2" xfId="4942"/>
    <cellStyle name="Normal 26 2 2 2 2 3 2 2" xfId="12157"/>
    <cellStyle name="Normal 26 2 2 2 2 3 2 2 2" xfId="24211"/>
    <cellStyle name="Normal 26 2 2 2 2 3 2 3" xfId="18142"/>
    <cellStyle name="Normal 26 2 2 2 2 3 3" xfId="12158"/>
    <cellStyle name="Normal 26 2 2 2 2 3 3 2" xfId="24212"/>
    <cellStyle name="Normal 26 2 2 2 2 3 4" xfId="18141"/>
    <cellStyle name="Normal 26 2 2 2 2 4" xfId="4943"/>
    <cellStyle name="Normal 26 2 2 2 2 4 2" xfId="12159"/>
    <cellStyle name="Normal 26 2 2 2 2 4 2 2" xfId="24213"/>
    <cellStyle name="Normal 26 2 2 2 2 4 3" xfId="18143"/>
    <cellStyle name="Normal 26 2 2 2 2 5" xfId="8448"/>
    <cellStyle name="Normal 26 2 2 2 2 5 2" xfId="20856"/>
    <cellStyle name="Normal 26 2 2 2 2 6" xfId="15385"/>
    <cellStyle name="Normal 26 2 2 2 3" xfId="1735"/>
    <cellStyle name="Normal 26 2 2 2 3 2" xfId="4944"/>
    <cellStyle name="Normal 26 2 2 2 3 2 2" xfId="12160"/>
    <cellStyle name="Normal 26 2 2 2 3 2 2 2" xfId="24214"/>
    <cellStyle name="Normal 26 2 2 2 3 2 3" xfId="18144"/>
    <cellStyle name="Normal 26 2 2 2 3 3" xfId="12161"/>
    <cellStyle name="Normal 26 2 2 2 3 3 2" xfId="24215"/>
    <cellStyle name="Normal 26 2 2 2 3 4" xfId="16252"/>
    <cellStyle name="Normal 26 2 2 2 4" xfId="4945"/>
    <cellStyle name="Normal 26 2 2 2 4 2" xfId="4946"/>
    <cellStyle name="Normal 26 2 2 2 4 2 2" xfId="12162"/>
    <cellStyle name="Normal 26 2 2 2 4 2 2 2" xfId="24216"/>
    <cellStyle name="Normal 26 2 2 2 4 2 3" xfId="18146"/>
    <cellStyle name="Normal 26 2 2 2 4 3" xfId="12163"/>
    <cellStyle name="Normal 26 2 2 2 4 3 2" xfId="24217"/>
    <cellStyle name="Normal 26 2 2 2 4 4" xfId="18145"/>
    <cellStyle name="Normal 26 2 2 2 5" xfId="4947"/>
    <cellStyle name="Normal 26 2 2 2 5 2" xfId="12164"/>
    <cellStyle name="Normal 26 2 2 2 5 2 2" xfId="24218"/>
    <cellStyle name="Normal 26 2 2 2 5 3" xfId="18147"/>
    <cellStyle name="Normal 26 2 2 2 6" xfId="8449"/>
    <cellStyle name="Normal 26 2 2 2 6 2" xfId="20857"/>
    <cellStyle name="Normal 26 2 2 2 7" xfId="15384"/>
    <cellStyle name="Normal 26 2 2 3" xfId="769"/>
    <cellStyle name="Normal 26 2 2 3 2" xfId="770"/>
    <cellStyle name="Normal 26 2 2 3 2 2" xfId="1736"/>
    <cellStyle name="Normal 26 2 2 3 2 2 2" xfId="4948"/>
    <cellStyle name="Normal 26 2 2 3 2 2 2 2" xfId="12165"/>
    <cellStyle name="Normal 26 2 2 3 2 2 2 2 2" xfId="24219"/>
    <cellStyle name="Normal 26 2 2 3 2 2 2 3" xfId="18148"/>
    <cellStyle name="Normal 26 2 2 3 2 2 3" xfId="12166"/>
    <cellStyle name="Normal 26 2 2 3 2 2 3 2" xfId="24220"/>
    <cellStyle name="Normal 26 2 2 3 2 2 4" xfId="16253"/>
    <cellStyle name="Normal 26 2 2 3 2 3" xfId="4949"/>
    <cellStyle name="Normal 26 2 2 3 2 3 2" xfId="4950"/>
    <cellStyle name="Normal 26 2 2 3 2 3 2 2" xfId="12167"/>
    <cellStyle name="Normal 26 2 2 3 2 3 2 2 2" xfId="24221"/>
    <cellStyle name="Normal 26 2 2 3 2 3 2 3" xfId="18150"/>
    <cellStyle name="Normal 26 2 2 3 2 3 3" xfId="12168"/>
    <cellStyle name="Normal 26 2 2 3 2 3 3 2" xfId="24222"/>
    <cellStyle name="Normal 26 2 2 3 2 3 4" xfId="18149"/>
    <cellStyle name="Normal 26 2 2 3 2 4" xfId="4951"/>
    <cellStyle name="Normal 26 2 2 3 2 4 2" xfId="12169"/>
    <cellStyle name="Normal 26 2 2 3 2 4 2 2" xfId="24223"/>
    <cellStyle name="Normal 26 2 2 3 2 4 3" xfId="18151"/>
    <cellStyle name="Normal 26 2 2 3 2 5" xfId="8450"/>
    <cellStyle name="Normal 26 2 2 3 2 5 2" xfId="20858"/>
    <cellStyle name="Normal 26 2 2 3 2 6" xfId="15387"/>
    <cellStyle name="Normal 26 2 2 3 3" xfId="1737"/>
    <cellStyle name="Normal 26 2 2 3 3 2" xfId="4952"/>
    <cellStyle name="Normal 26 2 2 3 3 2 2" xfId="12170"/>
    <cellStyle name="Normal 26 2 2 3 3 2 2 2" xfId="24224"/>
    <cellStyle name="Normal 26 2 2 3 3 2 3" xfId="18152"/>
    <cellStyle name="Normal 26 2 2 3 3 3" xfId="12171"/>
    <cellStyle name="Normal 26 2 2 3 3 3 2" xfId="24225"/>
    <cellStyle name="Normal 26 2 2 3 3 4" xfId="16254"/>
    <cellStyle name="Normal 26 2 2 3 4" xfId="4953"/>
    <cellStyle name="Normal 26 2 2 3 4 2" xfId="4954"/>
    <cellStyle name="Normal 26 2 2 3 4 2 2" xfId="12172"/>
    <cellStyle name="Normal 26 2 2 3 4 2 2 2" xfId="24226"/>
    <cellStyle name="Normal 26 2 2 3 4 2 3" xfId="18154"/>
    <cellStyle name="Normal 26 2 2 3 4 3" xfId="12173"/>
    <cellStyle name="Normal 26 2 2 3 4 3 2" xfId="24227"/>
    <cellStyle name="Normal 26 2 2 3 4 4" xfId="18153"/>
    <cellStyle name="Normal 26 2 2 3 5" xfId="4955"/>
    <cellStyle name="Normal 26 2 2 3 5 2" xfId="12174"/>
    <cellStyle name="Normal 26 2 2 3 5 2 2" xfId="24228"/>
    <cellStyle name="Normal 26 2 2 3 5 3" xfId="18155"/>
    <cellStyle name="Normal 26 2 2 3 6" xfId="8451"/>
    <cellStyle name="Normal 26 2 2 3 6 2" xfId="20859"/>
    <cellStyle name="Normal 26 2 2 3 7" xfId="15386"/>
    <cellStyle name="Normal 26 2 2 4" xfId="771"/>
    <cellStyle name="Normal 26 2 2 4 2" xfId="772"/>
    <cellStyle name="Normal 26 2 2 4 2 2" xfId="1738"/>
    <cellStyle name="Normal 26 2 2 4 2 2 2" xfId="4956"/>
    <cellStyle name="Normal 26 2 2 4 2 2 2 2" xfId="12175"/>
    <cellStyle name="Normal 26 2 2 4 2 2 2 2 2" xfId="24229"/>
    <cellStyle name="Normal 26 2 2 4 2 2 2 3" xfId="18156"/>
    <cellStyle name="Normal 26 2 2 4 2 2 3" xfId="12176"/>
    <cellStyle name="Normal 26 2 2 4 2 2 3 2" xfId="24230"/>
    <cellStyle name="Normal 26 2 2 4 2 2 4" xfId="16255"/>
    <cellStyle name="Normal 26 2 2 4 2 3" xfId="4957"/>
    <cellStyle name="Normal 26 2 2 4 2 3 2" xfId="4958"/>
    <cellStyle name="Normal 26 2 2 4 2 3 2 2" xfId="12177"/>
    <cellStyle name="Normal 26 2 2 4 2 3 2 2 2" xfId="24231"/>
    <cellStyle name="Normal 26 2 2 4 2 3 2 3" xfId="18158"/>
    <cellStyle name="Normal 26 2 2 4 2 3 3" xfId="12178"/>
    <cellStyle name="Normal 26 2 2 4 2 3 3 2" xfId="24232"/>
    <cellStyle name="Normal 26 2 2 4 2 3 4" xfId="18157"/>
    <cellStyle name="Normal 26 2 2 4 2 4" xfId="4959"/>
    <cellStyle name="Normal 26 2 2 4 2 4 2" xfId="12179"/>
    <cellStyle name="Normal 26 2 2 4 2 4 2 2" xfId="24233"/>
    <cellStyle name="Normal 26 2 2 4 2 4 3" xfId="18159"/>
    <cellStyle name="Normal 26 2 2 4 2 5" xfId="8452"/>
    <cellStyle name="Normal 26 2 2 4 2 5 2" xfId="20860"/>
    <cellStyle name="Normal 26 2 2 4 2 6" xfId="15389"/>
    <cellStyle name="Normal 26 2 2 4 3" xfId="1739"/>
    <cellStyle name="Normal 26 2 2 4 3 2" xfId="4960"/>
    <cellStyle name="Normal 26 2 2 4 3 2 2" xfId="12180"/>
    <cellStyle name="Normal 26 2 2 4 3 2 2 2" xfId="24234"/>
    <cellStyle name="Normal 26 2 2 4 3 2 3" xfId="18160"/>
    <cellStyle name="Normal 26 2 2 4 3 3" xfId="12181"/>
    <cellStyle name="Normal 26 2 2 4 3 3 2" xfId="24235"/>
    <cellStyle name="Normal 26 2 2 4 3 4" xfId="16256"/>
    <cellStyle name="Normal 26 2 2 4 4" xfId="4961"/>
    <cellStyle name="Normal 26 2 2 4 4 2" xfId="4962"/>
    <cellStyle name="Normal 26 2 2 4 4 2 2" xfId="12182"/>
    <cellStyle name="Normal 26 2 2 4 4 2 2 2" xfId="24236"/>
    <cellStyle name="Normal 26 2 2 4 4 2 3" xfId="18162"/>
    <cellStyle name="Normal 26 2 2 4 4 3" xfId="12183"/>
    <cellStyle name="Normal 26 2 2 4 4 3 2" xfId="24237"/>
    <cellStyle name="Normal 26 2 2 4 4 4" xfId="18161"/>
    <cellStyle name="Normal 26 2 2 4 5" xfId="4963"/>
    <cellStyle name="Normal 26 2 2 4 5 2" xfId="12184"/>
    <cellStyle name="Normal 26 2 2 4 5 2 2" xfId="24238"/>
    <cellStyle name="Normal 26 2 2 4 5 3" xfId="18163"/>
    <cellStyle name="Normal 26 2 2 4 6" xfId="8453"/>
    <cellStyle name="Normal 26 2 2 4 6 2" xfId="20861"/>
    <cellStyle name="Normal 26 2 2 4 7" xfId="15388"/>
    <cellStyle name="Normal 26 2 2 5" xfId="773"/>
    <cellStyle name="Normal 26 2 2 5 2" xfId="1740"/>
    <cellStyle name="Normal 26 2 2 5 2 2" xfId="4964"/>
    <cellStyle name="Normal 26 2 2 5 2 2 2" xfId="12185"/>
    <cellStyle name="Normal 26 2 2 5 2 2 2 2" xfId="24239"/>
    <cellStyle name="Normal 26 2 2 5 2 2 3" xfId="18164"/>
    <cellStyle name="Normal 26 2 2 5 2 3" xfId="12186"/>
    <cellStyle name="Normal 26 2 2 5 2 3 2" xfId="24240"/>
    <cellStyle name="Normal 26 2 2 5 2 4" xfId="16257"/>
    <cellStyle name="Normal 26 2 2 5 3" xfId="4965"/>
    <cellStyle name="Normal 26 2 2 5 3 2" xfId="4966"/>
    <cellStyle name="Normal 26 2 2 5 3 2 2" xfId="12187"/>
    <cellStyle name="Normal 26 2 2 5 3 2 2 2" xfId="24241"/>
    <cellStyle name="Normal 26 2 2 5 3 2 3" xfId="18166"/>
    <cellStyle name="Normal 26 2 2 5 3 3" xfId="12188"/>
    <cellStyle name="Normal 26 2 2 5 3 3 2" xfId="24242"/>
    <cellStyle name="Normal 26 2 2 5 3 4" xfId="18165"/>
    <cellStyle name="Normal 26 2 2 5 4" xfId="4967"/>
    <cellStyle name="Normal 26 2 2 5 4 2" xfId="12189"/>
    <cellStyle name="Normal 26 2 2 5 4 2 2" xfId="24243"/>
    <cellStyle name="Normal 26 2 2 5 4 3" xfId="18167"/>
    <cellStyle name="Normal 26 2 2 5 5" xfId="8454"/>
    <cellStyle name="Normal 26 2 2 5 5 2" xfId="20862"/>
    <cellStyle name="Normal 26 2 2 5 6" xfId="15390"/>
    <cellStyle name="Normal 26 2 2 6" xfId="1741"/>
    <cellStyle name="Normal 26 2 2 6 2" xfId="4968"/>
    <cellStyle name="Normal 26 2 2 6 2 2" xfId="12190"/>
    <cellStyle name="Normal 26 2 2 6 2 2 2" xfId="24244"/>
    <cellStyle name="Normal 26 2 2 6 2 3" xfId="18168"/>
    <cellStyle name="Normal 26 2 2 6 3" xfId="12191"/>
    <cellStyle name="Normal 26 2 2 6 3 2" xfId="24245"/>
    <cellStyle name="Normal 26 2 2 6 4" xfId="16258"/>
    <cellStyle name="Normal 26 2 2 7" xfId="4969"/>
    <cellStyle name="Normal 26 2 2 7 2" xfId="4970"/>
    <cellStyle name="Normal 26 2 2 7 2 2" xfId="12192"/>
    <cellStyle name="Normal 26 2 2 7 2 2 2" xfId="24246"/>
    <cellStyle name="Normal 26 2 2 7 2 3" xfId="18170"/>
    <cellStyle name="Normal 26 2 2 7 3" xfId="12193"/>
    <cellStyle name="Normal 26 2 2 7 3 2" xfId="24247"/>
    <cellStyle name="Normal 26 2 2 7 4" xfId="18169"/>
    <cellStyle name="Normal 26 2 2 8" xfId="4971"/>
    <cellStyle name="Normal 26 2 2 8 2" xfId="12194"/>
    <cellStyle name="Normal 26 2 2 8 2 2" xfId="24248"/>
    <cellStyle name="Normal 26 2 2 8 3" xfId="18171"/>
    <cellStyle name="Normal 26 2 2 9" xfId="8455"/>
    <cellStyle name="Normal 26 2 2 9 2" xfId="20863"/>
    <cellStyle name="Normal 26 2 3" xfId="774"/>
    <cellStyle name="Normal 26 2 3 2" xfId="1742"/>
    <cellStyle name="Normal 26 2 3 2 2" xfId="4972"/>
    <cellStyle name="Normal 26 2 3 2 2 2" xfId="12195"/>
    <cellStyle name="Normal 26 2 3 2 2 2 2" xfId="24249"/>
    <cellStyle name="Normal 26 2 3 2 2 3" xfId="18172"/>
    <cellStyle name="Normal 26 2 3 2 3" xfId="12196"/>
    <cellStyle name="Normal 26 2 3 2 3 2" xfId="24250"/>
    <cellStyle name="Normal 26 2 3 2 4" xfId="16259"/>
    <cellStyle name="Normal 26 2 3 3" xfId="4973"/>
    <cellStyle name="Normal 26 2 3 3 2" xfId="4974"/>
    <cellStyle name="Normal 26 2 3 3 2 2" xfId="12197"/>
    <cellStyle name="Normal 26 2 3 3 2 2 2" xfId="24251"/>
    <cellStyle name="Normal 26 2 3 3 2 3" xfId="18174"/>
    <cellStyle name="Normal 26 2 3 3 3" xfId="12198"/>
    <cellStyle name="Normal 26 2 3 3 3 2" xfId="24252"/>
    <cellStyle name="Normal 26 2 3 3 4" xfId="18173"/>
    <cellStyle name="Normal 26 2 3 4" xfId="4975"/>
    <cellStyle name="Normal 26 2 3 4 2" xfId="12199"/>
    <cellStyle name="Normal 26 2 3 4 2 2" xfId="24253"/>
    <cellStyle name="Normal 26 2 3 4 3" xfId="18175"/>
    <cellStyle name="Normal 26 2 3 5" xfId="8456"/>
    <cellStyle name="Normal 26 2 3 5 2" xfId="20864"/>
    <cellStyle name="Normal 26 2 3 6" xfId="15391"/>
    <cellStyle name="Normal 26 2 4" xfId="1743"/>
    <cellStyle name="Normal 26 2 4 2" xfId="4976"/>
    <cellStyle name="Normal 26 2 4 2 2" xfId="12200"/>
    <cellStyle name="Normal 26 2 4 2 2 2" xfId="24254"/>
    <cellStyle name="Normal 26 2 4 2 3" xfId="18176"/>
    <cellStyle name="Normal 26 2 4 3" xfId="12201"/>
    <cellStyle name="Normal 26 2 4 3 2" xfId="24255"/>
    <cellStyle name="Normal 26 2 4 4" xfId="16260"/>
    <cellStyle name="Normal 26 2 5" xfId="4977"/>
    <cellStyle name="Normal 26 2 5 2" xfId="4978"/>
    <cellStyle name="Normal 26 2 5 2 2" xfId="12202"/>
    <cellStyle name="Normal 26 2 5 2 2 2" xfId="24256"/>
    <cellStyle name="Normal 26 2 5 2 3" xfId="18178"/>
    <cellStyle name="Normal 26 2 5 3" xfId="12203"/>
    <cellStyle name="Normal 26 2 5 3 2" xfId="24257"/>
    <cellStyle name="Normal 26 2 5 4" xfId="18177"/>
    <cellStyle name="Normal 26 2 6" xfId="4979"/>
    <cellStyle name="Normal 26 2 6 2" xfId="12204"/>
    <cellStyle name="Normal 26 2 6 2 2" xfId="24258"/>
    <cellStyle name="Normal 26 2 6 3" xfId="18179"/>
    <cellStyle name="Normal 26 2 7" xfId="8457"/>
    <cellStyle name="Normal 26 2 7 2" xfId="20865"/>
    <cellStyle name="Normal 26 2 8" xfId="15382"/>
    <cellStyle name="Normal 26 3" xfId="775"/>
    <cellStyle name="Normal 26 3 2" xfId="776"/>
    <cellStyle name="Normal 26 3 2 2" xfId="1744"/>
    <cellStyle name="Normal 26 3 2 2 2" xfId="4980"/>
    <cellStyle name="Normal 26 3 2 2 2 2" xfId="12205"/>
    <cellStyle name="Normal 26 3 2 2 2 2 2" xfId="24259"/>
    <cellStyle name="Normal 26 3 2 2 2 3" xfId="18180"/>
    <cellStyle name="Normal 26 3 2 2 3" xfId="12206"/>
    <cellStyle name="Normal 26 3 2 2 3 2" xfId="24260"/>
    <cellStyle name="Normal 26 3 2 2 4" xfId="16261"/>
    <cellStyle name="Normal 26 3 2 3" xfId="4981"/>
    <cellStyle name="Normal 26 3 2 3 2" xfId="4982"/>
    <cellStyle name="Normal 26 3 2 3 2 2" xfId="12207"/>
    <cellStyle name="Normal 26 3 2 3 2 2 2" xfId="24261"/>
    <cellStyle name="Normal 26 3 2 3 2 3" xfId="18182"/>
    <cellStyle name="Normal 26 3 2 3 3" xfId="12208"/>
    <cellStyle name="Normal 26 3 2 3 3 2" xfId="24262"/>
    <cellStyle name="Normal 26 3 2 3 4" xfId="18181"/>
    <cellStyle name="Normal 26 3 2 4" xfId="4983"/>
    <cellStyle name="Normal 26 3 2 4 2" xfId="12209"/>
    <cellStyle name="Normal 26 3 2 4 2 2" xfId="24263"/>
    <cellStyle name="Normal 26 3 2 4 3" xfId="18183"/>
    <cellStyle name="Normal 26 3 2 5" xfId="8458"/>
    <cellStyle name="Normal 26 3 2 5 2" xfId="20866"/>
    <cellStyle name="Normal 26 3 2 6" xfId="15393"/>
    <cellStyle name="Normal 26 3 3" xfId="1745"/>
    <cellStyle name="Normal 26 3 3 2" xfId="4984"/>
    <cellStyle name="Normal 26 3 3 2 2" xfId="12210"/>
    <cellStyle name="Normal 26 3 3 2 2 2" xfId="24264"/>
    <cellStyle name="Normal 26 3 3 2 3" xfId="18184"/>
    <cellStyle name="Normal 26 3 3 3" xfId="12211"/>
    <cellStyle name="Normal 26 3 3 3 2" xfId="24265"/>
    <cellStyle name="Normal 26 3 3 4" xfId="16262"/>
    <cellStyle name="Normal 26 3 4" xfId="4985"/>
    <cellStyle name="Normal 26 3 4 2" xfId="4986"/>
    <cellStyle name="Normal 26 3 4 2 2" xfId="12212"/>
    <cellStyle name="Normal 26 3 4 2 2 2" xfId="24266"/>
    <cellStyle name="Normal 26 3 4 2 3" xfId="18186"/>
    <cellStyle name="Normal 26 3 4 3" xfId="12213"/>
    <cellStyle name="Normal 26 3 4 3 2" xfId="24267"/>
    <cellStyle name="Normal 26 3 4 4" xfId="18185"/>
    <cellStyle name="Normal 26 3 5" xfId="4987"/>
    <cellStyle name="Normal 26 3 5 2" xfId="12214"/>
    <cellStyle name="Normal 26 3 5 2 2" xfId="24268"/>
    <cellStyle name="Normal 26 3 5 3" xfId="18187"/>
    <cellStyle name="Normal 26 3 6" xfId="8459"/>
    <cellStyle name="Normal 26 3 6 2" xfId="20867"/>
    <cellStyle name="Normal 26 3 7" xfId="15392"/>
    <cellStyle name="Normal 26 4" xfId="777"/>
    <cellStyle name="Normal 26 4 2" xfId="778"/>
    <cellStyle name="Normal 26 4 2 2" xfId="1746"/>
    <cellStyle name="Normal 26 4 2 2 2" xfId="4988"/>
    <cellStyle name="Normal 26 4 2 2 2 2" xfId="12215"/>
    <cellStyle name="Normal 26 4 2 2 2 2 2" xfId="24269"/>
    <cellStyle name="Normal 26 4 2 2 2 3" xfId="18188"/>
    <cellStyle name="Normal 26 4 2 2 3" xfId="12216"/>
    <cellStyle name="Normal 26 4 2 2 3 2" xfId="24270"/>
    <cellStyle name="Normal 26 4 2 2 4" xfId="16263"/>
    <cellStyle name="Normal 26 4 2 3" xfId="4989"/>
    <cellStyle name="Normal 26 4 2 3 2" xfId="4990"/>
    <cellStyle name="Normal 26 4 2 3 2 2" xfId="12217"/>
    <cellStyle name="Normal 26 4 2 3 2 2 2" xfId="24271"/>
    <cellStyle name="Normal 26 4 2 3 2 3" xfId="18190"/>
    <cellStyle name="Normal 26 4 2 3 3" xfId="12218"/>
    <cellStyle name="Normal 26 4 2 3 3 2" xfId="24272"/>
    <cellStyle name="Normal 26 4 2 3 4" xfId="18189"/>
    <cellStyle name="Normal 26 4 2 4" xfId="4991"/>
    <cellStyle name="Normal 26 4 2 4 2" xfId="12219"/>
    <cellStyle name="Normal 26 4 2 4 2 2" xfId="24273"/>
    <cellStyle name="Normal 26 4 2 4 3" xfId="18191"/>
    <cellStyle name="Normal 26 4 2 5" xfId="8460"/>
    <cellStyle name="Normal 26 4 2 5 2" xfId="20868"/>
    <cellStyle name="Normal 26 4 2 6" xfId="15395"/>
    <cellStyle name="Normal 26 4 3" xfId="1747"/>
    <cellStyle name="Normal 26 4 3 2" xfId="4992"/>
    <cellStyle name="Normal 26 4 3 2 2" xfId="12220"/>
    <cellStyle name="Normal 26 4 3 2 2 2" xfId="24274"/>
    <cellStyle name="Normal 26 4 3 2 3" xfId="18192"/>
    <cellStyle name="Normal 26 4 3 3" xfId="12221"/>
    <cellStyle name="Normal 26 4 3 3 2" xfId="24275"/>
    <cellStyle name="Normal 26 4 3 4" xfId="16264"/>
    <cellStyle name="Normal 26 4 4" xfId="4993"/>
    <cellStyle name="Normal 26 4 4 2" xfId="4994"/>
    <cellStyle name="Normal 26 4 4 2 2" xfId="12222"/>
    <cellStyle name="Normal 26 4 4 2 2 2" xfId="24276"/>
    <cellStyle name="Normal 26 4 4 2 3" xfId="18194"/>
    <cellStyle name="Normal 26 4 4 3" xfId="12223"/>
    <cellStyle name="Normal 26 4 4 3 2" xfId="24277"/>
    <cellStyle name="Normal 26 4 4 4" xfId="18193"/>
    <cellStyle name="Normal 26 4 5" xfId="4995"/>
    <cellStyle name="Normal 26 4 5 2" xfId="12224"/>
    <cellStyle name="Normal 26 4 5 2 2" xfId="24278"/>
    <cellStyle name="Normal 26 4 5 3" xfId="18195"/>
    <cellStyle name="Normal 26 4 6" xfId="8461"/>
    <cellStyle name="Normal 26 4 6 2" xfId="20869"/>
    <cellStyle name="Normal 26 4 7" xfId="15394"/>
    <cellStyle name="Normal 26 5" xfId="779"/>
    <cellStyle name="Normal 26 5 2" xfId="780"/>
    <cellStyle name="Normal 26 5 2 2" xfId="1748"/>
    <cellStyle name="Normal 26 5 2 2 2" xfId="4996"/>
    <cellStyle name="Normal 26 5 2 2 2 2" xfId="12225"/>
    <cellStyle name="Normal 26 5 2 2 2 2 2" xfId="24279"/>
    <cellStyle name="Normal 26 5 2 2 2 3" xfId="18196"/>
    <cellStyle name="Normal 26 5 2 2 3" xfId="12226"/>
    <cellStyle name="Normal 26 5 2 2 3 2" xfId="24280"/>
    <cellStyle name="Normal 26 5 2 2 4" xfId="16265"/>
    <cellStyle name="Normal 26 5 2 3" xfId="4997"/>
    <cellStyle name="Normal 26 5 2 3 2" xfId="4998"/>
    <cellStyle name="Normal 26 5 2 3 2 2" xfId="12227"/>
    <cellStyle name="Normal 26 5 2 3 2 2 2" xfId="24281"/>
    <cellStyle name="Normal 26 5 2 3 2 3" xfId="18198"/>
    <cellStyle name="Normal 26 5 2 3 3" xfId="12228"/>
    <cellStyle name="Normal 26 5 2 3 3 2" xfId="24282"/>
    <cellStyle name="Normal 26 5 2 3 4" xfId="18197"/>
    <cellStyle name="Normal 26 5 2 4" xfId="4999"/>
    <cellStyle name="Normal 26 5 2 4 2" xfId="12229"/>
    <cellStyle name="Normal 26 5 2 4 2 2" xfId="24283"/>
    <cellStyle name="Normal 26 5 2 4 3" xfId="18199"/>
    <cellStyle name="Normal 26 5 2 5" xfId="8462"/>
    <cellStyle name="Normal 26 5 2 5 2" xfId="20870"/>
    <cellStyle name="Normal 26 5 2 6" xfId="15397"/>
    <cellStyle name="Normal 26 5 3" xfId="1749"/>
    <cellStyle name="Normal 26 5 3 2" xfId="5000"/>
    <cellStyle name="Normal 26 5 3 2 2" xfId="12230"/>
    <cellStyle name="Normal 26 5 3 2 2 2" xfId="24284"/>
    <cellStyle name="Normal 26 5 3 2 3" xfId="18200"/>
    <cellStyle name="Normal 26 5 3 3" xfId="12231"/>
    <cellStyle name="Normal 26 5 3 3 2" xfId="24285"/>
    <cellStyle name="Normal 26 5 3 4" xfId="16266"/>
    <cellStyle name="Normal 26 5 4" xfId="5001"/>
    <cellStyle name="Normal 26 5 4 2" xfId="5002"/>
    <cellStyle name="Normal 26 5 4 2 2" xfId="12232"/>
    <cellStyle name="Normal 26 5 4 2 2 2" xfId="24286"/>
    <cellStyle name="Normal 26 5 4 2 3" xfId="18202"/>
    <cellStyle name="Normal 26 5 4 3" xfId="12233"/>
    <cellStyle name="Normal 26 5 4 3 2" xfId="24287"/>
    <cellStyle name="Normal 26 5 4 4" xfId="18201"/>
    <cellStyle name="Normal 26 5 5" xfId="5003"/>
    <cellStyle name="Normal 26 5 5 2" xfId="12234"/>
    <cellStyle name="Normal 26 5 5 2 2" xfId="24288"/>
    <cellStyle name="Normal 26 5 5 3" xfId="18203"/>
    <cellStyle name="Normal 26 5 6" xfId="8463"/>
    <cellStyle name="Normal 26 5 6 2" xfId="20871"/>
    <cellStyle name="Normal 26 5 7" xfId="15396"/>
    <cellStyle name="Normal 26 6" xfId="781"/>
    <cellStyle name="Normal 26 6 2" xfId="782"/>
    <cellStyle name="Normal 26 6 2 2" xfId="1750"/>
    <cellStyle name="Normal 26 6 2 2 2" xfId="5004"/>
    <cellStyle name="Normal 26 6 2 2 2 2" xfId="12235"/>
    <cellStyle name="Normal 26 6 2 2 2 2 2" xfId="24289"/>
    <cellStyle name="Normal 26 6 2 2 2 3" xfId="18204"/>
    <cellStyle name="Normal 26 6 2 2 3" xfId="12236"/>
    <cellStyle name="Normal 26 6 2 2 3 2" xfId="24290"/>
    <cellStyle name="Normal 26 6 2 2 4" xfId="16267"/>
    <cellStyle name="Normal 26 6 2 3" xfId="5005"/>
    <cellStyle name="Normal 26 6 2 3 2" xfId="5006"/>
    <cellStyle name="Normal 26 6 2 3 2 2" xfId="12237"/>
    <cellStyle name="Normal 26 6 2 3 2 2 2" xfId="24291"/>
    <cellStyle name="Normal 26 6 2 3 2 3" xfId="18206"/>
    <cellStyle name="Normal 26 6 2 3 3" xfId="12238"/>
    <cellStyle name="Normal 26 6 2 3 3 2" xfId="24292"/>
    <cellStyle name="Normal 26 6 2 3 4" xfId="18205"/>
    <cellStyle name="Normal 26 6 2 4" xfId="5007"/>
    <cellStyle name="Normal 26 6 2 4 2" xfId="12239"/>
    <cellStyle name="Normal 26 6 2 4 2 2" xfId="24293"/>
    <cellStyle name="Normal 26 6 2 4 3" xfId="18207"/>
    <cellStyle name="Normal 26 6 2 5" xfId="8464"/>
    <cellStyle name="Normal 26 6 2 5 2" xfId="20872"/>
    <cellStyle name="Normal 26 6 2 6" xfId="15399"/>
    <cellStyle name="Normal 26 6 3" xfId="1751"/>
    <cellStyle name="Normal 26 6 3 2" xfId="5008"/>
    <cellStyle name="Normal 26 6 3 2 2" xfId="12240"/>
    <cellStyle name="Normal 26 6 3 2 2 2" xfId="24294"/>
    <cellStyle name="Normal 26 6 3 2 3" xfId="18208"/>
    <cellStyle name="Normal 26 6 3 3" xfId="12241"/>
    <cellStyle name="Normal 26 6 3 3 2" xfId="24295"/>
    <cellStyle name="Normal 26 6 3 4" xfId="16268"/>
    <cellStyle name="Normal 26 6 4" xfId="5009"/>
    <cellStyle name="Normal 26 6 4 2" xfId="5010"/>
    <cellStyle name="Normal 26 6 4 2 2" xfId="12242"/>
    <cellStyle name="Normal 26 6 4 2 2 2" xfId="24296"/>
    <cellStyle name="Normal 26 6 4 2 3" xfId="18210"/>
    <cellStyle name="Normal 26 6 4 3" xfId="12243"/>
    <cellStyle name="Normal 26 6 4 3 2" xfId="24297"/>
    <cellStyle name="Normal 26 6 4 4" xfId="18209"/>
    <cellStyle name="Normal 26 6 5" xfId="5011"/>
    <cellStyle name="Normal 26 6 5 2" xfId="12244"/>
    <cellStyle name="Normal 26 6 5 2 2" xfId="24298"/>
    <cellStyle name="Normal 26 6 5 3" xfId="18211"/>
    <cellStyle name="Normal 26 6 6" xfId="8465"/>
    <cellStyle name="Normal 26 6 6 2" xfId="20873"/>
    <cellStyle name="Normal 26 6 7" xfId="15398"/>
    <cellStyle name="Normal 26 7" xfId="783"/>
    <cellStyle name="Normal 26 7 2" xfId="784"/>
    <cellStyle name="Normal 26 7 2 2" xfId="785"/>
    <cellStyle name="Normal 26 7 2 2 2" xfId="1752"/>
    <cellStyle name="Normal 26 7 2 2 2 2" xfId="5012"/>
    <cellStyle name="Normal 26 7 2 2 2 2 2" xfId="12245"/>
    <cellStyle name="Normal 26 7 2 2 2 2 2 2" xfId="24299"/>
    <cellStyle name="Normal 26 7 2 2 2 2 3" xfId="18212"/>
    <cellStyle name="Normal 26 7 2 2 2 3" xfId="12246"/>
    <cellStyle name="Normal 26 7 2 2 2 3 2" xfId="24300"/>
    <cellStyle name="Normal 26 7 2 2 2 4" xfId="16269"/>
    <cellStyle name="Normal 26 7 2 2 3" xfId="5013"/>
    <cellStyle name="Normal 26 7 2 2 3 2" xfId="5014"/>
    <cellStyle name="Normal 26 7 2 2 3 2 2" xfId="12247"/>
    <cellStyle name="Normal 26 7 2 2 3 2 2 2" xfId="24301"/>
    <cellStyle name="Normal 26 7 2 2 3 2 3" xfId="18214"/>
    <cellStyle name="Normal 26 7 2 2 3 3" xfId="12248"/>
    <cellStyle name="Normal 26 7 2 2 3 3 2" xfId="24302"/>
    <cellStyle name="Normal 26 7 2 2 3 4" xfId="18213"/>
    <cellStyle name="Normal 26 7 2 2 4" xfId="5015"/>
    <cellStyle name="Normal 26 7 2 2 4 2" xfId="12249"/>
    <cellStyle name="Normal 26 7 2 2 4 2 2" xfId="24303"/>
    <cellStyle name="Normal 26 7 2 2 4 3" xfId="18215"/>
    <cellStyle name="Normal 26 7 2 2 5" xfId="8466"/>
    <cellStyle name="Normal 26 7 2 2 5 2" xfId="20874"/>
    <cellStyle name="Normal 26 7 2 2 6" xfId="15402"/>
    <cellStyle name="Normal 26 7 2 3" xfId="1753"/>
    <cellStyle name="Normal 26 7 2 3 2" xfId="5016"/>
    <cellStyle name="Normal 26 7 2 3 2 2" xfId="12250"/>
    <cellStyle name="Normal 26 7 2 3 2 2 2" xfId="24304"/>
    <cellStyle name="Normal 26 7 2 3 2 3" xfId="18216"/>
    <cellStyle name="Normal 26 7 2 3 3" xfId="12251"/>
    <cellStyle name="Normal 26 7 2 3 3 2" xfId="24305"/>
    <cellStyle name="Normal 26 7 2 3 4" xfId="16270"/>
    <cellStyle name="Normal 26 7 2 4" xfId="5017"/>
    <cellStyle name="Normal 26 7 2 4 2" xfId="5018"/>
    <cellStyle name="Normal 26 7 2 4 2 2" xfId="12252"/>
    <cellStyle name="Normal 26 7 2 4 2 2 2" xfId="24306"/>
    <cellStyle name="Normal 26 7 2 4 2 3" xfId="18218"/>
    <cellStyle name="Normal 26 7 2 4 3" xfId="12253"/>
    <cellStyle name="Normal 26 7 2 4 3 2" xfId="24307"/>
    <cellStyle name="Normal 26 7 2 4 4" xfId="18217"/>
    <cellStyle name="Normal 26 7 2 5" xfId="5019"/>
    <cellStyle name="Normal 26 7 2 5 2" xfId="12254"/>
    <cellStyle name="Normal 26 7 2 5 2 2" xfId="24308"/>
    <cellStyle name="Normal 26 7 2 5 3" xfId="18219"/>
    <cellStyle name="Normal 26 7 2 6" xfId="8467"/>
    <cellStyle name="Normal 26 7 2 6 2" xfId="20875"/>
    <cellStyle name="Normal 26 7 2 7" xfId="15401"/>
    <cellStyle name="Normal 26 7 3" xfId="786"/>
    <cellStyle name="Normal 26 7 3 2" xfId="1754"/>
    <cellStyle name="Normal 26 7 3 2 2" xfId="5020"/>
    <cellStyle name="Normal 26 7 3 2 2 2" xfId="12255"/>
    <cellStyle name="Normal 26 7 3 2 2 2 2" xfId="24309"/>
    <cellStyle name="Normal 26 7 3 2 2 3" xfId="18220"/>
    <cellStyle name="Normal 26 7 3 2 3" xfId="12256"/>
    <cellStyle name="Normal 26 7 3 2 3 2" xfId="24310"/>
    <cellStyle name="Normal 26 7 3 2 4" xfId="16271"/>
    <cellStyle name="Normal 26 7 3 3" xfId="5021"/>
    <cellStyle name="Normal 26 7 3 3 2" xfId="5022"/>
    <cellStyle name="Normal 26 7 3 3 2 2" xfId="12257"/>
    <cellStyle name="Normal 26 7 3 3 2 2 2" xfId="24311"/>
    <cellStyle name="Normal 26 7 3 3 2 3" xfId="18222"/>
    <cellStyle name="Normal 26 7 3 3 3" xfId="12258"/>
    <cellStyle name="Normal 26 7 3 3 3 2" xfId="24312"/>
    <cellStyle name="Normal 26 7 3 3 4" xfId="18221"/>
    <cellStyle name="Normal 26 7 3 4" xfId="5023"/>
    <cellStyle name="Normal 26 7 3 4 2" xfId="12259"/>
    <cellStyle name="Normal 26 7 3 4 2 2" xfId="24313"/>
    <cellStyle name="Normal 26 7 3 4 3" xfId="18223"/>
    <cellStyle name="Normal 26 7 3 5" xfId="8468"/>
    <cellStyle name="Normal 26 7 3 5 2" xfId="20876"/>
    <cellStyle name="Normal 26 7 3 6" xfId="15403"/>
    <cellStyle name="Normal 26 7 4" xfId="1755"/>
    <cellStyle name="Normal 26 7 4 2" xfId="5024"/>
    <cellStyle name="Normal 26 7 4 2 2" xfId="12260"/>
    <cellStyle name="Normal 26 7 4 2 2 2" xfId="24314"/>
    <cellStyle name="Normal 26 7 4 2 3" xfId="18224"/>
    <cellStyle name="Normal 26 7 4 3" xfId="12261"/>
    <cellStyle name="Normal 26 7 4 3 2" xfId="24315"/>
    <cellStyle name="Normal 26 7 4 4" xfId="16272"/>
    <cellStyle name="Normal 26 7 5" xfId="5025"/>
    <cellStyle name="Normal 26 7 5 2" xfId="5026"/>
    <cellStyle name="Normal 26 7 5 2 2" xfId="12262"/>
    <cellStyle name="Normal 26 7 5 2 2 2" xfId="24316"/>
    <cellStyle name="Normal 26 7 5 2 3" xfId="18226"/>
    <cellStyle name="Normal 26 7 5 3" xfId="12263"/>
    <cellStyle name="Normal 26 7 5 3 2" xfId="24317"/>
    <cellStyle name="Normal 26 7 5 4" xfId="18225"/>
    <cellStyle name="Normal 26 7 6" xfId="5027"/>
    <cellStyle name="Normal 26 7 6 2" xfId="12264"/>
    <cellStyle name="Normal 26 7 6 2 2" xfId="24318"/>
    <cellStyle name="Normal 26 7 6 3" xfId="18227"/>
    <cellStyle name="Normal 26 7 7" xfId="8469"/>
    <cellStyle name="Normal 26 7 7 2" xfId="20877"/>
    <cellStyle name="Normal 26 7 8" xfId="15400"/>
    <cellStyle name="Normal 26 8" xfId="787"/>
    <cellStyle name="Normal 26 8 2" xfId="788"/>
    <cellStyle name="Normal 26 8 2 2" xfId="1756"/>
    <cellStyle name="Normal 26 8 2 2 2" xfId="5028"/>
    <cellStyle name="Normal 26 8 2 2 2 2" xfId="12265"/>
    <cellStyle name="Normal 26 8 2 2 2 2 2" xfId="24319"/>
    <cellStyle name="Normal 26 8 2 2 2 3" xfId="18228"/>
    <cellStyle name="Normal 26 8 2 2 3" xfId="12266"/>
    <cellStyle name="Normal 26 8 2 2 3 2" xfId="24320"/>
    <cellStyle name="Normal 26 8 2 2 4" xfId="16273"/>
    <cellStyle name="Normal 26 8 2 3" xfId="5029"/>
    <cellStyle name="Normal 26 8 2 3 2" xfId="5030"/>
    <cellStyle name="Normal 26 8 2 3 2 2" xfId="12267"/>
    <cellStyle name="Normal 26 8 2 3 2 2 2" xfId="24321"/>
    <cellStyle name="Normal 26 8 2 3 2 3" xfId="18230"/>
    <cellStyle name="Normal 26 8 2 3 3" xfId="12268"/>
    <cellStyle name="Normal 26 8 2 3 3 2" xfId="24322"/>
    <cellStyle name="Normal 26 8 2 3 4" xfId="18229"/>
    <cellStyle name="Normal 26 8 2 4" xfId="5031"/>
    <cellStyle name="Normal 26 8 2 4 2" xfId="12269"/>
    <cellStyle name="Normal 26 8 2 4 2 2" xfId="24323"/>
    <cellStyle name="Normal 26 8 2 4 3" xfId="18231"/>
    <cellStyle name="Normal 26 8 2 5" xfId="8470"/>
    <cellStyle name="Normal 26 8 2 5 2" xfId="20878"/>
    <cellStyle name="Normal 26 8 2 6" xfId="15405"/>
    <cellStyle name="Normal 26 8 3" xfId="1757"/>
    <cellStyle name="Normal 26 8 3 2" xfId="1758"/>
    <cellStyle name="Normal 26 8 3 2 2" xfId="12270"/>
    <cellStyle name="Normal 26 8 3 2 2 2" xfId="24324"/>
    <cellStyle name="Normal 26 8 3 2 3" xfId="16275"/>
    <cellStyle name="Normal 26 8 3 3" xfId="12271"/>
    <cellStyle name="Normal 26 8 3 3 2" xfId="24325"/>
    <cellStyle name="Normal 26 8 3 4" xfId="16274"/>
    <cellStyle name="Normal 26 8 4" xfId="5032"/>
    <cellStyle name="Normal 26 8 4 2" xfId="5033"/>
    <cellStyle name="Normal 26 8 4 2 2" xfId="12272"/>
    <cellStyle name="Normal 26 8 4 2 2 2" xfId="24326"/>
    <cellStyle name="Normal 26 8 4 2 3" xfId="18233"/>
    <cellStyle name="Normal 26 8 4 3" xfId="12273"/>
    <cellStyle name="Normal 26 8 4 3 2" xfId="24327"/>
    <cellStyle name="Normal 26 8 4 4" xfId="18232"/>
    <cellStyle name="Normal 26 8 5" xfId="5034"/>
    <cellStyle name="Normal 26 8 5 2" xfId="12274"/>
    <cellStyle name="Normal 26 8 5 2 2" xfId="24328"/>
    <cellStyle name="Normal 26 8 5 3" xfId="18234"/>
    <cellStyle name="Normal 26 8 6" xfId="8471"/>
    <cellStyle name="Normal 26 8 6 2" xfId="20879"/>
    <cellStyle name="Normal 26 8 7" xfId="15404"/>
    <cellStyle name="Normal 26 9" xfId="789"/>
    <cellStyle name="Normal 26 9 2" xfId="1759"/>
    <cellStyle name="Normal 26 9 2 2" xfId="5035"/>
    <cellStyle name="Normal 26 9 2 2 2" xfId="12275"/>
    <cellStyle name="Normal 26 9 2 2 2 2" xfId="24329"/>
    <cellStyle name="Normal 26 9 2 2 3" xfId="18235"/>
    <cellStyle name="Normal 26 9 2 3" xfId="12276"/>
    <cellStyle name="Normal 26 9 2 3 2" xfId="24330"/>
    <cellStyle name="Normal 26 9 2 4" xfId="16276"/>
    <cellStyle name="Normal 26 9 3" xfId="5036"/>
    <cellStyle name="Normal 26 9 3 2" xfId="5037"/>
    <cellStyle name="Normal 26 9 3 2 2" xfId="12277"/>
    <cellStyle name="Normal 26 9 3 2 2 2" xfId="24331"/>
    <cellStyle name="Normal 26 9 3 2 3" xfId="18237"/>
    <cellStyle name="Normal 26 9 3 3" xfId="12278"/>
    <cellStyle name="Normal 26 9 3 3 2" xfId="24332"/>
    <cellStyle name="Normal 26 9 3 4" xfId="18236"/>
    <cellStyle name="Normal 26 9 4" xfId="5038"/>
    <cellStyle name="Normal 26 9 4 2" xfId="12279"/>
    <cellStyle name="Normal 26 9 4 2 2" xfId="24333"/>
    <cellStyle name="Normal 26 9 4 3" xfId="18238"/>
    <cellStyle name="Normal 26 9 5" xfId="8472"/>
    <cellStyle name="Normal 26 9 5 2" xfId="20880"/>
    <cellStyle name="Normal 26 9 6" xfId="15406"/>
    <cellStyle name="Normal 27" xfId="790"/>
    <cellStyle name="Normal 27 2" xfId="8473"/>
    <cellStyle name="Normal 28" xfId="791"/>
    <cellStyle name="Normal 28 2" xfId="8474"/>
    <cellStyle name="Normal 29" xfId="792"/>
    <cellStyle name="Normal 29 2" xfId="793"/>
    <cellStyle name="Normal 29 2 2" xfId="794"/>
    <cellStyle name="Normal 29 2 2 10" xfId="8475"/>
    <cellStyle name="Normal 29 2 2 10 2" xfId="20881"/>
    <cellStyle name="Normal 29 2 2 11" xfId="15409"/>
    <cellStyle name="Normal 29 2 2 2" xfId="795"/>
    <cellStyle name="Normal 29 2 2 2 2" xfId="796"/>
    <cellStyle name="Normal 29 2 2 2 2 2" xfId="1760"/>
    <cellStyle name="Normal 29 2 2 2 2 2 2" xfId="5039"/>
    <cellStyle name="Normal 29 2 2 2 2 2 2 2" xfId="12280"/>
    <cellStyle name="Normal 29 2 2 2 2 2 2 2 2" xfId="24334"/>
    <cellStyle name="Normal 29 2 2 2 2 2 2 3" xfId="18239"/>
    <cellStyle name="Normal 29 2 2 2 2 2 3" xfId="12281"/>
    <cellStyle name="Normal 29 2 2 2 2 2 3 2" xfId="24335"/>
    <cellStyle name="Normal 29 2 2 2 2 2 4" xfId="16277"/>
    <cellStyle name="Normal 29 2 2 2 2 3" xfId="5040"/>
    <cellStyle name="Normal 29 2 2 2 2 3 2" xfId="5041"/>
    <cellStyle name="Normal 29 2 2 2 2 3 2 2" xfId="12282"/>
    <cellStyle name="Normal 29 2 2 2 2 3 2 2 2" xfId="24336"/>
    <cellStyle name="Normal 29 2 2 2 2 3 2 3" xfId="18241"/>
    <cellStyle name="Normal 29 2 2 2 2 3 3" xfId="12283"/>
    <cellStyle name="Normal 29 2 2 2 2 3 3 2" xfId="24337"/>
    <cellStyle name="Normal 29 2 2 2 2 3 4" xfId="18240"/>
    <cellStyle name="Normal 29 2 2 2 2 4" xfId="5042"/>
    <cellStyle name="Normal 29 2 2 2 2 4 2" xfId="12284"/>
    <cellStyle name="Normal 29 2 2 2 2 4 2 2" xfId="24338"/>
    <cellStyle name="Normal 29 2 2 2 2 4 3" xfId="18242"/>
    <cellStyle name="Normal 29 2 2 2 2 5" xfId="8476"/>
    <cellStyle name="Normal 29 2 2 2 2 5 2" xfId="20882"/>
    <cellStyle name="Normal 29 2 2 2 2 6" xfId="15411"/>
    <cellStyle name="Normal 29 2 2 2 3" xfId="1761"/>
    <cellStyle name="Normal 29 2 2 2 3 2" xfId="5043"/>
    <cellStyle name="Normal 29 2 2 2 3 2 2" xfId="12285"/>
    <cellStyle name="Normal 29 2 2 2 3 2 2 2" xfId="24339"/>
    <cellStyle name="Normal 29 2 2 2 3 2 3" xfId="18243"/>
    <cellStyle name="Normal 29 2 2 2 3 3" xfId="12286"/>
    <cellStyle name="Normal 29 2 2 2 3 3 2" xfId="24340"/>
    <cellStyle name="Normal 29 2 2 2 3 4" xfId="16278"/>
    <cellStyle name="Normal 29 2 2 2 4" xfId="5044"/>
    <cellStyle name="Normal 29 2 2 2 4 2" xfId="5045"/>
    <cellStyle name="Normal 29 2 2 2 4 2 2" xfId="12287"/>
    <cellStyle name="Normal 29 2 2 2 4 2 2 2" xfId="24341"/>
    <cellStyle name="Normal 29 2 2 2 4 2 3" xfId="18245"/>
    <cellStyle name="Normal 29 2 2 2 4 3" xfId="12288"/>
    <cellStyle name="Normal 29 2 2 2 4 3 2" xfId="24342"/>
    <cellStyle name="Normal 29 2 2 2 4 4" xfId="18244"/>
    <cellStyle name="Normal 29 2 2 2 5" xfId="5046"/>
    <cellStyle name="Normal 29 2 2 2 5 2" xfId="12289"/>
    <cellStyle name="Normal 29 2 2 2 5 2 2" xfId="24343"/>
    <cellStyle name="Normal 29 2 2 2 5 3" xfId="18246"/>
    <cellStyle name="Normal 29 2 2 2 6" xfId="8477"/>
    <cellStyle name="Normal 29 2 2 2 6 2" xfId="20883"/>
    <cellStyle name="Normal 29 2 2 2 7" xfId="15410"/>
    <cellStyle name="Normal 29 2 2 3" xfId="797"/>
    <cellStyle name="Normal 29 2 2 3 2" xfId="798"/>
    <cellStyle name="Normal 29 2 2 3 2 2" xfId="1762"/>
    <cellStyle name="Normal 29 2 2 3 2 2 2" xfId="5047"/>
    <cellStyle name="Normal 29 2 2 3 2 2 2 2" xfId="12290"/>
    <cellStyle name="Normal 29 2 2 3 2 2 2 2 2" xfId="24344"/>
    <cellStyle name="Normal 29 2 2 3 2 2 2 3" xfId="18247"/>
    <cellStyle name="Normal 29 2 2 3 2 2 3" xfId="12291"/>
    <cellStyle name="Normal 29 2 2 3 2 2 3 2" xfId="24345"/>
    <cellStyle name="Normal 29 2 2 3 2 2 4" xfId="16279"/>
    <cellStyle name="Normal 29 2 2 3 2 3" xfId="5048"/>
    <cellStyle name="Normal 29 2 2 3 2 3 2" xfId="5049"/>
    <cellStyle name="Normal 29 2 2 3 2 3 2 2" xfId="12292"/>
    <cellStyle name="Normal 29 2 2 3 2 3 2 2 2" xfId="24346"/>
    <cellStyle name="Normal 29 2 2 3 2 3 2 3" xfId="18249"/>
    <cellStyle name="Normal 29 2 2 3 2 3 3" xfId="12293"/>
    <cellStyle name="Normal 29 2 2 3 2 3 3 2" xfId="24347"/>
    <cellStyle name="Normal 29 2 2 3 2 3 4" xfId="18248"/>
    <cellStyle name="Normal 29 2 2 3 2 4" xfId="5050"/>
    <cellStyle name="Normal 29 2 2 3 2 4 2" xfId="12294"/>
    <cellStyle name="Normal 29 2 2 3 2 4 2 2" xfId="24348"/>
    <cellStyle name="Normal 29 2 2 3 2 4 3" xfId="18250"/>
    <cellStyle name="Normal 29 2 2 3 2 5" xfId="8478"/>
    <cellStyle name="Normal 29 2 2 3 2 5 2" xfId="20884"/>
    <cellStyle name="Normal 29 2 2 3 2 6" xfId="15413"/>
    <cellStyle name="Normal 29 2 2 3 3" xfId="1763"/>
    <cellStyle name="Normal 29 2 2 3 3 2" xfId="5051"/>
    <cellStyle name="Normal 29 2 2 3 3 2 2" xfId="12295"/>
    <cellStyle name="Normal 29 2 2 3 3 2 2 2" xfId="24349"/>
    <cellStyle name="Normal 29 2 2 3 3 2 3" xfId="18251"/>
    <cellStyle name="Normal 29 2 2 3 3 3" xfId="12296"/>
    <cellStyle name="Normal 29 2 2 3 3 3 2" xfId="24350"/>
    <cellStyle name="Normal 29 2 2 3 3 4" xfId="16280"/>
    <cellStyle name="Normal 29 2 2 3 4" xfId="5052"/>
    <cellStyle name="Normal 29 2 2 3 4 2" xfId="5053"/>
    <cellStyle name="Normal 29 2 2 3 4 2 2" xfId="12297"/>
    <cellStyle name="Normal 29 2 2 3 4 2 2 2" xfId="24351"/>
    <cellStyle name="Normal 29 2 2 3 4 2 3" xfId="18253"/>
    <cellStyle name="Normal 29 2 2 3 4 3" xfId="12298"/>
    <cellStyle name="Normal 29 2 2 3 4 3 2" xfId="24352"/>
    <cellStyle name="Normal 29 2 2 3 4 4" xfId="18252"/>
    <cellStyle name="Normal 29 2 2 3 5" xfId="5054"/>
    <cellStyle name="Normal 29 2 2 3 5 2" xfId="12299"/>
    <cellStyle name="Normal 29 2 2 3 5 2 2" xfId="24353"/>
    <cellStyle name="Normal 29 2 2 3 5 3" xfId="18254"/>
    <cellStyle name="Normal 29 2 2 3 6" xfId="8479"/>
    <cellStyle name="Normal 29 2 2 3 6 2" xfId="20885"/>
    <cellStyle name="Normal 29 2 2 3 7" xfId="15412"/>
    <cellStyle name="Normal 29 2 2 4" xfId="799"/>
    <cellStyle name="Normal 29 2 2 4 2" xfId="800"/>
    <cellStyle name="Normal 29 2 2 4 2 2" xfId="1764"/>
    <cellStyle name="Normal 29 2 2 4 2 2 2" xfId="5055"/>
    <cellStyle name="Normal 29 2 2 4 2 2 2 2" xfId="12300"/>
    <cellStyle name="Normal 29 2 2 4 2 2 2 2 2" xfId="24354"/>
    <cellStyle name="Normal 29 2 2 4 2 2 2 3" xfId="18255"/>
    <cellStyle name="Normal 29 2 2 4 2 2 3" xfId="12301"/>
    <cellStyle name="Normal 29 2 2 4 2 2 3 2" xfId="24355"/>
    <cellStyle name="Normal 29 2 2 4 2 2 4" xfId="16281"/>
    <cellStyle name="Normal 29 2 2 4 2 3" xfId="5056"/>
    <cellStyle name="Normal 29 2 2 4 2 3 2" xfId="5057"/>
    <cellStyle name="Normal 29 2 2 4 2 3 2 2" xfId="12302"/>
    <cellStyle name="Normal 29 2 2 4 2 3 2 2 2" xfId="24356"/>
    <cellStyle name="Normal 29 2 2 4 2 3 2 3" xfId="18257"/>
    <cellStyle name="Normal 29 2 2 4 2 3 3" xfId="12303"/>
    <cellStyle name="Normal 29 2 2 4 2 3 3 2" xfId="24357"/>
    <cellStyle name="Normal 29 2 2 4 2 3 4" xfId="18256"/>
    <cellStyle name="Normal 29 2 2 4 2 4" xfId="5058"/>
    <cellStyle name="Normal 29 2 2 4 2 4 2" xfId="12304"/>
    <cellStyle name="Normal 29 2 2 4 2 4 2 2" xfId="24358"/>
    <cellStyle name="Normal 29 2 2 4 2 4 3" xfId="18258"/>
    <cellStyle name="Normal 29 2 2 4 2 5" xfId="8480"/>
    <cellStyle name="Normal 29 2 2 4 2 5 2" xfId="20886"/>
    <cellStyle name="Normal 29 2 2 4 2 6" xfId="15415"/>
    <cellStyle name="Normal 29 2 2 4 3" xfId="1765"/>
    <cellStyle name="Normal 29 2 2 4 3 2" xfId="5059"/>
    <cellStyle name="Normal 29 2 2 4 3 2 2" xfId="12305"/>
    <cellStyle name="Normal 29 2 2 4 3 2 2 2" xfId="24359"/>
    <cellStyle name="Normal 29 2 2 4 3 2 3" xfId="18259"/>
    <cellStyle name="Normal 29 2 2 4 3 3" xfId="12306"/>
    <cellStyle name="Normal 29 2 2 4 3 3 2" xfId="24360"/>
    <cellStyle name="Normal 29 2 2 4 3 4" xfId="16282"/>
    <cellStyle name="Normal 29 2 2 4 4" xfId="5060"/>
    <cellStyle name="Normal 29 2 2 4 4 2" xfId="5061"/>
    <cellStyle name="Normal 29 2 2 4 4 2 2" xfId="12307"/>
    <cellStyle name="Normal 29 2 2 4 4 2 2 2" xfId="24361"/>
    <cellStyle name="Normal 29 2 2 4 4 2 3" xfId="18261"/>
    <cellStyle name="Normal 29 2 2 4 4 3" xfId="12308"/>
    <cellStyle name="Normal 29 2 2 4 4 3 2" xfId="24362"/>
    <cellStyle name="Normal 29 2 2 4 4 4" xfId="18260"/>
    <cellStyle name="Normal 29 2 2 4 5" xfId="5062"/>
    <cellStyle name="Normal 29 2 2 4 5 2" xfId="12309"/>
    <cellStyle name="Normal 29 2 2 4 5 2 2" xfId="24363"/>
    <cellStyle name="Normal 29 2 2 4 5 3" xfId="18262"/>
    <cellStyle name="Normal 29 2 2 4 6" xfId="8481"/>
    <cellStyle name="Normal 29 2 2 4 6 2" xfId="20887"/>
    <cellStyle name="Normal 29 2 2 4 7" xfId="15414"/>
    <cellStyle name="Normal 29 2 2 5" xfId="801"/>
    <cellStyle name="Normal 29 2 2 5 2" xfId="1766"/>
    <cellStyle name="Normal 29 2 2 5 2 2" xfId="5063"/>
    <cellStyle name="Normal 29 2 2 5 2 2 2" xfId="12310"/>
    <cellStyle name="Normal 29 2 2 5 2 2 2 2" xfId="24364"/>
    <cellStyle name="Normal 29 2 2 5 2 2 3" xfId="18263"/>
    <cellStyle name="Normal 29 2 2 5 2 3" xfId="12311"/>
    <cellStyle name="Normal 29 2 2 5 2 3 2" xfId="24365"/>
    <cellStyle name="Normal 29 2 2 5 2 4" xfId="16283"/>
    <cellStyle name="Normal 29 2 2 5 3" xfId="5064"/>
    <cellStyle name="Normal 29 2 2 5 3 2" xfId="5065"/>
    <cellStyle name="Normal 29 2 2 5 3 2 2" xfId="12312"/>
    <cellStyle name="Normal 29 2 2 5 3 2 2 2" xfId="24366"/>
    <cellStyle name="Normal 29 2 2 5 3 2 3" xfId="18265"/>
    <cellStyle name="Normal 29 2 2 5 3 3" xfId="12313"/>
    <cellStyle name="Normal 29 2 2 5 3 3 2" xfId="24367"/>
    <cellStyle name="Normal 29 2 2 5 3 4" xfId="18264"/>
    <cellStyle name="Normal 29 2 2 5 4" xfId="5066"/>
    <cellStyle name="Normal 29 2 2 5 4 2" xfId="12314"/>
    <cellStyle name="Normal 29 2 2 5 4 2 2" xfId="24368"/>
    <cellStyle name="Normal 29 2 2 5 4 3" xfId="18266"/>
    <cellStyle name="Normal 29 2 2 5 5" xfId="8482"/>
    <cellStyle name="Normal 29 2 2 5 5 2" xfId="20888"/>
    <cellStyle name="Normal 29 2 2 5 6" xfId="15416"/>
    <cellStyle name="Normal 29 2 2 6" xfId="1767"/>
    <cellStyle name="Normal 29 2 2 6 2" xfId="5067"/>
    <cellStyle name="Normal 29 2 2 6 2 2" xfId="5068"/>
    <cellStyle name="Normal 29 2 2 6 2 2 2" xfId="7194"/>
    <cellStyle name="Normal 29 2 2 6 2 2 2 2" xfId="14882"/>
    <cellStyle name="Normal 29 2 2 6 2 2 2 2 2" xfId="26381"/>
    <cellStyle name="Normal 29 2 2 6 2 2 2 3" xfId="19804"/>
    <cellStyle name="Normal 29 2 2 6 2 2 3" xfId="18268"/>
    <cellStyle name="Normal 29 2 2 6 2 3" xfId="7192"/>
    <cellStyle name="Normal 29 2 2 6 2 3 2" xfId="19802"/>
    <cellStyle name="Normal 29 2 2 6 2 4" xfId="18267"/>
    <cellStyle name="Normal 29 2 2 6 3" xfId="5069"/>
    <cellStyle name="Normal 29 2 2 6 3 2" xfId="7197"/>
    <cellStyle name="Normal 29 2 2 6 3 2 2" xfId="14885"/>
    <cellStyle name="Normal 29 2 2 6 3 2 2 2" xfId="26383"/>
    <cellStyle name="Normal 29 2 2 6 3 2 3" xfId="19807"/>
    <cellStyle name="Normal 29 2 2 6 3 3" xfId="18269"/>
    <cellStyle name="Normal 29 2 2 6 4" xfId="12315"/>
    <cellStyle name="Normal 29 2 2 6 4 2" xfId="14883"/>
    <cellStyle name="Normal 29 2 2 6 4 2 2" xfId="26382"/>
    <cellStyle name="Normal 29 2 2 6 4 3" xfId="24369"/>
    <cellStyle name="Normal 29 2 2 6 5" xfId="14881"/>
    <cellStyle name="Normal 29 2 2 6 5 2" xfId="26380"/>
    <cellStyle name="Normal 29 2 2 6 6" xfId="16284"/>
    <cellStyle name="Normal 29 2 2 7" xfId="1768"/>
    <cellStyle name="Normal 29 2 2 7 2" xfId="5070"/>
    <cellStyle name="Normal 29 2 2 7 2 2" xfId="12316"/>
    <cellStyle name="Normal 29 2 2 7 2 2 2" xfId="24370"/>
    <cellStyle name="Normal 29 2 2 7 2 3" xfId="18270"/>
    <cellStyle name="Normal 29 2 2 7 3" xfId="12317"/>
    <cellStyle name="Normal 29 2 2 7 3 2" xfId="24371"/>
    <cellStyle name="Normal 29 2 2 7 4" xfId="16285"/>
    <cellStyle name="Normal 29 2 2 8" xfId="5071"/>
    <cellStyle name="Normal 29 2 2 8 2" xfId="7191"/>
    <cellStyle name="Normal 29 2 2 8 2 2" xfId="19801"/>
    <cellStyle name="Normal 29 2 2 8 3" xfId="18271"/>
    <cellStyle name="Normal 29 2 2 9" xfId="5072"/>
    <cellStyle name="Normal 29 2 2 9 2" xfId="7193"/>
    <cellStyle name="Normal 29 2 2 9 2 2" xfId="19803"/>
    <cellStyle name="Normal 29 2 2 9 3" xfId="18272"/>
    <cellStyle name="Normal 29 2 3" xfId="802"/>
    <cellStyle name="Normal 29 2 3 2" xfId="1769"/>
    <cellStyle name="Normal 29 2 3 2 2" xfId="5073"/>
    <cellStyle name="Normal 29 2 3 2 2 2" xfId="12318"/>
    <cellStyle name="Normal 29 2 3 2 2 2 2" xfId="24372"/>
    <cellStyle name="Normal 29 2 3 2 2 3" xfId="18273"/>
    <cellStyle name="Normal 29 2 3 2 3" xfId="12319"/>
    <cellStyle name="Normal 29 2 3 2 3 2" xfId="24373"/>
    <cellStyle name="Normal 29 2 3 2 4" xfId="16286"/>
    <cellStyle name="Normal 29 2 3 3" xfId="5074"/>
    <cellStyle name="Normal 29 2 3 3 2" xfId="5075"/>
    <cellStyle name="Normal 29 2 3 3 2 2" xfId="12320"/>
    <cellStyle name="Normal 29 2 3 3 2 2 2" xfId="24374"/>
    <cellStyle name="Normal 29 2 3 3 2 3" xfId="18275"/>
    <cellStyle name="Normal 29 2 3 3 3" xfId="12321"/>
    <cellStyle name="Normal 29 2 3 3 3 2" xfId="24375"/>
    <cellStyle name="Normal 29 2 3 3 4" xfId="18274"/>
    <cellStyle name="Normal 29 2 3 4" xfId="5076"/>
    <cellStyle name="Normal 29 2 3 4 2" xfId="12322"/>
    <cellStyle name="Normal 29 2 3 4 2 2" xfId="24376"/>
    <cellStyle name="Normal 29 2 3 4 3" xfId="18276"/>
    <cellStyle name="Normal 29 2 3 5" xfId="8483"/>
    <cellStyle name="Normal 29 2 3 5 2" xfId="20889"/>
    <cellStyle name="Normal 29 2 3 6" xfId="15417"/>
    <cellStyle name="Normal 29 2 4" xfId="1770"/>
    <cellStyle name="Normal 29 2 4 2" xfId="5077"/>
    <cellStyle name="Normal 29 2 4 2 2" xfId="12323"/>
    <cellStyle name="Normal 29 2 4 2 2 2" xfId="24377"/>
    <cellStyle name="Normal 29 2 4 2 3" xfId="18277"/>
    <cellStyle name="Normal 29 2 4 3" xfId="12324"/>
    <cellStyle name="Normal 29 2 4 3 2" xfId="24378"/>
    <cellStyle name="Normal 29 2 4 4" xfId="16287"/>
    <cellStyle name="Normal 29 2 5" xfId="5078"/>
    <cellStyle name="Normal 29 2 5 2" xfId="5079"/>
    <cellStyle name="Normal 29 2 5 2 2" xfId="12325"/>
    <cellStyle name="Normal 29 2 5 2 2 2" xfId="24379"/>
    <cellStyle name="Normal 29 2 5 2 3" xfId="18279"/>
    <cellStyle name="Normal 29 2 5 3" xfId="12326"/>
    <cellStyle name="Normal 29 2 5 3 2" xfId="24380"/>
    <cellStyle name="Normal 29 2 5 4" xfId="18278"/>
    <cellStyle name="Normal 29 2 6" xfId="5080"/>
    <cellStyle name="Normal 29 2 6 2" xfId="12327"/>
    <cellStyle name="Normal 29 2 6 2 2" xfId="24381"/>
    <cellStyle name="Normal 29 2 6 3" xfId="18280"/>
    <cellStyle name="Normal 29 2 7" xfId="8484"/>
    <cellStyle name="Normal 29 2 7 2" xfId="20890"/>
    <cellStyle name="Normal 29 2 8" xfId="15408"/>
    <cellStyle name="Normal 29 3" xfId="803"/>
    <cellStyle name="Normal 29 3 2" xfId="1771"/>
    <cellStyle name="Normal 29 3 2 2" xfId="5081"/>
    <cellStyle name="Normal 29 3 2 2 2" xfId="12328"/>
    <cellStyle name="Normal 29 3 2 2 2 2" xfId="24382"/>
    <cellStyle name="Normal 29 3 2 2 3" xfId="18281"/>
    <cellStyle name="Normal 29 3 2 3" xfId="12329"/>
    <cellStyle name="Normal 29 3 2 3 2" xfId="24383"/>
    <cellStyle name="Normal 29 3 2 4" xfId="16288"/>
    <cellStyle name="Normal 29 3 3" xfId="5082"/>
    <cellStyle name="Normal 29 3 3 2" xfId="5083"/>
    <cellStyle name="Normal 29 3 3 2 2" xfId="12330"/>
    <cellStyle name="Normal 29 3 3 2 2 2" xfId="24384"/>
    <cellStyle name="Normal 29 3 3 2 3" xfId="18283"/>
    <cellStyle name="Normal 29 3 3 3" xfId="12331"/>
    <cellStyle name="Normal 29 3 3 3 2" xfId="24385"/>
    <cellStyle name="Normal 29 3 3 4" xfId="18282"/>
    <cellStyle name="Normal 29 3 4" xfId="5084"/>
    <cellStyle name="Normal 29 3 4 2" xfId="12332"/>
    <cellStyle name="Normal 29 3 4 2 2" xfId="24386"/>
    <cellStyle name="Normal 29 3 4 3" xfId="18284"/>
    <cellStyle name="Normal 29 3 5" xfId="8485"/>
    <cellStyle name="Normal 29 3 5 2" xfId="20891"/>
    <cellStyle name="Normal 29 3 6" xfId="15418"/>
    <cellStyle name="Normal 29 4" xfId="1772"/>
    <cellStyle name="Normal 29 4 2" xfId="5085"/>
    <cellStyle name="Normal 29 4 2 2" xfId="12333"/>
    <cellStyle name="Normal 29 4 2 2 2" xfId="24387"/>
    <cellStyle name="Normal 29 4 2 3" xfId="18285"/>
    <cellStyle name="Normal 29 4 3" xfId="12334"/>
    <cellStyle name="Normal 29 4 3 2" xfId="24388"/>
    <cellStyle name="Normal 29 4 4" xfId="16289"/>
    <cellStyle name="Normal 29 5" xfId="5086"/>
    <cellStyle name="Normal 29 5 2" xfId="5087"/>
    <cellStyle name="Normal 29 5 2 2" xfId="12335"/>
    <cellStyle name="Normal 29 5 2 2 2" xfId="24389"/>
    <cellStyle name="Normal 29 5 2 3" xfId="18287"/>
    <cellStyle name="Normal 29 5 3" xfId="12336"/>
    <cellStyle name="Normal 29 5 3 2" xfId="24390"/>
    <cellStyle name="Normal 29 5 4" xfId="18286"/>
    <cellStyle name="Normal 29 6" xfId="5088"/>
    <cellStyle name="Normal 29 6 2" xfId="12337"/>
    <cellStyle name="Normal 29 6 2 2" xfId="24391"/>
    <cellStyle name="Normal 29 6 3" xfId="18288"/>
    <cellStyle name="Normal 29 7" xfId="8486"/>
    <cellStyle name="Normal 29 7 2" xfId="20892"/>
    <cellStyle name="Normal 29 8" xfId="15407"/>
    <cellStyle name="Normal 3" xfId="3"/>
    <cellStyle name="Normal 3 10" xfId="804"/>
    <cellStyle name="Normal 3 10 2" xfId="8487"/>
    <cellStyle name="Normal 3 11" xfId="805"/>
    <cellStyle name="Normal 3 11 2" xfId="8488"/>
    <cellStyle name="Normal 3 12" xfId="806"/>
    <cellStyle name="Normal 3 12 10" xfId="15419"/>
    <cellStyle name="Normal 3 12 2" xfId="807"/>
    <cellStyle name="Normal 3 12 2 2" xfId="808"/>
    <cellStyle name="Normal 3 12 2 2 2" xfId="1773"/>
    <cellStyle name="Normal 3 12 2 2 2 2" xfId="5089"/>
    <cellStyle name="Normal 3 12 2 2 2 2 2" xfId="12338"/>
    <cellStyle name="Normal 3 12 2 2 2 2 2 2" xfId="24392"/>
    <cellStyle name="Normal 3 12 2 2 2 2 3" xfId="18289"/>
    <cellStyle name="Normal 3 12 2 2 2 3" xfId="12339"/>
    <cellStyle name="Normal 3 12 2 2 2 3 2" xfId="24393"/>
    <cellStyle name="Normal 3 12 2 2 2 4" xfId="16290"/>
    <cellStyle name="Normal 3 12 2 2 3" xfId="5090"/>
    <cellStyle name="Normal 3 12 2 2 3 2" xfId="5091"/>
    <cellStyle name="Normal 3 12 2 2 3 2 2" xfId="12340"/>
    <cellStyle name="Normal 3 12 2 2 3 2 2 2" xfId="24394"/>
    <cellStyle name="Normal 3 12 2 2 3 2 3" xfId="18291"/>
    <cellStyle name="Normal 3 12 2 2 3 3" xfId="12341"/>
    <cellStyle name="Normal 3 12 2 2 3 3 2" xfId="24395"/>
    <cellStyle name="Normal 3 12 2 2 3 4" xfId="18290"/>
    <cellStyle name="Normal 3 12 2 2 4" xfId="5092"/>
    <cellStyle name="Normal 3 12 2 2 4 2" xfId="12342"/>
    <cellStyle name="Normal 3 12 2 2 4 2 2" xfId="24396"/>
    <cellStyle name="Normal 3 12 2 2 4 3" xfId="18292"/>
    <cellStyle name="Normal 3 12 2 2 5" xfId="8489"/>
    <cellStyle name="Normal 3 12 2 2 5 2" xfId="20893"/>
    <cellStyle name="Normal 3 12 2 2 6" xfId="15421"/>
    <cellStyle name="Normal 3 12 2 3" xfId="1774"/>
    <cellStyle name="Normal 3 12 2 3 2" xfId="5093"/>
    <cellStyle name="Normal 3 12 2 3 2 2" xfId="12343"/>
    <cellStyle name="Normal 3 12 2 3 2 2 2" xfId="24397"/>
    <cellStyle name="Normal 3 12 2 3 2 3" xfId="18293"/>
    <cellStyle name="Normal 3 12 2 3 3" xfId="12344"/>
    <cellStyle name="Normal 3 12 2 3 3 2" xfId="24398"/>
    <cellStyle name="Normal 3 12 2 3 4" xfId="16291"/>
    <cellStyle name="Normal 3 12 2 4" xfId="5094"/>
    <cellStyle name="Normal 3 12 2 4 2" xfId="5095"/>
    <cellStyle name="Normal 3 12 2 4 2 2" xfId="12345"/>
    <cellStyle name="Normal 3 12 2 4 2 2 2" xfId="24399"/>
    <cellStyle name="Normal 3 12 2 4 2 3" xfId="18295"/>
    <cellStyle name="Normal 3 12 2 4 3" xfId="12346"/>
    <cellStyle name="Normal 3 12 2 4 3 2" xfId="24400"/>
    <cellStyle name="Normal 3 12 2 4 4" xfId="18294"/>
    <cellStyle name="Normal 3 12 2 5" xfId="5096"/>
    <cellStyle name="Normal 3 12 2 5 2" xfId="12347"/>
    <cellStyle name="Normal 3 12 2 5 2 2" xfId="24401"/>
    <cellStyle name="Normal 3 12 2 5 3" xfId="18296"/>
    <cellStyle name="Normal 3 12 2 6" xfId="8490"/>
    <cellStyle name="Normal 3 12 2 6 2" xfId="20894"/>
    <cellStyle name="Normal 3 12 2 7" xfId="15420"/>
    <cellStyle name="Normal 3 12 3" xfId="809"/>
    <cellStyle name="Normal 3 12 3 2" xfId="810"/>
    <cellStyle name="Normal 3 12 3 2 2" xfId="1775"/>
    <cellStyle name="Normal 3 12 3 2 2 2" xfId="5097"/>
    <cellStyle name="Normal 3 12 3 2 2 2 2" xfId="12348"/>
    <cellStyle name="Normal 3 12 3 2 2 2 2 2" xfId="24402"/>
    <cellStyle name="Normal 3 12 3 2 2 2 3" xfId="18297"/>
    <cellStyle name="Normal 3 12 3 2 2 3" xfId="12349"/>
    <cellStyle name="Normal 3 12 3 2 2 3 2" xfId="24403"/>
    <cellStyle name="Normal 3 12 3 2 2 4" xfId="16292"/>
    <cellStyle name="Normal 3 12 3 2 3" xfId="5098"/>
    <cellStyle name="Normal 3 12 3 2 3 2" xfId="5099"/>
    <cellStyle name="Normal 3 12 3 2 3 2 2" xfId="12350"/>
    <cellStyle name="Normal 3 12 3 2 3 2 2 2" xfId="24404"/>
    <cellStyle name="Normal 3 12 3 2 3 2 3" xfId="18299"/>
    <cellStyle name="Normal 3 12 3 2 3 3" xfId="12351"/>
    <cellStyle name="Normal 3 12 3 2 3 3 2" xfId="24405"/>
    <cellStyle name="Normal 3 12 3 2 3 4" xfId="18298"/>
    <cellStyle name="Normal 3 12 3 2 4" xfId="5100"/>
    <cellStyle name="Normal 3 12 3 2 4 2" xfId="12352"/>
    <cellStyle name="Normal 3 12 3 2 4 2 2" xfId="24406"/>
    <cellStyle name="Normal 3 12 3 2 4 3" xfId="18300"/>
    <cellStyle name="Normal 3 12 3 2 5" xfId="8491"/>
    <cellStyle name="Normal 3 12 3 2 5 2" xfId="20895"/>
    <cellStyle name="Normal 3 12 3 2 6" xfId="15423"/>
    <cellStyle name="Normal 3 12 3 3" xfId="1776"/>
    <cellStyle name="Normal 3 12 3 3 2" xfId="5101"/>
    <cellStyle name="Normal 3 12 3 3 2 2" xfId="12353"/>
    <cellStyle name="Normal 3 12 3 3 2 2 2" xfId="24407"/>
    <cellStyle name="Normal 3 12 3 3 2 3" xfId="18301"/>
    <cellStyle name="Normal 3 12 3 3 3" xfId="12354"/>
    <cellStyle name="Normal 3 12 3 3 3 2" xfId="24408"/>
    <cellStyle name="Normal 3 12 3 3 4" xfId="16293"/>
    <cellStyle name="Normal 3 12 3 4" xfId="5102"/>
    <cellStyle name="Normal 3 12 3 4 2" xfId="5103"/>
    <cellStyle name="Normal 3 12 3 4 2 2" xfId="12355"/>
    <cellStyle name="Normal 3 12 3 4 2 2 2" xfId="24409"/>
    <cellStyle name="Normal 3 12 3 4 2 3" xfId="18303"/>
    <cellStyle name="Normal 3 12 3 4 3" xfId="12356"/>
    <cellStyle name="Normal 3 12 3 4 3 2" xfId="24410"/>
    <cellStyle name="Normal 3 12 3 4 4" xfId="18302"/>
    <cellStyle name="Normal 3 12 3 5" xfId="5104"/>
    <cellStyle name="Normal 3 12 3 5 2" xfId="12357"/>
    <cellStyle name="Normal 3 12 3 5 2 2" xfId="24411"/>
    <cellStyle name="Normal 3 12 3 5 3" xfId="18304"/>
    <cellStyle name="Normal 3 12 3 6" xfId="8492"/>
    <cellStyle name="Normal 3 12 3 6 2" xfId="20896"/>
    <cellStyle name="Normal 3 12 3 7" xfId="15422"/>
    <cellStyle name="Normal 3 12 4" xfId="811"/>
    <cellStyle name="Normal 3 12 4 10" xfId="15424"/>
    <cellStyle name="Normal 3 12 4 2" xfId="812"/>
    <cellStyle name="Normal 3 12 4 2 2" xfId="813"/>
    <cellStyle name="Normal 3 12 4 2 2 2" xfId="1777"/>
    <cellStyle name="Normal 3 12 4 2 2 2 2" xfId="5105"/>
    <cellStyle name="Normal 3 12 4 2 2 2 2 2" xfId="12358"/>
    <cellStyle name="Normal 3 12 4 2 2 2 2 2 2" xfId="24412"/>
    <cellStyle name="Normal 3 12 4 2 2 2 2 3" xfId="18305"/>
    <cellStyle name="Normal 3 12 4 2 2 2 3" xfId="12359"/>
    <cellStyle name="Normal 3 12 4 2 2 2 3 2" xfId="24413"/>
    <cellStyle name="Normal 3 12 4 2 2 2 4" xfId="16294"/>
    <cellStyle name="Normal 3 12 4 2 2 3" xfId="5106"/>
    <cellStyle name="Normal 3 12 4 2 2 3 2" xfId="5107"/>
    <cellStyle name="Normal 3 12 4 2 2 3 2 2" xfId="12360"/>
    <cellStyle name="Normal 3 12 4 2 2 3 2 2 2" xfId="24414"/>
    <cellStyle name="Normal 3 12 4 2 2 3 2 3" xfId="18307"/>
    <cellStyle name="Normal 3 12 4 2 2 3 3" xfId="12361"/>
    <cellStyle name="Normal 3 12 4 2 2 3 3 2" xfId="24415"/>
    <cellStyle name="Normal 3 12 4 2 2 3 4" xfId="18306"/>
    <cellStyle name="Normal 3 12 4 2 2 4" xfId="5108"/>
    <cellStyle name="Normal 3 12 4 2 2 4 2" xfId="12362"/>
    <cellStyle name="Normal 3 12 4 2 2 4 2 2" xfId="24416"/>
    <cellStyle name="Normal 3 12 4 2 2 4 3" xfId="18308"/>
    <cellStyle name="Normal 3 12 4 2 2 5" xfId="8493"/>
    <cellStyle name="Normal 3 12 4 2 2 5 2" xfId="20897"/>
    <cellStyle name="Normal 3 12 4 2 2 6" xfId="15426"/>
    <cellStyle name="Normal 3 12 4 2 3" xfId="1778"/>
    <cellStyle name="Normal 3 12 4 2 3 2" xfId="5109"/>
    <cellStyle name="Normal 3 12 4 2 3 2 2" xfId="12363"/>
    <cellStyle name="Normal 3 12 4 2 3 2 2 2" xfId="24417"/>
    <cellStyle name="Normal 3 12 4 2 3 2 3" xfId="18309"/>
    <cellStyle name="Normal 3 12 4 2 3 3" xfId="12364"/>
    <cellStyle name="Normal 3 12 4 2 3 3 2" xfId="24418"/>
    <cellStyle name="Normal 3 12 4 2 3 4" xfId="16295"/>
    <cellStyle name="Normal 3 12 4 2 4" xfId="5110"/>
    <cellStyle name="Normal 3 12 4 2 4 2" xfId="5111"/>
    <cellStyle name="Normal 3 12 4 2 4 2 2" xfId="12365"/>
    <cellStyle name="Normal 3 12 4 2 4 2 2 2" xfId="24419"/>
    <cellStyle name="Normal 3 12 4 2 4 2 3" xfId="18311"/>
    <cellStyle name="Normal 3 12 4 2 4 3" xfId="12366"/>
    <cellStyle name="Normal 3 12 4 2 4 3 2" xfId="24420"/>
    <cellStyle name="Normal 3 12 4 2 4 4" xfId="18310"/>
    <cellStyle name="Normal 3 12 4 2 5" xfId="5112"/>
    <cellStyle name="Normal 3 12 4 2 5 2" xfId="12367"/>
    <cellStyle name="Normal 3 12 4 2 5 2 2" xfId="24421"/>
    <cellStyle name="Normal 3 12 4 2 5 3" xfId="18312"/>
    <cellStyle name="Normal 3 12 4 2 6" xfId="8494"/>
    <cellStyle name="Normal 3 12 4 2 6 2" xfId="20898"/>
    <cellStyle name="Normal 3 12 4 2 7" xfId="15425"/>
    <cellStyle name="Normal 3 12 4 3" xfId="814"/>
    <cellStyle name="Normal 3 12 4 3 2" xfId="815"/>
    <cellStyle name="Normal 3 12 4 3 2 2" xfId="1779"/>
    <cellStyle name="Normal 3 12 4 3 2 2 2" xfId="5113"/>
    <cellStyle name="Normal 3 12 4 3 2 2 2 2" xfId="12368"/>
    <cellStyle name="Normal 3 12 4 3 2 2 2 2 2" xfId="24422"/>
    <cellStyle name="Normal 3 12 4 3 2 2 2 3" xfId="18313"/>
    <cellStyle name="Normal 3 12 4 3 2 2 3" xfId="12369"/>
    <cellStyle name="Normal 3 12 4 3 2 2 3 2" xfId="24423"/>
    <cellStyle name="Normal 3 12 4 3 2 2 4" xfId="16296"/>
    <cellStyle name="Normal 3 12 4 3 2 3" xfId="5114"/>
    <cellStyle name="Normal 3 12 4 3 2 3 2" xfId="5115"/>
    <cellStyle name="Normal 3 12 4 3 2 3 2 2" xfId="12370"/>
    <cellStyle name="Normal 3 12 4 3 2 3 2 2 2" xfId="24424"/>
    <cellStyle name="Normal 3 12 4 3 2 3 2 3" xfId="18315"/>
    <cellStyle name="Normal 3 12 4 3 2 3 3" xfId="12371"/>
    <cellStyle name="Normal 3 12 4 3 2 3 3 2" xfId="24425"/>
    <cellStyle name="Normal 3 12 4 3 2 3 4" xfId="18314"/>
    <cellStyle name="Normal 3 12 4 3 2 4" xfId="5116"/>
    <cellStyle name="Normal 3 12 4 3 2 4 2" xfId="12372"/>
    <cellStyle name="Normal 3 12 4 3 2 4 2 2" xfId="24426"/>
    <cellStyle name="Normal 3 12 4 3 2 4 3" xfId="18316"/>
    <cellStyle name="Normal 3 12 4 3 2 5" xfId="8495"/>
    <cellStyle name="Normal 3 12 4 3 2 5 2" xfId="20899"/>
    <cellStyle name="Normal 3 12 4 3 2 6" xfId="15428"/>
    <cellStyle name="Normal 3 12 4 3 3" xfId="1780"/>
    <cellStyle name="Normal 3 12 4 3 3 2" xfId="5117"/>
    <cellStyle name="Normal 3 12 4 3 3 2 2" xfId="12373"/>
    <cellStyle name="Normal 3 12 4 3 3 2 2 2" xfId="24427"/>
    <cellStyle name="Normal 3 12 4 3 3 2 3" xfId="18317"/>
    <cellStyle name="Normal 3 12 4 3 3 3" xfId="12374"/>
    <cellStyle name="Normal 3 12 4 3 3 3 2" xfId="24428"/>
    <cellStyle name="Normal 3 12 4 3 3 4" xfId="16297"/>
    <cellStyle name="Normal 3 12 4 3 4" xfId="5118"/>
    <cellStyle name="Normal 3 12 4 3 4 2" xfId="5119"/>
    <cellStyle name="Normal 3 12 4 3 4 2 2" xfId="12375"/>
    <cellStyle name="Normal 3 12 4 3 4 2 2 2" xfId="24429"/>
    <cellStyle name="Normal 3 12 4 3 4 2 3" xfId="18319"/>
    <cellStyle name="Normal 3 12 4 3 4 3" xfId="12376"/>
    <cellStyle name="Normal 3 12 4 3 4 3 2" xfId="24430"/>
    <cellStyle name="Normal 3 12 4 3 4 4" xfId="18318"/>
    <cellStyle name="Normal 3 12 4 3 5" xfId="5120"/>
    <cellStyle name="Normal 3 12 4 3 5 2" xfId="12377"/>
    <cellStyle name="Normal 3 12 4 3 5 2 2" xfId="24431"/>
    <cellStyle name="Normal 3 12 4 3 5 3" xfId="18320"/>
    <cellStyle name="Normal 3 12 4 3 6" xfId="8496"/>
    <cellStyle name="Normal 3 12 4 3 6 2" xfId="20900"/>
    <cellStyle name="Normal 3 12 4 3 7" xfId="15427"/>
    <cellStyle name="Normal 3 12 4 4" xfId="816"/>
    <cellStyle name="Normal 3 12 4 4 2" xfId="817"/>
    <cellStyle name="Normal 3 12 4 4 2 2" xfId="1781"/>
    <cellStyle name="Normal 3 12 4 4 2 2 2" xfId="5121"/>
    <cellStyle name="Normal 3 12 4 4 2 2 2 2" xfId="12378"/>
    <cellStyle name="Normal 3 12 4 4 2 2 2 2 2" xfId="24432"/>
    <cellStyle name="Normal 3 12 4 4 2 2 2 3" xfId="18321"/>
    <cellStyle name="Normal 3 12 4 4 2 2 3" xfId="12379"/>
    <cellStyle name="Normal 3 12 4 4 2 2 3 2" xfId="24433"/>
    <cellStyle name="Normal 3 12 4 4 2 2 4" xfId="16298"/>
    <cellStyle name="Normal 3 12 4 4 2 3" xfId="5122"/>
    <cellStyle name="Normal 3 12 4 4 2 3 2" xfId="5123"/>
    <cellStyle name="Normal 3 12 4 4 2 3 2 2" xfId="12380"/>
    <cellStyle name="Normal 3 12 4 4 2 3 2 2 2" xfId="24434"/>
    <cellStyle name="Normal 3 12 4 4 2 3 2 3" xfId="18323"/>
    <cellStyle name="Normal 3 12 4 4 2 3 3" xfId="12381"/>
    <cellStyle name="Normal 3 12 4 4 2 3 3 2" xfId="24435"/>
    <cellStyle name="Normal 3 12 4 4 2 3 4" xfId="18322"/>
    <cellStyle name="Normal 3 12 4 4 2 4" xfId="5124"/>
    <cellStyle name="Normal 3 12 4 4 2 4 2" xfId="12382"/>
    <cellStyle name="Normal 3 12 4 4 2 4 2 2" xfId="24436"/>
    <cellStyle name="Normal 3 12 4 4 2 4 3" xfId="18324"/>
    <cellStyle name="Normal 3 12 4 4 2 5" xfId="8497"/>
    <cellStyle name="Normal 3 12 4 4 2 5 2" xfId="20901"/>
    <cellStyle name="Normal 3 12 4 4 2 6" xfId="15430"/>
    <cellStyle name="Normal 3 12 4 4 3" xfId="1782"/>
    <cellStyle name="Normal 3 12 4 4 3 2" xfId="5125"/>
    <cellStyle name="Normal 3 12 4 4 3 2 2" xfId="12383"/>
    <cellStyle name="Normal 3 12 4 4 3 2 2 2" xfId="24437"/>
    <cellStyle name="Normal 3 12 4 4 3 2 3" xfId="18325"/>
    <cellStyle name="Normal 3 12 4 4 3 3" xfId="12384"/>
    <cellStyle name="Normal 3 12 4 4 3 3 2" xfId="24438"/>
    <cellStyle name="Normal 3 12 4 4 3 4" xfId="16299"/>
    <cellStyle name="Normal 3 12 4 4 4" xfId="5126"/>
    <cellStyle name="Normal 3 12 4 4 4 2" xfId="5127"/>
    <cellStyle name="Normal 3 12 4 4 4 2 2" xfId="12385"/>
    <cellStyle name="Normal 3 12 4 4 4 2 2 2" xfId="24439"/>
    <cellStyle name="Normal 3 12 4 4 4 2 3" xfId="18327"/>
    <cellStyle name="Normal 3 12 4 4 4 3" xfId="12386"/>
    <cellStyle name="Normal 3 12 4 4 4 3 2" xfId="24440"/>
    <cellStyle name="Normal 3 12 4 4 4 4" xfId="18326"/>
    <cellStyle name="Normal 3 12 4 4 5" xfId="5128"/>
    <cellStyle name="Normal 3 12 4 4 5 2" xfId="12387"/>
    <cellStyle name="Normal 3 12 4 4 5 2 2" xfId="24441"/>
    <cellStyle name="Normal 3 12 4 4 5 3" xfId="18328"/>
    <cellStyle name="Normal 3 12 4 4 6" xfId="8498"/>
    <cellStyle name="Normal 3 12 4 4 6 2" xfId="20902"/>
    <cellStyle name="Normal 3 12 4 4 7" xfId="15429"/>
    <cellStyle name="Normal 3 12 4 5" xfId="818"/>
    <cellStyle name="Normal 3 12 4 5 2" xfId="1783"/>
    <cellStyle name="Normal 3 12 4 5 2 2" xfId="5129"/>
    <cellStyle name="Normal 3 12 4 5 2 2 2" xfId="12388"/>
    <cellStyle name="Normal 3 12 4 5 2 2 2 2" xfId="24442"/>
    <cellStyle name="Normal 3 12 4 5 2 2 3" xfId="18329"/>
    <cellStyle name="Normal 3 12 4 5 2 3" xfId="12389"/>
    <cellStyle name="Normal 3 12 4 5 2 3 2" xfId="24443"/>
    <cellStyle name="Normal 3 12 4 5 2 4" xfId="16300"/>
    <cellStyle name="Normal 3 12 4 5 3" xfId="5130"/>
    <cellStyle name="Normal 3 12 4 5 3 2" xfId="5131"/>
    <cellStyle name="Normal 3 12 4 5 3 2 2" xfId="12390"/>
    <cellStyle name="Normal 3 12 4 5 3 2 2 2" xfId="24444"/>
    <cellStyle name="Normal 3 12 4 5 3 2 3" xfId="18331"/>
    <cellStyle name="Normal 3 12 4 5 3 3" xfId="12391"/>
    <cellStyle name="Normal 3 12 4 5 3 3 2" xfId="24445"/>
    <cellStyle name="Normal 3 12 4 5 3 4" xfId="18330"/>
    <cellStyle name="Normal 3 12 4 5 4" xfId="5132"/>
    <cellStyle name="Normal 3 12 4 5 4 2" xfId="12392"/>
    <cellStyle name="Normal 3 12 4 5 4 2 2" xfId="24446"/>
    <cellStyle name="Normal 3 12 4 5 4 3" xfId="18332"/>
    <cellStyle name="Normal 3 12 4 5 5" xfId="8499"/>
    <cellStyle name="Normal 3 12 4 5 5 2" xfId="20903"/>
    <cellStyle name="Normal 3 12 4 5 6" xfId="15431"/>
    <cellStyle name="Normal 3 12 4 6" xfId="1784"/>
    <cellStyle name="Normal 3 12 4 6 2" xfId="5133"/>
    <cellStyle name="Normal 3 12 4 6 2 2" xfId="12393"/>
    <cellStyle name="Normal 3 12 4 6 2 2 2" xfId="24447"/>
    <cellStyle name="Normal 3 12 4 6 2 3" xfId="18333"/>
    <cellStyle name="Normal 3 12 4 6 3" xfId="12394"/>
    <cellStyle name="Normal 3 12 4 6 3 2" xfId="24448"/>
    <cellStyle name="Normal 3 12 4 6 4" xfId="16301"/>
    <cellStyle name="Normal 3 12 4 7" xfId="5134"/>
    <cellStyle name="Normal 3 12 4 7 2" xfId="5135"/>
    <cellStyle name="Normal 3 12 4 7 2 2" xfId="12395"/>
    <cellStyle name="Normal 3 12 4 7 2 2 2" xfId="24449"/>
    <cellStyle name="Normal 3 12 4 7 2 3" xfId="18335"/>
    <cellStyle name="Normal 3 12 4 7 3" xfId="12396"/>
    <cellStyle name="Normal 3 12 4 7 3 2" xfId="24450"/>
    <cellStyle name="Normal 3 12 4 7 4" xfId="18334"/>
    <cellStyle name="Normal 3 12 4 8" xfId="5136"/>
    <cellStyle name="Normal 3 12 4 8 2" xfId="12397"/>
    <cellStyle name="Normal 3 12 4 8 2 2" xfId="24451"/>
    <cellStyle name="Normal 3 12 4 8 3" xfId="18336"/>
    <cellStyle name="Normal 3 12 4 9" xfId="8500"/>
    <cellStyle name="Normal 3 12 4 9 2" xfId="20904"/>
    <cellStyle name="Normal 3 12 5" xfId="819"/>
    <cellStyle name="Normal 3 12 5 2" xfId="1785"/>
    <cellStyle name="Normal 3 12 5 2 2" xfId="5137"/>
    <cellStyle name="Normal 3 12 5 2 2 2" xfId="12398"/>
    <cellStyle name="Normal 3 12 5 2 2 2 2" xfId="24452"/>
    <cellStyle name="Normal 3 12 5 2 2 3" xfId="18337"/>
    <cellStyle name="Normal 3 12 5 2 3" xfId="12399"/>
    <cellStyle name="Normal 3 12 5 2 3 2" xfId="24453"/>
    <cellStyle name="Normal 3 12 5 2 4" xfId="16302"/>
    <cellStyle name="Normal 3 12 5 3" xfId="5138"/>
    <cellStyle name="Normal 3 12 5 3 2" xfId="5139"/>
    <cellStyle name="Normal 3 12 5 3 2 2" xfId="12400"/>
    <cellStyle name="Normal 3 12 5 3 2 2 2" xfId="24454"/>
    <cellStyle name="Normal 3 12 5 3 2 3" xfId="18339"/>
    <cellStyle name="Normal 3 12 5 3 3" xfId="12401"/>
    <cellStyle name="Normal 3 12 5 3 3 2" xfId="24455"/>
    <cellStyle name="Normal 3 12 5 3 4" xfId="18338"/>
    <cellStyle name="Normal 3 12 5 4" xfId="5140"/>
    <cellStyle name="Normal 3 12 5 4 2" xfId="12402"/>
    <cellStyle name="Normal 3 12 5 4 2 2" xfId="24456"/>
    <cellStyle name="Normal 3 12 5 4 3" xfId="18340"/>
    <cellStyle name="Normal 3 12 5 5" xfId="8501"/>
    <cellStyle name="Normal 3 12 5 5 2" xfId="20905"/>
    <cellStyle name="Normal 3 12 5 6" xfId="15432"/>
    <cellStyle name="Normal 3 12 6" xfId="1786"/>
    <cellStyle name="Normal 3 12 6 2" xfId="5141"/>
    <cellStyle name="Normal 3 12 6 2 2" xfId="12403"/>
    <cellStyle name="Normal 3 12 6 2 2 2" xfId="24457"/>
    <cellStyle name="Normal 3 12 6 2 3" xfId="18341"/>
    <cellStyle name="Normal 3 12 6 3" xfId="12404"/>
    <cellStyle name="Normal 3 12 6 3 2" xfId="24458"/>
    <cellStyle name="Normal 3 12 6 4" xfId="16303"/>
    <cellStyle name="Normal 3 12 7" xfId="5142"/>
    <cellStyle name="Normal 3 12 7 2" xfId="5143"/>
    <cellStyle name="Normal 3 12 7 2 2" xfId="12405"/>
    <cellStyle name="Normal 3 12 7 2 2 2" xfId="24459"/>
    <cellStyle name="Normal 3 12 7 2 3" xfId="18343"/>
    <cellStyle name="Normal 3 12 7 3" xfId="12406"/>
    <cellStyle name="Normal 3 12 7 3 2" xfId="24460"/>
    <cellStyle name="Normal 3 12 7 4" xfId="18342"/>
    <cellStyle name="Normal 3 12 8" xfId="5144"/>
    <cellStyle name="Normal 3 12 8 2" xfId="12407"/>
    <cellStyle name="Normal 3 12 8 2 2" xfId="24461"/>
    <cellStyle name="Normal 3 12 8 3" xfId="18344"/>
    <cellStyle name="Normal 3 12 9" xfId="8502"/>
    <cellStyle name="Normal 3 12 9 2" xfId="20906"/>
    <cellStyle name="Normal 3 13" xfId="820"/>
    <cellStyle name="Normal 3 13 2" xfId="8503"/>
    <cellStyle name="Normal 3 14" xfId="821"/>
    <cellStyle name="Normal 3 14 2" xfId="8504"/>
    <cellStyle name="Normal 3 15" xfId="822"/>
    <cellStyle name="Normal 3 15 2" xfId="823"/>
    <cellStyle name="Normal 3 15 2 2" xfId="1787"/>
    <cellStyle name="Normal 3 15 2 2 2" xfId="5145"/>
    <cellStyle name="Normal 3 15 2 2 2 2" xfId="12408"/>
    <cellStyle name="Normal 3 15 2 2 2 2 2" xfId="24462"/>
    <cellStyle name="Normal 3 15 2 2 2 3" xfId="18345"/>
    <cellStyle name="Normal 3 15 2 2 3" xfId="12409"/>
    <cellStyle name="Normal 3 15 2 2 3 2" xfId="24463"/>
    <cellStyle name="Normal 3 15 2 2 4" xfId="16304"/>
    <cellStyle name="Normal 3 15 2 3" xfId="5146"/>
    <cellStyle name="Normal 3 15 2 3 2" xfId="5147"/>
    <cellStyle name="Normal 3 15 2 3 2 2" xfId="12410"/>
    <cellStyle name="Normal 3 15 2 3 2 2 2" xfId="24464"/>
    <cellStyle name="Normal 3 15 2 3 2 3" xfId="18347"/>
    <cellStyle name="Normal 3 15 2 3 3" xfId="12411"/>
    <cellStyle name="Normal 3 15 2 3 3 2" xfId="24465"/>
    <cellStyle name="Normal 3 15 2 3 4" xfId="18346"/>
    <cellStyle name="Normal 3 15 2 4" xfId="5148"/>
    <cellStyle name="Normal 3 15 2 4 2" xfId="12412"/>
    <cellStyle name="Normal 3 15 2 4 2 2" xfId="24466"/>
    <cellStyle name="Normal 3 15 2 4 3" xfId="18348"/>
    <cellStyle name="Normal 3 15 2 5" xfId="8505"/>
    <cellStyle name="Normal 3 15 2 5 2" xfId="20907"/>
    <cellStyle name="Normal 3 15 2 6" xfId="15434"/>
    <cellStyle name="Normal 3 15 3" xfId="1788"/>
    <cellStyle name="Normal 3 15 3 2" xfId="5149"/>
    <cellStyle name="Normal 3 15 3 2 2" xfId="12413"/>
    <cellStyle name="Normal 3 15 3 2 2 2" xfId="24467"/>
    <cellStyle name="Normal 3 15 3 2 3" xfId="18349"/>
    <cellStyle name="Normal 3 15 3 3" xfId="12414"/>
    <cellStyle name="Normal 3 15 3 3 2" xfId="24468"/>
    <cellStyle name="Normal 3 15 3 4" xfId="16305"/>
    <cellStyle name="Normal 3 15 4" xfId="5150"/>
    <cellStyle name="Normal 3 15 4 2" xfId="5151"/>
    <cellStyle name="Normal 3 15 4 2 2" xfId="12415"/>
    <cellStyle name="Normal 3 15 4 2 2 2" xfId="24469"/>
    <cellStyle name="Normal 3 15 4 2 3" xfId="18351"/>
    <cellStyle name="Normal 3 15 4 3" xfId="12416"/>
    <cellStyle name="Normal 3 15 4 3 2" xfId="24470"/>
    <cellStyle name="Normal 3 15 4 4" xfId="18350"/>
    <cellStyle name="Normal 3 15 5" xfId="5152"/>
    <cellStyle name="Normal 3 15 5 2" xfId="12417"/>
    <cellStyle name="Normal 3 15 5 2 2" xfId="24471"/>
    <cellStyle name="Normal 3 15 5 3" xfId="18352"/>
    <cellStyle name="Normal 3 15 6" xfId="8506"/>
    <cellStyle name="Normal 3 15 6 2" xfId="20908"/>
    <cellStyle name="Normal 3 15 7" xfId="15433"/>
    <cellStyle name="Normal 3 16" xfId="824"/>
    <cellStyle name="Normal 3 16 2" xfId="8507"/>
    <cellStyle name="Normal 3 17" xfId="825"/>
    <cellStyle name="Normal 3 17 2" xfId="8508"/>
    <cellStyle name="Normal 3 18" xfId="826"/>
    <cellStyle name="Normal 3 18 2" xfId="1789"/>
    <cellStyle name="Normal 3 18 2 2" xfId="5153"/>
    <cellStyle name="Normal 3 18 2 2 2" xfId="12418"/>
    <cellStyle name="Normal 3 18 2 2 2 2" xfId="24472"/>
    <cellStyle name="Normal 3 18 2 2 3" xfId="18353"/>
    <cellStyle name="Normal 3 18 2 3" xfId="12419"/>
    <cellStyle name="Normal 3 18 2 3 2" xfId="24473"/>
    <cellStyle name="Normal 3 18 2 4" xfId="16306"/>
    <cellStyle name="Normal 3 18 3" xfId="5154"/>
    <cellStyle name="Normal 3 18 3 2" xfId="5155"/>
    <cellStyle name="Normal 3 18 3 2 2" xfId="12420"/>
    <cellStyle name="Normal 3 18 3 2 2 2" xfId="24474"/>
    <cellStyle name="Normal 3 18 3 2 3" xfId="18355"/>
    <cellStyle name="Normal 3 18 3 3" xfId="12421"/>
    <cellStyle name="Normal 3 18 3 3 2" xfId="24475"/>
    <cellStyle name="Normal 3 18 3 4" xfId="18354"/>
    <cellStyle name="Normal 3 18 4" xfId="5156"/>
    <cellStyle name="Normal 3 18 4 2" xfId="12422"/>
    <cellStyle name="Normal 3 18 4 2 2" xfId="24476"/>
    <cellStyle name="Normal 3 18 4 3" xfId="18356"/>
    <cellStyle name="Normal 3 18 5" xfId="8509"/>
    <cellStyle name="Normal 3 18 5 2" xfId="20909"/>
    <cellStyle name="Normal 3 18 6" xfId="15435"/>
    <cellStyle name="Normal 3 19" xfId="1790"/>
    <cellStyle name="Normal 3 19 2" xfId="5157"/>
    <cellStyle name="Normal 3 19 2 2" xfId="12423"/>
    <cellStyle name="Normal 3 19 2 2 2" xfId="24477"/>
    <cellStyle name="Normal 3 19 2 3" xfId="18357"/>
    <cellStyle name="Normal 3 19 3" xfId="12424"/>
    <cellStyle name="Normal 3 19 3 2" xfId="24478"/>
    <cellStyle name="Normal 3 19 4" xfId="16307"/>
    <cellStyle name="Normal 3 2" xfId="164"/>
    <cellStyle name="Normal 3 2 2" xfId="165"/>
    <cellStyle name="Normal 3 2 2 2" xfId="827"/>
    <cellStyle name="Normal 3 2 2 2 2" xfId="5158"/>
    <cellStyle name="Normal 3 2 2 2 3" xfId="8510"/>
    <cellStyle name="Normal 3 2 2 3" xfId="5159"/>
    <cellStyle name="Normal 3 2 2 4" xfId="8511"/>
    <cellStyle name="Normal 3 2 3" xfId="828"/>
    <cellStyle name="Normal 3 2 3 2" xfId="5160"/>
    <cellStyle name="Normal 3 2 3 3" xfId="8512"/>
    <cellStyle name="Normal 3 2 4" xfId="5161"/>
    <cellStyle name="Normal 3 2 5" xfId="8513"/>
    <cellStyle name="Normal 3 2_ARTURO SSMC110113xls" xfId="829"/>
    <cellStyle name="Normal 3 20" xfId="5162"/>
    <cellStyle name="Normal 3 20 2" xfId="5163"/>
    <cellStyle name="Normal 3 20 2 2" xfId="12425"/>
    <cellStyle name="Normal 3 20 2 2 2" xfId="24479"/>
    <cellStyle name="Normal 3 20 2 3" xfId="18359"/>
    <cellStyle name="Normal 3 20 3" xfId="12426"/>
    <cellStyle name="Normal 3 20 3 2" xfId="24480"/>
    <cellStyle name="Normal 3 20 4" xfId="18358"/>
    <cellStyle name="Normal 3 21" xfId="5164"/>
    <cellStyle name="Normal 3 21 2" xfId="12427"/>
    <cellStyle name="Normal 3 21 2 2" xfId="24481"/>
    <cellStyle name="Normal 3 21 3" xfId="18360"/>
    <cellStyle name="Normal 3 22" xfId="7204"/>
    <cellStyle name="Normal 3 22 2" xfId="19812"/>
    <cellStyle name="Normal 3 23" xfId="14924"/>
    <cellStyle name="Normal 3 3" xfId="166"/>
    <cellStyle name="Normal 3 3 2" xfId="167"/>
    <cellStyle name="Normal 3 3 2 2" xfId="830"/>
    <cellStyle name="Normal 3 3 2 2 2" xfId="5165"/>
    <cellStyle name="Normal 3 3 2 2 3" xfId="8514"/>
    <cellStyle name="Normal 3 3 2 3" xfId="5166"/>
    <cellStyle name="Normal 3 3 2 4" xfId="8515"/>
    <cellStyle name="Normal 3 3 3" xfId="831"/>
    <cellStyle name="Normal 3 3 3 2" xfId="5167"/>
    <cellStyle name="Normal 3 3 3 3" xfId="8516"/>
    <cellStyle name="Normal 3 3 4" xfId="5168"/>
    <cellStyle name="Normal 3 3 5" xfId="8517"/>
    <cellStyle name="Normal 3 3_ARTURO SSMC110113xls" xfId="832"/>
    <cellStyle name="Normal 3 4" xfId="168"/>
    <cellStyle name="Normal 3 4 2" xfId="833"/>
    <cellStyle name="Normal 3 4 2 2" xfId="5169"/>
    <cellStyle name="Normal 3 4 2 3" xfId="8518"/>
    <cellStyle name="Normal 3 4 3" xfId="5170"/>
    <cellStyle name="Normal 3 4 4" xfId="8519"/>
    <cellStyle name="Normal 3 5" xfId="169"/>
    <cellStyle name="Normal 3 5 2" xfId="834"/>
    <cellStyle name="Normal 3 5 2 2" xfId="5171"/>
    <cellStyle name="Normal 3 5 2 3" xfId="8520"/>
    <cellStyle name="Normal 3 5 3" xfId="5172"/>
    <cellStyle name="Normal 3 5 4" xfId="8521"/>
    <cellStyle name="Normal 3 6" xfId="835"/>
    <cellStyle name="Normal 3 6 2" xfId="836"/>
    <cellStyle name="Normal 3 6 2 2" xfId="837"/>
    <cellStyle name="Normal 3 6 2 2 2" xfId="1791"/>
    <cellStyle name="Normal 3 6 2 2 2 2" xfId="5173"/>
    <cellStyle name="Normal 3 6 2 2 2 2 2" xfId="12428"/>
    <cellStyle name="Normal 3 6 2 2 2 2 2 2" xfId="24482"/>
    <cellStyle name="Normal 3 6 2 2 2 2 3" xfId="18361"/>
    <cellStyle name="Normal 3 6 2 2 2 3" xfId="12429"/>
    <cellStyle name="Normal 3 6 2 2 2 3 2" xfId="24483"/>
    <cellStyle name="Normal 3 6 2 2 2 4" xfId="16308"/>
    <cellStyle name="Normal 3 6 2 2 3" xfId="5174"/>
    <cellStyle name="Normal 3 6 2 2 3 2" xfId="5175"/>
    <cellStyle name="Normal 3 6 2 2 3 2 2" xfId="12430"/>
    <cellStyle name="Normal 3 6 2 2 3 2 2 2" xfId="24484"/>
    <cellStyle name="Normal 3 6 2 2 3 2 3" xfId="18363"/>
    <cellStyle name="Normal 3 6 2 2 3 3" xfId="12431"/>
    <cellStyle name="Normal 3 6 2 2 3 3 2" xfId="24485"/>
    <cellStyle name="Normal 3 6 2 2 3 4" xfId="18362"/>
    <cellStyle name="Normal 3 6 2 2 4" xfId="5176"/>
    <cellStyle name="Normal 3 6 2 2 4 2" xfId="12432"/>
    <cellStyle name="Normal 3 6 2 2 4 2 2" xfId="24486"/>
    <cellStyle name="Normal 3 6 2 2 4 3" xfId="18364"/>
    <cellStyle name="Normal 3 6 2 2 5" xfId="8522"/>
    <cellStyle name="Normal 3 6 2 2 5 2" xfId="20910"/>
    <cellStyle name="Normal 3 6 2 2 6" xfId="15437"/>
    <cellStyle name="Normal 3 6 2 3" xfId="1792"/>
    <cellStyle name="Normal 3 6 2 3 2" xfId="5177"/>
    <cellStyle name="Normal 3 6 2 3 2 2" xfId="12433"/>
    <cellStyle name="Normal 3 6 2 3 2 2 2" xfId="24487"/>
    <cellStyle name="Normal 3 6 2 3 2 3" xfId="18365"/>
    <cellStyle name="Normal 3 6 2 3 3" xfId="12434"/>
    <cellStyle name="Normal 3 6 2 3 3 2" xfId="24488"/>
    <cellStyle name="Normal 3 6 2 3 4" xfId="16309"/>
    <cellStyle name="Normal 3 6 2 4" xfId="5178"/>
    <cellStyle name="Normal 3 6 2 4 2" xfId="5179"/>
    <cellStyle name="Normal 3 6 2 4 2 2" xfId="12435"/>
    <cellStyle name="Normal 3 6 2 4 2 2 2" xfId="24489"/>
    <cellStyle name="Normal 3 6 2 4 2 3" xfId="18367"/>
    <cellStyle name="Normal 3 6 2 4 3" xfId="12436"/>
    <cellStyle name="Normal 3 6 2 4 3 2" xfId="24490"/>
    <cellStyle name="Normal 3 6 2 4 4" xfId="18366"/>
    <cellStyle name="Normal 3 6 2 5" xfId="5180"/>
    <cellStyle name="Normal 3 6 2 5 2" xfId="12437"/>
    <cellStyle name="Normal 3 6 2 5 2 2" xfId="24491"/>
    <cellStyle name="Normal 3 6 2 5 3" xfId="18368"/>
    <cellStyle name="Normal 3 6 2 6" xfId="8523"/>
    <cellStyle name="Normal 3 6 2 6 2" xfId="20911"/>
    <cellStyle name="Normal 3 6 2 7" xfId="15436"/>
    <cellStyle name="Normal 3 6 3" xfId="5181"/>
    <cellStyle name="Normal 3 6 3 2" xfId="12438"/>
    <cellStyle name="Normal 3 6 3 2 2" xfId="24492"/>
    <cellStyle name="Normal 3 6 3 3" xfId="18369"/>
    <cellStyle name="Normal 3 6 4" xfId="8524"/>
    <cellStyle name="Normal 3 7" xfId="838"/>
    <cellStyle name="Normal 3 7 2" xfId="839"/>
    <cellStyle name="Normal 3 7 2 2" xfId="840"/>
    <cellStyle name="Normal 3 7 2 2 2" xfId="1793"/>
    <cellStyle name="Normal 3 7 2 2 2 2" xfId="5182"/>
    <cellStyle name="Normal 3 7 2 2 2 2 2" xfId="12439"/>
    <cellStyle name="Normal 3 7 2 2 2 2 2 2" xfId="24493"/>
    <cellStyle name="Normal 3 7 2 2 2 2 3" xfId="18370"/>
    <cellStyle name="Normal 3 7 2 2 2 3" xfId="12440"/>
    <cellStyle name="Normal 3 7 2 2 2 3 2" xfId="24494"/>
    <cellStyle name="Normal 3 7 2 2 2 4" xfId="16310"/>
    <cellStyle name="Normal 3 7 2 2 3" xfId="5183"/>
    <cellStyle name="Normal 3 7 2 2 3 2" xfId="5184"/>
    <cellStyle name="Normal 3 7 2 2 3 2 2" xfId="12441"/>
    <cellStyle name="Normal 3 7 2 2 3 2 2 2" xfId="24495"/>
    <cellStyle name="Normal 3 7 2 2 3 2 3" xfId="18372"/>
    <cellStyle name="Normal 3 7 2 2 3 3" xfId="12442"/>
    <cellStyle name="Normal 3 7 2 2 3 3 2" xfId="24496"/>
    <cellStyle name="Normal 3 7 2 2 3 4" xfId="18371"/>
    <cellStyle name="Normal 3 7 2 2 4" xfId="5185"/>
    <cellStyle name="Normal 3 7 2 2 4 2" xfId="12443"/>
    <cellStyle name="Normal 3 7 2 2 4 2 2" xfId="24497"/>
    <cellStyle name="Normal 3 7 2 2 4 3" xfId="18373"/>
    <cellStyle name="Normal 3 7 2 2 5" xfId="8525"/>
    <cellStyle name="Normal 3 7 2 2 5 2" xfId="20912"/>
    <cellStyle name="Normal 3 7 2 2 6" xfId="15440"/>
    <cellStyle name="Normal 3 7 2 3" xfId="1794"/>
    <cellStyle name="Normal 3 7 2 3 2" xfId="5186"/>
    <cellStyle name="Normal 3 7 2 3 2 2" xfId="12444"/>
    <cellStyle name="Normal 3 7 2 3 2 2 2" xfId="24498"/>
    <cellStyle name="Normal 3 7 2 3 2 3" xfId="18374"/>
    <cellStyle name="Normal 3 7 2 3 3" xfId="12445"/>
    <cellStyle name="Normal 3 7 2 3 3 2" xfId="24499"/>
    <cellStyle name="Normal 3 7 2 3 4" xfId="16311"/>
    <cellStyle name="Normal 3 7 2 4" xfId="5187"/>
    <cellStyle name="Normal 3 7 2 4 2" xfId="5188"/>
    <cellStyle name="Normal 3 7 2 4 2 2" xfId="12446"/>
    <cellStyle name="Normal 3 7 2 4 2 2 2" xfId="24500"/>
    <cellStyle name="Normal 3 7 2 4 2 3" xfId="18376"/>
    <cellStyle name="Normal 3 7 2 4 3" xfId="12447"/>
    <cellStyle name="Normal 3 7 2 4 3 2" xfId="24501"/>
    <cellStyle name="Normal 3 7 2 4 4" xfId="18375"/>
    <cellStyle name="Normal 3 7 2 5" xfId="5189"/>
    <cellStyle name="Normal 3 7 2 5 2" xfId="12448"/>
    <cellStyle name="Normal 3 7 2 5 2 2" xfId="24502"/>
    <cellStyle name="Normal 3 7 2 5 3" xfId="18377"/>
    <cellStyle name="Normal 3 7 2 6" xfId="8526"/>
    <cellStyle name="Normal 3 7 2 6 2" xfId="20913"/>
    <cellStyle name="Normal 3 7 2 7" xfId="15439"/>
    <cellStyle name="Normal 3 7 3" xfId="841"/>
    <cellStyle name="Normal 3 7 3 2" xfId="1795"/>
    <cellStyle name="Normal 3 7 3 2 2" xfId="5190"/>
    <cellStyle name="Normal 3 7 3 2 2 2" xfId="12449"/>
    <cellStyle name="Normal 3 7 3 2 2 2 2" xfId="24503"/>
    <cellStyle name="Normal 3 7 3 2 2 3" xfId="18378"/>
    <cellStyle name="Normal 3 7 3 2 3" xfId="12450"/>
    <cellStyle name="Normal 3 7 3 2 3 2" xfId="24504"/>
    <cellStyle name="Normal 3 7 3 2 4" xfId="16312"/>
    <cellStyle name="Normal 3 7 3 3" xfId="5191"/>
    <cellStyle name="Normal 3 7 3 3 2" xfId="5192"/>
    <cellStyle name="Normal 3 7 3 3 2 2" xfId="12451"/>
    <cellStyle name="Normal 3 7 3 3 2 2 2" xfId="24505"/>
    <cellStyle name="Normal 3 7 3 3 2 3" xfId="18380"/>
    <cellStyle name="Normal 3 7 3 3 3" xfId="12452"/>
    <cellStyle name="Normal 3 7 3 3 3 2" xfId="24506"/>
    <cellStyle name="Normal 3 7 3 3 4" xfId="18379"/>
    <cellStyle name="Normal 3 7 3 4" xfId="5193"/>
    <cellStyle name="Normal 3 7 3 4 2" xfId="12453"/>
    <cellStyle name="Normal 3 7 3 4 2 2" xfId="24507"/>
    <cellStyle name="Normal 3 7 3 4 3" xfId="18381"/>
    <cellStyle name="Normal 3 7 3 5" xfId="8527"/>
    <cellStyle name="Normal 3 7 3 5 2" xfId="20914"/>
    <cellStyle name="Normal 3 7 3 6" xfId="15441"/>
    <cellStyle name="Normal 3 7 4" xfId="1796"/>
    <cellStyle name="Normal 3 7 4 2" xfId="5194"/>
    <cellStyle name="Normal 3 7 4 2 2" xfId="12454"/>
    <cellStyle name="Normal 3 7 4 2 2 2" xfId="24508"/>
    <cellStyle name="Normal 3 7 4 2 3" xfId="18382"/>
    <cellStyle name="Normal 3 7 4 3" xfId="12455"/>
    <cellStyle name="Normal 3 7 4 3 2" xfId="24509"/>
    <cellStyle name="Normal 3 7 4 4" xfId="16313"/>
    <cellStyle name="Normal 3 7 5" xfId="5195"/>
    <cellStyle name="Normal 3 7 5 2" xfId="5196"/>
    <cellStyle name="Normal 3 7 5 2 2" xfId="12456"/>
    <cellStyle name="Normal 3 7 5 2 2 2" xfId="24510"/>
    <cellStyle name="Normal 3 7 5 2 3" xfId="18384"/>
    <cellStyle name="Normal 3 7 5 3" xfId="12457"/>
    <cellStyle name="Normal 3 7 5 3 2" xfId="24511"/>
    <cellStyle name="Normal 3 7 5 4" xfId="18383"/>
    <cellStyle name="Normal 3 7 6" xfId="5197"/>
    <cellStyle name="Normal 3 7 6 2" xfId="12458"/>
    <cellStyle name="Normal 3 7 6 2 2" xfId="24512"/>
    <cellStyle name="Normal 3 7 6 3" xfId="18385"/>
    <cellStyle name="Normal 3 7 7" xfId="8528"/>
    <cellStyle name="Normal 3 7 7 2" xfId="20915"/>
    <cellStyle name="Normal 3 7 8" xfId="15438"/>
    <cellStyle name="Normal 3 8" xfId="842"/>
    <cellStyle name="Normal 3 8 2" xfId="8529"/>
    <cellStyle name="Normal 3 9" xfId="843"/>
    <cellStyle name="Normal 3 9 2" xfId="8530"/>
    <cellStyle name="Normal 3_ARTURO SSMC110113xls" xfId="844"/>
    <cellStyle name="Normal 3_Evolución de becas SEP-UAM-PRONABES" xfId="7203"/>
    <cellStyle name="Normal 30" xfId="845"/>
    <cellStyle name="Normal 30 2" xfId="846"/>
    <cellStyle name="Normal 30 2 2" xfId="847"/>
    <cellStyle name="Normal 30 2 2 10" xfId="15444"/>
    <cellStyle name="Normal 30 2 2 2" xfId="848"/>
    <cellStyle name="Normal 30 2 2 2 2" xfId="849"/>
    <cellStyle name="Normal 30 2 2 2 2 2" xfId="1797"/>
    <cellStyle name="Normal 30 2 2 2 2 2 2" xfId="5198"/>
    <cellStyle name="Normal 30 2 2 2 2 2 2 2" xfId="12459"/>
    <cellStyle name="Normal 30 2 2 2 2 2 2 2 2" xfId="24513"/>
    <cellStyle name="Normal 30 2 2 2 2 2 2 3" xfId="18386"/>
    <cellStyle name="Normal 30 2 2 2 2 2 3" xfId="12460"/>
    <cellStyle name="Normal 30 2 2 2 2 2 3 2" xfId="24514"/>
    <cellStyle name="Normal 30 2 2 2 2 2 4" xfId="16314"/>
    <cellStyle name="Normal 30 2 2 2 2 3" xfId="5199"/>
    <cellStyle name="Normal 30 2 2 2 2 3 2" xfId="5200"/>
    <cellStyle name="Normal 30 2 2 2 2 3 2 2" xfId="12461"/>
    <cellStyle name="Normal 30 2 2 2 2 3 2 2 2" xfId="24515"/>
    <cellStyle name="Normal 30 2 2 2 2 3 2 3" xfId="18388"/>
    <cellStyle name="Normal 30 2 2 2 2 3 3" xfId="12462"/>
    <cellStyle name="Normal 30 2 2 2 2 3 3 2" xfId="24516"/>
    <cellStyle name="Normal 30 2 2 2 2 3 4" xfId="18387"/>
    <cellStyle name="Normal 30 2 2 2 2 4" xfId="5201"/>
    <cellStyle name="Normal 30 2 2 2 2 4 2" xfId="12463"/>
    <cellStyle name="Normal 30 2 2 2 2 4 2 2" xfId="24517"/>
    <cellStyle name="Normal 30 2 2 2 2 4 3" xfId="18389"/>
    <cellStyle name="Normal 30 2 2 2 2 5" xfId="8531"/>
    <cellStyle name="Normal 30 2 2 2 2 5 2" xfId="20916"/>
    <cellStyle name="Normal 30 2 2 2 2 6" xfId="15446"/>
    <cellStyle name="Normal 30 2 2 2 3" xfId="1798"/>
    <cellStyle name="Normal 30 2 2 2 3 2" xfId="5202"/>
    <cellStyle name="Normal 30 2 2 2 3 2 2" xfId="12464"/>
    <cellStyle name="Normal 30 2 2 2 3 2 2 2" xfId="24518"/>
    <cellStyle name="Normal 30 2 2 2 3 2 3" xfId="18390"/>
    <cellStyle name="Normal 30 2 2 2 3 3" xfId="12465"/>
    <cellStyle name="Normal 30 2 2 2 3 3 2" xfId="24519"/>
    <cellStyle name="Normal 30 2 2 2 3 4" xfId="16315"/>
    <cellStyle name="Normal 30 2 2 2 4" xfId="5203"/>
    <cellStyle name="Normal 30 2 2 2 4 2" xfId="5204"/>
    <cellStyle name="Normal 30 2 2 2 4 2 2" xfId="12466"/>
    <cellStyle name="Normal 30 2 2 2 4 2 2 2" xfId="24520"/>
    <cellStyle name="Normal 30 2 2 2 4 2 3" xfId="18392"/>
    <cellStyle name="Normal 30 2 2 2 4 3" xfId="12467"/>
    <cellStyle name="Normal 30 2 2 2 4 3 2" xfId="24521"/>
    <cellStyle name="Normal 30 2 2 2 4 4" xfId="18391"/>
    <cellStyle name="Normal 30 2 2 2 5" xfId="5205"/>
    <cellStyle name="Normal 30 2 2 2 5 2" xfId="12468"/>
    <cellStyle name="Normal 30 2 2 2 5 2 2" xfId="24522"/>
    <cellStyle name="Normal 30 2 2 2 5 3" xfId="18393"/>
    <cellStyle name="Normal 30 2 2 2 6" xfId="8532"/>
    <cellStyle name="Normal 30 2 2 2 6 2" xfId="20917"/>
    <cellStyle name="Normal 30 2 2 2 7" xfId="15445"/>
    <cellStyle name="Normal 30 2 2 3" xfId="850"/>
    <cellStyle name="Normal 30 2 2 3 2" xfId="851"/>
    <cellStyle name="Normal 30 2 2 3 2 2" xfId="1799"/>
    <cellStyle name="Normal 30 2 2 3 2 2 2" xfId="5206"/>
    <cellStyle name="Normal 30 2 2 3 2 2 2 2" xfId="12469"/>
    <cellStyle name="Normal 30 2 2 3 2 2 2 2 2" xfId="24523"/>
    <cellStyle name="Normal 30 2 2 3 2 2 2 3" xfId="18394"/>
    <cellStyle name="Normal 30 2 2 3 2 2 3" xfId="12470"/>
    <cellStyle name="Normal 30 2 2 3 2 2 3 2" xfId="24524"/>
    <cellStyle name="Normal 30 2 2 3 2 2 4" xfId="16316"/>
    <cellStyle name="Normal 30 2 2 3 2 3" xfId="5207"/>
    <cellStyle name="Normal 30 2 2 3 2 3 2" xfId="5208"/>
    <cellStyle name="Normal 30 2 2 3 2 3 2 2" xfId="12471"/>
    <cellStyle name="Normal 30 2 2 3 2 3 2 2 2" xfId="24525"/>
    <cellStyle name="Normal 30 2 2 3 2 3 2 3" xfId="18396"/>
    <cellStyle name="Normal 30 2 2 3 2 3 3" xfId="12472"/>
    <cellStyle name="Normal 30 2 2 3 2 3 3 2" xfId="24526"/>
    <cellStyle name="Normal 30 2 2 3 2 3 4" xfId="18395"/>
    <cellStyle name="Normal 30 2 2 3 2 4" xfId="5209"/>
    <cellStyle name="Normal 30 2 2 3 2 4 2" xfId="12473"/>
    <cellStyle name="Normal 30 2 2 3 2 4 2 2" xfId="24527"/>
    <cellStyle name="Normal 30 2 2 3 2 4 3" xfId="18397"/>
    <cellStyle name="Normal 30 2 2 3 2 5" xfId="8533"/>
    <cellStyle name="Normal 30 2 2 3 2 5 2" xfId="20918"/>
    <cellStyle name="Normal 30 2 2 3 2 6" xfId="15448"/>
    <cellStyle name="Normal 30 2 2 3 3" xfId="1800"/>
    <cellStyle name="Normal 30 2 2 3 3 2" xfId="5210"/>
    <cellStyle name="Normal 30 2 2 3 3 2 2" xfId="12474"/>
    <cellStyle name="Normal 30 2 2 3 3 2 2 2" xfId="24528"/>
    <cellStyle name="Normal 30 2 2 3 3 2 3" xfId="18398"/>
    <cellStyle name="Normal 30 2 2 3 3 3" xfId="12475"/>
    <cellStyle name="Normal 30 2 2 3 3 3 2" xfId="24529"/>
    <cellStyle name="Normal 30 2 2 3 3 4" xfId="16317"/>
    <cellStyle name="Normal 30 2 2 3 4" xfId="5211"/>
    <cellStyle name="Normal 30 2 2 3 4 2" xfId="5212"/>
    <cellStyle name="Normal 30 2 2 3 4 2 2" xfId="12476"/>
    <cellStyle name="Normal 30 2 2 3 4 2 2 2" xfId="24530"/>
    <cellStyle name="Normal 30 2 2 3 4 2 3" xfId="18400"/>
    <cellStyle name="Normal 30 2 2 3 4 3" xfId="12477"/>
    <cellStyle name="Normal 30 2 2 3 4 3 2" xfId="24531"/>
    <cellStyle name="Normal 30 2 2 3 4 4" xfId="18399"/>
    <cellStyle name="Normal 30 2 2 3 5" xfId="5213"/>
    <cellStyle name="Normal 30 2 2 3 5 2" xfId="12478"/>
    <cellStyle name="Normal 30 2 2 3 5 2 2" xfId="24532"/>
    <cellStyle name="Normal 30 2 2 3 5 3" xfId="18401"/>
    <cellStyle name="Normal 30 2 2 3 6" xfId="8534"/>
    <cellStyle name="Normal 30 2 2 3 6 2" xfId="20919"/>
    <cellStyle name="Normal 30 2 2 3 7" xfId="15447"/>
    <cellStyle name="Normal 30 2 2 4" xfId="852"/>
    <cellStyle name="Normal 30 2 2 4 2" xfId="853"/>
    <cellStyle name="Normal 30 2 2 4 2 2" xfId="1801"/>
    <cellStyle name="Normal 30 2 2 4 2 2 2" xfId="5214"/>
    <cellStyle name="Normal 30 2 2 4 2 2 2 2" xfId="12479"/>
    <cellStyle name="Normal 30 2 2 4 2 2 2 2 2" xfId="24533"/>
    <cellStyle name="Normal 30 2 2 4 2 2 2 3" xfId="18402"/>
    <cellStyle name="Normal 30 2 2 4 2 2 3" xfId="12480"/>
    <cellStyle name="Normal 30 2 2 4 2 2 3 2" xfId="24534"/>
    <cellStyle name="Normal 30 2 2 4 2 2 4" xfId="16318"/>
    <cellStyle name="Normal 30 2 2 4 2 3" xfId="5215"/>
    <cellStyle name="Normal 30 2 2 4 2 3 2" xfId="5216"/>
    <cellStyle name="Normal 30 2 2 4 2 3 2 2" xfId="12481"/>
    <cellStyle name="Normal 30 2 2 4 2 3 2 2 2" xfId="24535"/>
    <cellStyle name="Normal 30 2 2 4 2 3 2 3" xfId="18404"/>
    <cellStyle name="Normal 30 2 2 4 2 3 3" xfId="12482"/>
    <cellStyle name="Normal 30 2 2 4 2 3 3 2" xfId="24536"/>
    <cellStyle name="Normal 30 2 2 4 2 3 4" xfId="18403"/>
    <cellStyle name="Normal 30 2 2 4 2 4" xfId="5217"/>
    <cellStyle name="Normal 30 2 2 4 2 4 2" xfId="12483"/>
    <cellStyle name="Normal 30 2 2 4 2 4 2 2" xfId="24537"/>
    <cellStyle name="Normal 30 2 2 4 2 4 3" xfId="18405"/>
    <cellStyle name="Normal 30 2 2 4 2 5" xfId="8535"/>
    <cellStyle name="Normal 30 2 2 4 2 5 2" xfId="20920"/>
    <cellStyle name="Normal 30 2 2 4 2 6" xfId="15450"/>
    <cellStyle name="Normal 30 2 2 4 3" xfId="1802"/>
    <cellStyle name="Normal 30 2 2 4 3 2" xfId="5218"/>
    <cellStyle name="Normal 30 2 2 4 3 2 2" xfId="12484"/>
    <cellStyle name="Normal 30 2 2 4 3 2 2 2" xfId="24538"/>
    <cellStyle name="Normal 30 2 2 4 3 2 3" xfId="18406"/>
    <cellStyle name="Normal 30 2 2 4 3 3" xfId="12485"/>
    <cellStyle name="Normal 30 2 2 4 3 3 2" xfId="24539"/>
    <cellStyle name="Normal 30 2 2 4 3 4" xfId="16319"/>
    <cellStyle name="Normal 30 2 2 4 4" xfId="5219"/>
    <cellStyle name="Normal 30 2 2 4 4 2" xfId="5220"/>
    <cellStyle name="Normal 30 2 2 4 4 2 2" xfId="12486"/>
    <cellStyle name="Normal 30 2 2 4 4 2 2 2" xfId="24540"/>
    <cellStyle name="Normal 30 2 2 4 4 2 3" xfId="18408"/>
    <cellStyle name="Normal 30 2 2 4 4 3" xfId="12487"/>
    <cellStyle name="Normal 30 2 2 4 4 3 2" xfId="24541"/>
    <cellStyle name="Normal 30 2 2 4 4 4" xfId="18407"/>
    <cellStyle name="Normal 30 2 2 4 5" xfId="5221"/>
    <cellStyle name="Normal 30 2 2 4 5 2" xfId="12488"/>
    <cellStyle name="Normal 30 2 2 4 5 2 2" xfId="24542"/>
    <cellStyle name="Normal 30 2 2 4 5 3" xfId="18409"/>
    <cellStyle name="Normal 30 2 2 4 6" xfId="8536"/>
    <cellStyle name="Normal 30 2 2 4 6 2" xfId="20921"/>
    <cellStyle name="Normal 30 2 2 4 7" xfId="15449"/>
    <cellStyle name="Normal 30 2 2 5" xfId="854"/>
    <cellStyle name="Normal 30 2 2 5 2" xfId="1803"/>
    <cellStyle name="Normal 30 2 2 5 2 2" xfId="5222"/>
    <cellStyle name="Normal 30 2 2 5 2 2 2" xfId="12489"/>
    <cellStyle name="Normal 30 2 2 5 2 2 2 2" xfId="24543"/>
    <cellStyle name="Normal 30 2 2 5 2 2 3" xfId="18410"/>
    <cellStyle name="Normal 30 2 2 5 2 3" xfId="12490"/>
    <cellStyle name="Normal 30 2 2 5 2 3 2" xfId="24544"/>
    <cellStyle name="Normal 30 2 2 5 2 4" xfId="16320"/>
    <cellStyle name="Normal 30 2 2 5 3" xfId="5223"/>
    <cellStyle name="Normal 30 2 2 5 3 2" xfId="5224"/>
    <cellStyle name="Normal 30 2 2 5 3 2 2" xfId="12491"/>
    <cellStyle name="Normal 30 2 2 5 3 2 2 2" xfId="24545"/>
    <cellStyle name="Normal 30 2 2 5 3 2 3" xfId="18412"/>
    <cellStyle name="Normal 30 2 2 5 3 3" xfId="12492"/>
    <cellStyle name="Normal 30 2 2 5 3 3 2" xfId="24546"/>
    <cellStyle name="Normal 30 2 2 5 3 4" xfId="18411"/>
    <cellStyle name="Normal 30 2 2 5 4" xfId="5225"/>
    <cellStyle name="Normal 30 2 2 5 4 2" xfId="12493"/>
    <cellStyle name="Normal 30 2 2 5 4 2 2" xfId="24547"/>
    <cellStyle name="Normal 30 2 2 5 4 3" xfId="18413"/>
    <cellStyle name="Normal 30 2 2 5 5" xfId="8537"/>
    <cellStyle name="Normal 30 2 2 5 5 2" xfId="20922"/>
    <cellStyle name="Normal 30 2 2 5 6" xfId="15451"/>
    <cellStyle name="Normal 30 2 2 6" xfId="1804"/>
    <cellStyle name="Normal 30 2 2 6 2" xfId="5226"/>
    <cellStyle name="Normal 30 2 2 6 2 2" xfId="7196"/>
    <cellStyle name="Normal 30 2 2 6 2 2 2" xfId="19806"/>
    <cellStyle name="Normal 30 2 2 6 2 3" xfId="18414"/>
    <cellStyle name="Normal 30 2 2 6 3" xfId="7195"/>
    <cellStyle name="Normal 30 2 2 6 3 2" xfId="19805"/>
    <cellStyle name="Normal 30 2 2 6 4" xfId="16321"/>
    <cellStyle name="Normal 30 2 2 7" xfId="1805"/>
    <cellStyle name="Normal 30 2 2 7 2" xfId="5227"/>
    <cellStyle name="Normal 30 2 2 7 2 2" xfId="12494"/>
    <cellStyle name="Normal 30 2 2 7 2 2 2" xfId="24548"/>
    <cellStyle name="Normal 30 2 2 7 2 3" xfId="18415"/>
    <cellStyle name="Normal 30 2 2 7 3" xfId="12495"/>
    <cellStyle name="Normal 30 2 2 7 3 2" xfId="24549"/>
    <cellStyle name="Normal 30 2 2 7 4" xfId="16322"/>
    <cellStyle name="Normal 30 2 2 8" xfId="5228"/>
    <cellStyle name="Normal 30 2 2 8 2" xfId="12496"/>
    <cellStyle name="Normal 30 2 2 8 2 2" xfId="24550"/>
    <cellStyle name="Normal 30 2 2 8 3" xfId="18416"/>
    <cellStyle name="Normal 30 2 2 9" xfId="8538"/>
    <cellStyle name="Normal 30 2 2 9 2" xfId="20923"/>
    <cellStyle name="Normal 30 2 3" xfId="855"/>
    <cellStyle name="Normal 30 2 3 2" xfId="1806"/>
    <cellStyle name="Normal 30 2 3 2 2" xfId="5229"/>
    <cellStyle name="Normal 30 2 3 2 2 2" xfId="12497"/>
    <cellStyle name="Normal 30 2 3 2 2 2 2" xfId="24551"/>
    <cellStyle name="Normal 30 2 3 2 2 3" xfId="18417"/>
    <cellStyle name="Normal 30 2 3 2 3" xfId="12498"/>
    <cellStyle name="Normal 30 2 3 2 3 2" xfId="24552"/>
    <cellStyle name="Normal 30 2 3 2 4" xfId="16323"/>
    <cellStyle name="Normal 30 2 3 3" xfId="5230"/>
    <cellStyle name="Normal 30 2 3 3 2" xfId="5231"/>
    <cellStyle name="Normal 30 2 3 3 2 2" xfId="12499"/>
    <cellStyle name="Normal 30 2 3 3 2 2 2" xfId="24553"/>
    <cellStyle name="Normal 30 2 3 3 2 3" xfId="18419"/>
    <cellStyle name="Normal 30 2 3 3 3" xfId="12500"/>
    <cellStyle name="Normal 30 2 3 3 3 2" xfId="24554"/>
    <cellStyle name="Normal 30 2 3 3 4" xfId="18418"/>
    <cellStyle name="Normal 30 2 3 4" xfId="5232"/>
    <cellStyle name="Normal 30 2 3 4 2" xfId="12501"/>
    <cellStyle name="Normal 30 2 3 4 2 2" xfId="24555"/>
    <cellStyle name="Normal 30 2 3 4 3" xfId="18420"/>
    <cellStyle name="Normal 30 2 3 5" xfId="8539"/>
    <cellStyle name="Normal 30 2 3 5 2" xfId="20924"/>
    <cellStyle name="Normal 30 2 3 6" xfId="15452"/>
    <cellStyle name="Normal 30 2 4" xfId="1807"/>
    <cellStyle name="Normal 30 2 4 2" xfId="5233"/>
    <cellStyle name="Normal 30 2 4 2 2" xfId="12502"/>
    <cellStyle name="Normal 30 2 4 2 2 2" xfId="24556"/>
    <cellStyle name="Normal 30 2 4 2 3" xfId="18421"/>
    <cellStyle name="Normal 30 2 4 3" xfId="12503"/>
    <cellStyle name="Normal 30 2 4 3 2" xfId="24557"/>
    <cellStyle name="Normal 30 2 4 4" xfId="16324"/>
    <cellStyle name="Normal 30 2 5" xfId="5234"/>
    <cellStyle name="Normal 30 2 5 2" xfId="5235"/>
    <cellStyle name="Normal 30 2 5 2 2" xfId="12504"/>
    <cellStyle name="Normal 30 2 5 2 2 2" xfId="24558"/>
    <cellStyle name="Normal 30 2 5 2 3" xfId="18423"/>
    <cellStyle name="Normal 30 2 5 3" xfId="12505"/>
    <cellStyle name="Normal 30 2 5 3 2" xfId="24559"/>
    <cellStyle name="Normal 30 2 5 4" xfId="18422"/>
    <cellStyle name="Normal 30 2 6" xfId="5236"/>
    <cellStyle name="Normal 30 2 6 2" xfId="12506"/>
    <cellStyle name="Normal 30 2 6 2 2" xfId="24560"/>
    <cellStyle name="Normal 30 2 6 3" xfId="18424"/>
    <cellStyle name="Normal 30 2 7" xfId="8540"/>
    <cellStyle name="Normal 30 2 7 2" xfId="20925"/>
    <cellStyle name="Normal 30 2 8" xfId="15443"/>
    <cellStyle name="Normal 30 3" xfId="856"/>
    <cellStyle name="Normal 30 3 2" xfId="1808"/>
    <cellStyle name="Normal 30 3 2 2" xfId="5237"/>
    <cellStyle name="Normal 30 3 2 2 2" xfId="12507"/>
    <cellStyle name="Normal 30 3 2 2 2 2" xfId="24561"/>
    <cellStyle name="Normal 30 3 2 2 3" xfId="18425"/>
    <cellStyle name="Normal 30 3 2 3" xfId="12508"/>
    <cellStyle name="Normal 30 3 2 3 2" xfId="24562"/>
    <cellStyle name="Normal 30 3 2 4" xfId="16325"/>
    <cellStyle name="Normal 30 3 3" xfId="5238"/>
    <cellStyle name="Normal 30 3 3 2" xfId="5239"/>
    <cellStyle name="Normal 30 3 3 2 2" xfId="12509"/>
    <cellStyle name="Normal 30 3 3 2 2 2" xfId="24563"/>
    <cellStyle name="Normal 30 3 3 2 3" xfId="18427"/>
    <cellStyle name="Normal 30 3 3 3" xfId="12510"/>
    <cellStyle name="Normal 30 3 3 3 2" xfId="24564"/>
    <cellStyle name="Normal 30 3 3 4" xfId="18426"/>
    <cellStyle name="Normal 30 3 4" xfId="5240"/>
    <cellStyle name="Normal 30 3 4 2" xfId="12511"/>
    <cellStyle name="Normal 30 3 4 2 2" xfId="24565"/>
    <cellStyle name="Normal 30 3 4 3" xfId="18428"/>
    <cellStyle name="Normal 30 3 5" xfId="8541"/>
    <cellStyle name="Normal 30 3 5 2" xfId="20926"/>
    <cellStyle name="Normal 30 3 6" xfId="15453"/>
    <cellStyle name="Normal 30 4" xfId="1809"/>
    <cellStyle name="Normal 30 4 2" xfId="5241"/>
    <cellStyle name="Normal 30 4 2 2" xfId="12512"/>
    <cellStyle name="Normal 30 4 2 2 2" xfId="24566"/>
    <cellStyle name="Normal 30 4 2 3" xfId="18429"/>
    <cellStyle name="Normal 30 4 3" xfId="12513"/>
    <cellStyle name="Normal 30 4 3 2" xfId="24567"/>
    <cellStyle name="Normal 30 4 4" xfId="16326"/>
    <cellStyle name="Normal 30 5" xfId="5242"/>
    <cellStyle name="Normal 30 5 2" xfId="5243"/>
    <cellStyle name="Normal 30 5 2 2" xfId="12514"/>
    <cellStyle name="Normal 30 5 2 2 2" xfId="24568"/>
    <cellStyle name="Normal 30 5 2 3" xfId="18431"/>
    <cellStyle name="Normal 30 5 3" xfId="12515"/>
    <cellStyle name="Normal 30 5 3 2" xfId="24569"/>
    <cellStyle name="Normal 30 5 4" xfId="18430"/>
    <cellStyle name="Normal 30 6" xfId="5244"/>
    <cellStyle name="Normal 30 6 2" xfId="12516"/>
    <cellStyle name="Normal 30 6 2 2" xfId="24570"/>
    <cellStyle name="Normal 30 6 3" xfId="18432"/>
    <cellStyle name="Normal 30 7" xfId="8542"/>
    <cellStyle name="Normal 30 7 2" xfId="20927"/>
    <cellStyle name="Normal 30 8" xfId="15442"/>
    <cellStyle name="Normal 31" xfId="857"/>
    <cellStyle name="Normal 31 2" xfId="858"/>
    <cellStyle name="Normal 31 2 2" xfId="8543"/>
    <cellStyle name="Normal 31 3" xfId="8544"/>
    <cellStyle name="Normal 32" xfId="859"/>
    <cellStyle name="Normal 32 2" xfId="860"/>
    <cellStyle name="Normal 32 2 2" xfId="861"/>
    <cellStyle name="Normal 32 2 2 2" xfId="862"/>
    <cellStyle name="Normal 32 2 2 2 10" xfId="15457"/>
    <cellStyle name="Normal 32 2 2 2 2" xfId="863"/>
    <cellStyle name="Normal 32 2 2 2 2 2" xfId="864"/>
    <cellStyle name="Normal 32 2 2 2 2 2 2" xfId="1810"/>
    <cellStyle name="Normal 32 2 2 2 2 2 2 2" xfId="5245"/>
    <cellStyle name="Normal 32 2 2 2 2 2 2 2 2" xfId="12517"/>
    <cellStyle name="Normal 32 2 2 2 2 2 2 2 2 2" xfId="24571"/>
    <cellStyle name="Normal 32 2 2 2 2 2 2 2 3" xfId="18433"/>
    <cellStyle name="Normal 32 2 2 2 2 2 2 3" xfId="12518"/>
    <cellStyle name="Normal 32 2 2 2 2 2 2 3 2" xfId="24572"/>
    <cellStyle name="Normal 32 2 2 2 2 2 2 4" xfId="16327"/>
    <cellStyle name="Normal 32 2 2 2 2 2 3" xfId="5246"/>
    <cellStyle name="Normal 32 2 2 2 2 2 3 2" xfId="5247"/>
    <cellStyle name="Normal 32 2 2 2 2 2 3 2 2" xfId="12519"/>
    <cellStyle name="Normal 32 2 2 2 2 2 3 2 2 2" xfId="24573"/>
    <cellStyle name="Normal 32 2 2 2 2 2 3 2 3" xfId="18435"/>
    <cellStyle name="Normal 32 2 2 2 2 2 3 3" xfId="12520"/>
    <cellStyle name="Normal 32 2 2 2 2 2 3 3 2" xfId="24574"/>
    <cellStyle name="Normal 32 2 2 2 2 2 3 4" xfId="18434"/>
    <cellStyle name="Normal 32 2 2 2 2 2 4" xfId="5248"/>
    <cellStyle name="Normal 32 2 2 2 2 2 4 2" xfId="12521"/>
    <cellStyle name="Normal 32 2 2 2 2 2 4 2 2" xfId="24575"/>
    <cellStyle name="Normal 32 2 2 2 2 2 4 3" xfId="18436"/>
    <cellStyle name="Normal 32 2 2 2 2 2 5" xfId="8545"/>
    <cellStyle name="Normal 32 2 2 2 2 2 5 2" xfId="20928"/>
    <cellStyle name="Normal 32 2 2 2 2 2 6" xfId="15459"/>
    <cellStyle name="Normal 32 2 2 2 2 3" xfId="1811"/>
    <cellStyle name="Normal 32 2 2 2 2 3 2" xfId="5249"/>
    <cellStyle name="Normal 32 2 2 2 2 3 2 2" xfId="12522"/>
    <cellStyle name="Normal 32 2 2 2 2 3 2 2 2" xfId="24576"/>
    <cellStyle name="Normal 32 2 2 2 2 3 2 3" xfId="18437"/>
    <cellStyle name="Normal 32 2 2 2 2 3 3" xfId="12523"/>
    <cellStyle name="Normal 32 2 2 2 2 3 3 2" xfId="24577"/>
    <cellStyle name="Normal 32 2 2 2 2 3 4" xfId="16328"/>
    <cellStyle name="Normal 32 2 2 2 2 4" xfId="5250"/>
    <cellStyle name="Normal 32 2 2 2 2 4 2" xfId="5251"/>
    <cellStyle name="Normal 32 2 2 2 2 4 2 2" xfId="12524"/>
    <cellStyle name="Normal 32 2 2 2 2 4 2 2 2" xfId="24578"/>
    <cellStyle name="Normal 32 2 2 2 2 4 2 3" xfId="18439"/>
    <cellStyle name="Normal 32 2 2 2 2 4 3" xfId="12525"/>
    <cellStyle name="Normal 32 2 2 2 2 4 3 2" xfId="24579"/>
    <cellStyle name="Normal 32 2 2 2 2 4 4" xfId="18438"/>
    <cellStyle name="Normal 32 2 2 2 2 5" xfId="5252"/>
    <cellStyle name="Normal 32 2 2 2 2 5 2" xfId="12526"/>
    <cellStyle name="Normal 32 2 2 2 2 5 2 2" xfId="24580"/>
    <cellStyle name="Normal 32 2 2 2 2 5 3" xfId="18440"/>
    <cellStyle name="Normal 32 2 2 2 2 6" xfId="8546"/>
    <cellStyle name="Normal 32 2 2 2 2 6 2" xfId="20929"/>
    <cellStyle name="Normal 32 2 2 2 2 7" xfId="15458"/>
    <cellStyle name="Normal 32 2 2 2 3" xfId="865"/>
    <cellStyle name="Normal 32 2 2 2 3 2" xfId="866"/>
    <cellStyle name="Normal 32 2 2 2 3 2 2" xfId="1812"/>
    <cellStyle name="Normal 32 2 2 2 3 2 2 2" xfId="5253"/>
    <cellStyle name="Normal 32 2 2 2 3 2 2 2 2" xfId="12527"/>
    <cellStyle name="Normal 32 2 2 2 3 2 2 2 2 2" xfId="24581"/>
    <cellStyle name="Normal 32 2 2 2 3 2 2 2 3" xfId="18441"/>
    <cellStyle name="Normal 32 2 2 2 3 2 2 3" xfId="12528"/>
    <cellStyle name="Normal 32 2 2 2 3 2 2 3 2" xfId="24582"/>
    <cellStyle name="Normal 32 2 2 2 3 2 2 4" xfId="16329"/>
    <cellStyle name="Normal 32 2 2 2 3 2 3" xfId="5254"/>
    <cellStyle name="Normal 32 2 2 2 3 2 3 2" xfId="5255"/>
    <cellStyle name="Normal 32 2 2 2 3 2 3 2 2" xfId="12529"/>
    <cellStyle name="Normal 32 2 2 2 3 2 3 2 2 2" xfId="24583"/>
    <cellStyle name="Normal 32 2 2 2 3 2 3 2 3" xfId="18443"/>
    <cellStyle name="Normal 32 2 2 2 3 2 3 3" xfId="12530"/>
    <cellStyle name="Normal 32 2 2 2 3 2 3 3 2" xfId="24584"/>
    <cellStyle name="Normal 32 2 2 2 3 2 3 4" xfId="18442"/>
    <cellStyle name="Normal 32 2 2 2 3 2 4" xfId="5256"/>
    <cellStyle name="Normal 32 2 2 2 3 2 4 2" xfId="12531"/>
    <cellStyle name="Normal 32 2 2 2 3 2 4 2 2" xfId="24585"/>
    <cellStyle name="Normal 32 2 2 2 3 2 4 3" xfId="18444"/>
    <cellStyle name="Normal 32 2 2 2 3 2 5" xfId="8547"/>
    <cellStyle name="Normal 32 2 2 2 3 2 5 2" xfId="20930"/>
    <cellStyle name="Normal 32 2 2 2 3 2 6" xfId="15461"/>
    <cellStyle name="Normal 32 2 2 2 3 3" xfId="1813"/>
    <cellStyle name="Normal 32 2 2 2 3 3 2" xfId="5257"/>
    <cellStyle name="Normal 32 2 2 2 3 3 2 2" xfId="12532"/>
    <cellStyle name="Normal 32 2 2 2 3 3 2 2 2" xfId="24586"/>
    <cellStyle name="Normal 32 2 2 2 3 3 2 3" xfId="18445"/>
    <cellStyle name="Normal 32 2 2 2 3 3 3" xfId="12533"/>
    <cellStyle name="Normal 32 2 2 2 3 3 3 2" xfId="24587"/>
    <cellStyle name="Normal 32 2 2 2 3 3 4" xfId="16330"/>
    <cellStyle name="Normal 32 2 2 2 3 4" xfId="5258"/>
    <cellStyle name="Normal 32 2 2 2 3 4 2" xfId="5259"/>
    <cellStyle name="Normal 32 2 2 2 3 4 2 2" xfId="12534"/>
    <cellStyle name="Normal 32 2 2 2 3 4 2 2 2" xfId="24588"/>
    <cellStyle name="Normal 32 2 2 2 3 4 2 3" xfId="18447"/>
    <cellStyle name="Normal 32 2 2 2 3 4 3" xfId="12535"/>
    <cellStyle name="Normal 32 2 2 2 3 4 3 2" xfId="24589"/>
    <cellStyle name="Normal 32 2 2 2 3 4 4" xfId="18446"/>
    <cellStyle name="Normal 32 2 2 2 3 5" xfId="5260"/>
    <cellStyle name="Normal 32 2 2 2 3 5 2" xfId="12536"/>
    <cellStyle name="Normal 32 2 2 2 3 5 2 2" xfId="24590"/>
    <cellStyle name="Normal 32 2 2 2 3 5 3" xfId="18448"/>
    <cellStyle name="Normal 32 2 2 2 3 6" xfId="8548"/>
    <cellStyle name="Normal 32 2 2 2 3 6 2" xfId="20931"/>
    <cellStyle name="Normal 32 2 2 2 3 7" xfId="15460"/>
    <cellStyle name="Normal 32 2 2 2 4" xfId="867"/>
    <cellStyle name="Normal 32 2 2 2 4 2" xfId="868"/>
    <cellStyle name="Normal 32 2 2 2 4 2 2" xfId="1814"/>
    <cellStyle name="Normal 32 2 2 2 4 2 2 2" xfId="5261"/>
    <cellStyle name="Normal 32 2 2 2 4 2 2 2 2" xfId="12537"/>
    <cellStyle name="Normal 32 2 2 2 4 2 2 2 2 2" xfId="24591"/>
    <cellStyle name="Normal 32 2 2 2 4 2 2 2 3" xfId="18449"/>
    <cellStyle name="Normal 32 2 2 2 4 2 2 3" xfId="12538"/>
    <cellStyle name="Normal 32 2 2 2 4 2 2 3 2" xfId="24592"/>
    <cellStyle name="Normal 32 2 2 2 4 2 2 4" xfId="16331"/>
    <cellStyle name="Normal 32 2 2 2 4 2 3" xfId="5262"/>
    <cellStyle name="Normal 32 2 2 2 4 2 3 2" xfId="5263"/>
    <cellStyle name="Normal 32 2 2 2 4 2 3 2 2" xfId="12539"/>
    <cellStyle name="Normal 32 2 2 2 4 2 3 2 2 2" xfId="24593"/>
    <cellStyle name="Normal 32 2 2 2 4 2 3 2 3" xfId="18451"/>
    <cellStyle name="Normal 32 2 2 2 4 2 3 3" xfId="12540"/>
    <cellStyle name="Normal 32 2 2 2 4 2 3 3 2" xfId="24594"/>
    <cellStyle name="Normal 32 2 2 2 4 2 3 4" xfId="18450"/>
    <cellStyle name="Normal 32 2 2 2 4 2 4" xfId="5264"/>
    <cellStyle name="Normal 32 2 2 2 4 2 4 2" xfId="12541"/>
    <cellStyle name="Normal 32 2 2 2 4 2 4 2 2" xfId="24595"/>
    <cellStyle name="Normal 32 2 2 2 4 2 4 3" xfId="18452"/>
    <cellStyle name="Normal 32 2 2 2 4 2 5" xfId="8549"/>
    <cellStyle name="Normal 32 2 2 2 4 2 5 2" xfId="20932"/>
    <cellStyle name="Normal 32 2 2 2 4 2 6" xfId="15463"/>
    <cellStyle name="Normal 32 2 2 2 4 3" xfId="1815"/>
    <cellStyle name="Normal 32 2 2 2 4 3 2" xfId="5265"/>
    <cellStyle name="Normal 32 2 2 2 4 3 2 2" xfId="12542"/>
    <cellStyle name="Normal 32 2 2 2 4 3 2 2 2" xfId="24596"/>
    <cellStyle name="Normal 32 2 2 2 4 3 2 3" xfId="18453"/>
    <cellStyle name="Normal 32 2 2 2 4 3 3" xfId="12543"/>
    <cellStyle name="Normal 32 2 2 2 4 3 3 2" xfId="24597"/>
    <cellStyle name="Normal 32 2 2 2 4 3 4" xfId="16332"/>
    <cellStyle name="Normal 32 2 2 2 4 4" xfId="5266"/>
    <cellStyle name="Normal 32 2 2 2 4 4 2" xfId="5267"/>
    <cellStyle name="Normal 32 2 2 2 4 4 2 2" xfId="12544"/>
    <cellStyle name="Normal 32 2 2 2 4 4 2 2 2" xfId="24598"/>
    <cellStyle name="Normal 32 2 2 2 4 4 2 3" xfId="18455"/>
    <cellStyle name="Normal 32 2 2 2 4 4 3" xfId="12545"/>
    <cellStyle name="Normal 32 2 2 2 4 4 3 2" xfId="24599"/>
    <cellStyle name="Normal 32 2 2 2 4 4 4" xfId="18454"/>
    <cellStyle name="Normal 32 2 2 2 4 5" xfId="5268"/>
    <cellStyle name="Normal 32 2 2 2 4 5 2" xfId="12546"/>
    <cellStyle name="Normal 32 2 2 2 4 5 2 2" xfId="24600"/>
    <cellStyle name="Normal 32 2 2 2 4 5 3" xfId="18456"/>
    <cellStyle name="Normal 32 2 2 2 4 6" xfId="8550"/>
    <cellStyle name="Normal 32 2 2 2 4 6 2" xfId="20933"/>
    <cellStyle name="Normal 32 2 2 2 4 7" xfId="15462"/>
    <cellStyle name="Normal 32 2 2 2 5" xfId="869"/>
    <cellStyle name="Normal 32 2 2 2 5 2" xfId="1816"/>
    <cellStyle name="Normal 32 2 2 2 5 2 2" xfId="5269"/>
    <cellStyle name="Normal 32 2 2 2 5 2 2 2" xfId="12547"/>
    <cellStyle name="Normal 32 2 2 2 5 2 2 2 2" xfId="24601"/>
    <cellStyle name="Normal 32 2 2 2 5 2 2 3" xfId="18457"/>
    <cellStyle name="Normal 32 2 2 2 5 2 3" xfId="12548"/>
    <cellStyle name="Normal 32 2 2 2 5 2 3 2" xfId="24602"/>
    <cellStyle name="Normal 32 2 2 2 5 2 4" xfId="16333"/>
    <cellStyle name="Normal 32 2 2 2 5 3" xfId="5270"/>
    <cellStyle name="Normal 32 2 2 2 5 3 2" xfId="5271"/>
    <cellStyle name="Normal 32 2 2 2 5 3 2 2" xfId="12549"/>
    <cellStyle name="Normal 32 2 2 2 5 3 2 2 2" xfId="24603"/>
    <cellStyle name="Normal 32 2 2 2 5 3 2 3" xfId="18459"/>
    <cellStyle name="Normal 32 2 2 2 5 3 3" xfId="12550"/>
    <cellStyle name="Normal 32 2 2 2 5 3 3 2" xfId="24604"/>
    <cellStyle name="Normal 32 2 2 2 5 3 4" xfId="18458"/>
    <cellStyle name="Normal 32 2 2 2 5 4" xfId="5272"/>
    <cellStyle name="Normal 32 2 2 2 5 4 2" xfId="12551"/>
    <cellStyle name="Normal 32 2 2 2 5 4 2 2" xfId="24605"/>
    <cellStyle name="Normal 32 2 2 2 5 4 3" xfId="18460"/>
    <cellStyle name="Normal 32 2 2 2 5 5" xfId="8551"/>
    <cellStyle name="Normal 32 2 2 2 5 5 2" xfId="20934"/>
    <cellStyle name="Normal 32 2 2 2 5 6" xfId="15464"/>
    <cellStyle name="Normal 32 2 2 2 6" xfId="1817"/>
    <cellStyle name="Normal 32 2 2 2 6 2" xfId="5273"/>
    <cellStyle name="Normal 32 2 2 2 6 2 2" xfId="7199"/>
    <cellStyle name="Normal 32 2 2 2 6 2 2 2" xfId="19808"/>
    <cellStyle name="Normal 32 2 2 2 6 2 3" xfId="18461"/>
    <cellStyle name="Normal 32 2 2 2 6 3" xfId="12552"/>
    <cellStyle name="Normal 32 2 2 2 6 3 2" xfId="24606"/>
    <cellStyle name="Normal 32 2 2 2 6 4" xfId="16334"/>
    <cellStyle name="Normal 32 2 2 2 7" xfId="1818"/>
    <cellStyle name="Normal 32 2 2 2 7 2" xfId="5274"/>
    <cellStyle name="Normal 32 2 2 2 7 2 2" xfId="7200"/>
    <cellStyle name="Normal 32 2 2 2 7 2 2 2" xfId="19809"/>
    <cellStyle name="Normal 32 2 2 2 7 2 3" xfId="18462"/>
    <cellStyle name="Normal 32 2 2 2 7 3" xfId="12553"/>
    <cellStyle name="Normal 32 2 2 2 7 3 2" xfId="24607"/>
    <cellStyle name="Normal 32 2 2 2 7 4" xfId="14890"/>
    <cellStyle name="Normal 32 2 2 2 7 4 2" xfId="26384"/>
    <cellStyle name="Normal 32 2 2 2 7 5" xfId="16335"/>
    <cellStyle name="Normal 32 2 2 2 8" xfId="5275"/>
    <cellStyle name="Normal 32 2 2 2 8 2" xfId="12554"/>
    <cellStyle name="Normal 32 2 2 2 8 2 2" xfId="24608"/>
    <cellStyle name="Normal 32 2 2 2 8 3" xfId="18463"/>
    <cellStyle name="Normal 32 2 2 2 9" xfId="8552"/>
    <cellStyle name="Normal 32 2 2 2 9 2" xfId="20935"/>
    <cellStyle name="Normal 32 2 2 3" xfId="870"/>
    <cellStyle name="Normal 32 2 2 3 2" xfId="1819"/>
    <cellStyle name="Normal 32 2 2 3 2 2" xfId="5276"/>
    <cellStyle name="Normal 32 2 2 3 2 2 2" xfId="12555"/>
    <cellStyle name="Normal 32 2 2 3 2 2 2 2" xfId="24609"/>
    <cellStyle name="Normal 32 2 2 3 2 2 3" xfId="18464"/>
    <cellStyle name="Normal 32 2 2 3 2 3" xfId="12556"/>
    <cellStyle name="Normal 32 2 2 3 2 3 2" xfId="24610"/>
    <cellStyle name="Normal 32 2 2 3 2 4" xfId="16336"/>
    <cellStyle name="Normal 32 2 2 3 3" xfId="5277"/>
    <cellStyle name="Normal 32 2 2 3 3 2" xfId="5278"/>
    <cellStyle name="Normal 32 2 2 3 3 2 2" xfId="12557"/>
    <cellStyle name="Normal 32 2 2 3 3 2 2 2" xfId="24611"/>
    <cellStyle name="Normal 32 2 2 3 3 2 3" xfId="18466"/>
    <cellStyle name="Normal 32 2 2 3 3 3" xfId="12558"/>
    <cellStyle name="Normal 32 2 2 3 3 3 2" xfId="24612"/>
    <cellStyle name="Normal 32 2 2 3 3 4" xfId="18465"/>
    <cellStyle name="Normal 32 2 2 3 4" xfId="5279"/>
    <cellStyle name="Normal 32 2 2 3 4 2" xfId="12559"/>
    <cellStyle name="Normal 32 2 2 3 4 2 2" xfId="24613"/>
    <cellStyle name="Normal 32 2 2 3 4 3" xfId="18467"/>
    <cellStyle name="Normal 32 2 2 3 5" xfId="8553"/>
    <cellStyle name="Normal 32 2 2 3 5 2" xfId="20936"/>
    <cellStyle name="Normal 32 2 2 3 6" xfId="15465"/>
    <cellStyle name="Normal 32 2 2 4" xfId="1820"/>
    <cellStyle name="Normal 32 2 2 4 2" xfId="5280"/>
    <cellStyle name="Normal 32 2 2 4 2 2" xfId="12560"/>
    <cellStyle name="Normal 32 2 2 4 2 2 2" xfId="24614"/>
    <cellStyle name="Normal 32 2 2 4 2 3" xfId="18468"/>
    <cellStyle name="Normal 32 2 2 4 3" xfId="12561"/>
    <cellStyle name="Normal 32 2 2 4 3 2" xfId="24615"/>
    <cellStyle name="Normal 32 2 2 4 4" xfId="16337"/>
    <cellStyle name="Normal 32 2 2 5" xfId="5281"/>
    <cellStyle name="Normal 32 2 2 5 2" xfId="5282"/>
    <cellStyle name="Normal 32 2 2 5 2 2" xfId="12562"/>
    <cellStyle name="Normal 32 2 2 5 2 2 2" xfId="24616"/>
    <cellStyle name="Normal 32 2 2 5 2 3" xfId="18470"/>
    <cellStyle name="Normal 32 2 2 5 3" xfId="12563"/>
    <cellStyle name="Normal 32 2 2 5 3 2" xfId="24617"/>
    <cellStyle name="Normal 32 2 2 5 4" xfId="18469"/>
    <cellStyle name="Normal 32 2 2 6" xfId="5283"/>
    <cellStyle name="Normal 32 2 2 6 2" xfId="12564"/>
    <cellStyle name="Normal 32 2 2 6 2 2" xfId="24618"/>
    <cellStyle name="Normal 32 2 2 6 3" xfId="18471"/>
    <cellStyle name="Normal 32 2 2 7" xfId="8554"/>
    <cellStyle name="Normal 32 2 2 7 2" xfId="20937"/>
    <cellStyle name="Normal 32 2 2 8" xfId="15456"/>
    <cellStyle name="Normal 32 2 3" xfId="871"/>
    <cellStyle name="Normal 32 2 3 2" xfId="1821"/>
    <cellStyle name="Normal 32 2 3 2 2" xfId="5284"/>
    <cellStyle name="Normal 32 2 3 2 2 2" xfId="12565"/>
    <cellStyle name="Normal 32 2 3 2 2 2 2" xfId="24619"/>
    <cellStyle name="Normal 32 2 3 2 2 3" xfId="18472"/>
    <cellStyle name="Normal 32 2 3 2 3" xfId="12566"/>
    <cellStyle name="Normal 32 2 3 2 3 2" xfId="24620"/>
    <cellStyle name="Normal 32 2 3 2 4" xfId="16338"/>
    <cellStyle name="Normal 32 2 3 3" xfId="5285"/>
    <cellStyle name="Normal 32 2 3 3 2" xfId="5286"/>
    <cellStyle name="Normal 32 2 3 3 2 2" xfId="12567"/>
    <cellStyle name="Normal 32 2 3 3 2 2 2" xfId="24621"/>
    <cellStyle name="Normal 32 2 3 3 2 3" xfId="18474"/>
    <cellStyle name="Normal 32 2 3 3 3" xfId="12568"/>
    <cellStyle name="Normal 32 2 3 3 3 2" xfId="24622"/>
    <cellStyle name="Normal 32 2 3 3 4" xfId="18473"/>
    <cellStyle name="Normal 32 2 3 4" xfId="5287"/>
    <cellStyle name="Normal 32 2 3 4 2" xfId="12569"/>
    <cellStyle name="Normal 32 2 3 4 2 2" xfId="24623"/>
    <cellStyle name="Normal 32 2 3 4 3" xfId="18475"/>
    <cellStyle name="Normal 32 2 3 5" xfId="8555"/>
    <cellStyle name="Normal 32 2 3 5 2" xfId="20938"/>
    <cellStyle name="Normal 32 2 3 6" xfId="15466"/>
    <cellStyle name="Normal 32 2 4" xfId="1822"/>
    <cellStyle name="Normal 32 2 4 2" xfId="5288"/>
    <cellStyle name="Normal 32 2 4 2 2" xfId="12570"/>
    <cellStyle name="Normal 32 2 4 2 2 2" xfId="24624"/>
    <cellStyle name="Normal 32 2 4 2 3" xfId="18476"/>
    <cellStyle name="Normal 32 2 4 3" xfId="12571"/>
    <cellStyle name="Normal 32 2 4 3 2" xfId="24625"/>
    <cellStyle name="Normal 32 2 4 4" xfId="16339"/>
    <cellStyle name="Normal 32 2 5" xfId="5289"/>
    <cellStyle name="Normal 32 2 5 2" xfId="5290"/>
    <cellStyle name="Normal 32 2 5 2 2" xfId="12572"/>
    <cellStyle name="Normal 32 2 5 2 2 2" xfId="24626"/>
    <cellStyle name="Normal 32 2 5 2 3" xfId="18478"/>
    <cellStyle name="Normal 32 2 5 3" xfId="12573"/>
    <cellStyle name="Normal 32 2 5 3 2" xfId="24627"/>
    <cellStyle name="Normal 32 2 5 4" xfId="18477"/>
    <cellStyle name="Normal 32 2 6" xfId="5291"/>
    <cellStyle name="Normal 32 2 6 2" xfId="12574"/>
    <cellStyle name="Normal 32 2 6 2 2" xfId="24628"/>
    <cellStyle name="Normal 32 2 6 3" xfId="18479"/>
    <cellStyle name="Normal 32 2 7" xfId="8556"/>
    <cellStyle name="Normal 32 2 7 2" xfId="20939"/>
    <cellStyle name="Normal 32 2 8" xfId="15455"/>
    <cellStyle name="Normal 32 3" xfId="872"/>
    <cellStyle name="Normal 32 3 2" xfId="1823"/>
    <cellStyle name="Normal 32 3 2 2" xfId="5292"/>
    <cellStyle name="Normal 32 3 2 2 2" xfId="12575"/>
    <cellStyle name="Normal 32 3 2 2 2 2" xfId="24629"/>
    <cellStyle name="Normal 32 3 2 2 3" xfId="18480"/>
    <cellStyle name="Normal 32 3 2 3" xfId="12576"/>
    <cellStyle name="Normal 32 3 2 3 2" xfId="24630"/>
    <cellStyle name="Normal 32 3 2 4" xfId="16340"/>
    <cellStyle name="Normal 32 3 3" xfId="5293"/>
    <cellStyle name="Normal 32 3 3 2" xfId="5294"/>
    <cellStyle name="Normal 32 3 3 2 2" xfId="12577"/>
    <cellStyle name="Normal 32 3 3 2 2 2" xfId="24631"/>
    <cellStyle name="Normal 32 3 3 2 3" xfId="18482"/>
    <cellStyle name="Normal 32 3 3 3" xfId="12578"/>
    <cellStyle name="Normal 32 3 3 3 2" xfId="24632"/>
    <cellStyle name="Normal 32 3 3 4" xfId="18481"/>
    <cellStyle name="Normal 32 3 4" xfId="5295"/>
    <cellStyle name="Normal 32 3 4 2" xfId="12579"/>
    <cellStyle name="Normal 32 3 4 2 2" xfId="24633"/>
    <cellStyle name="Normal 32 3 4 3" xfId="18483"/>
    <cellStyle name="Normal 32 3 5" xfId="8557"/>
    <cellStyle name="Normal 32 3 5 2" xfId="20940"/>
    <cellStyle name="Normal 32 3 6" xfId="15467"/>
    <cellStyle name="Normal 32 4" xfId="1824"/>
    <cellStyle name="Normal 32 4 2" xfId="5296"/>
    <cellStyle name="Normal 32 4 2 2" xfId="12580"/>
    <cellStyle name="Normal 32 4 2 2 2" xfId="24634"/>
    <cellStyle name="Normal 32 4 2 3" xfId="18484"/>
    <cellStyle name="Normal 32 4 3" xfId="12581"/>
    <cellStyle name="Normal 32 4 3 2" xfId="24635"/>
    <cellStyle name="Normal 32 4 4" xfId="16341"/>
    <cellStyle name="Normal 32 5" xfId="5297"/>
    <cellStyle name="Normal 32 5 2" xfId="5298"/>
    <cellStyle name="Normal 32 5 2 2" xfId="12582"/>
    <cellStyle name="Normal 32 5 2 2 2" xfId="24636"/>
    <cellStyle name="Normal 32 5 2 3" xfId="18486"/>
    <cellStyle name="Normal 32 5 3" xfId="12583"/>
    <cellStyle name="Normal 32 5 3 2" xfId="24637"/>
    <cellStyle name="Normal 32 5 4" xfId="18485"/>
    <cellStyle name="Normal 32 6" xfId="5299"/>
    <cellStyle name="Normal 32 6 2" xfId="12584"/>
    <cellStyle name="Normal 32 6 2 2" xfId="24638"/>
    <cellStyle name="Normal 32 6 3" xfId="18487"/>
    <cellStyle name="Normal 32 7" xfId="8558"/>
    <cellStyle name="Normal 32 7 2" xfId="20941"/>
    <cellStyle name="Normal 32 8" xfId="15454"/>
    <cellStyle name="Normal 33" xfId="873"/>
    <cellStyle name="Normal 33 2" xfId="874"/>
    <cellStyle name="Normal 33 2 2" xfId="875"/>
    <cellStyle name="Normal 33 2 2 10" xfId="15470"/>
    <cellStyle name="Normal 33 2 2 2" xfId="876"/>
    <cellStyle name="Normal 33 2 2 2 2" xfId="877"/>
    <cellStyle name="Normal 33 2 2 2 2 2" xfId="1825"/>
    <cellStyle name="Normal 33 2 2 2 2 2 2" xfId="5300"/>
    <cellStyle name="Normal 33 2 2 2 2 2 2 2" xfId="12585"/>
    <cellStyle name="Normal 33 2 2 2 2 2 2 2 2" xfId="24639"/>
    <cellStyle name="Normal 33 2 2 2 2 2 2 3" xfId="18488"/>
    <cellStyle name="Normal 33 2 2 2 2 2 3" xfId="12586"/>
    <cellStyle name="Normal 33 2 2 2 2 2 3 2" xfId="24640"/>
    <cellStyle name="Normal 33 2 2 2 2 2 4" xfId="16342"/>
    <cellStyle name="Normal 33 2 2 2 2 3" xfId="5301"/>
    <cellStyle name="Normal 33 2 2 2 2 3 2" xfId="5302"/>
    <cellStyle name="Normal 33 2 2 2 2 3 2 2" xfId="12587"/>
    <cellStyle name="Normal 33 2 2 2 2 3 2 2 2" xfId="24641"/>
    <cellStyle name="Normal 33 2 2 2 2 3 2 3" xfId="18490"/>
    <cellStyle name="Normal 33 2 2 2 2 3 3" xfId="12588"/>
    <cellStyle name="Normal 33 2 2 2 2 3 3 2" xfId="24642"/>
    <cellStyle name="Normal 33 2 2 2 2 3 4" xfId="18489"/>
    <cellStyle name="Normal 33 2 2 2 2 4" xfId="5303"/>
    <cellStyle name="Normal 33 2 2 2 2 4 2" xfId="12589"/>
    <cellStyle name="Normal 33 2 2 2 2 4 2 2" xfId="24643"/>
    <cellStyle name="Normal 33 2 2 2 2 4 3" xfId="18491"/>
    <cellStyle name="Normal 33 2 2 2 2 5" xfId="8559"/>
    <cellStyle name="Normal 33 2 2 2 2 5 2" xfId="20942"/>
    <cellStyle name="Normal 33 2 2 2 2 6" xfId="15472"/>
    <cellStyle name="Normal 33 2 2 2 3" xfId="1826"/>
    <cellStyle name="Normal 33 2 2 2 3 2" xfId="5304"/>
    <cellStyle name="Normal 33 2 2 2 3 2 2" xfId="12590"/>
    <cellStyle name="Normal 33 2 2 2 3 2 2 2" xfId="24644"/>
    <cellStyle name="Normal 33 2 2 2 3 2 3" xfId="18492"/>
    <cellStyle name="Normal 33 2 2 2 3 3" xfId="12591"/>
    <cellStyle name="Normal 33 2 2 2 3 3 2" xfId="24645"/>
    <cellStyle name="Normal 33 2 2 2 3 4" xfId="16343"/>
    <cellStyle name="Normal 33 2 2 2 4" xfId="5305"/>
    <cellStyle name="Normal 33 2 2 2 4 2" xfId="5306"/>
    <cellStyle name="Normal 33 2 2 2 4 2 2" xfId="12592"/>
    <cellStyle name="Normal 33 2 2 2 4 2 2 2" xfId="24646"/>
    <cellStyle name="Normal 33 2 2 2 4 2 3" xfId="18494"/>
    <cellStyle name="Normal 33 2 2 2 4 3" xfId="12593"/>
    <cellStyle name="Normal 33 2 2 2 4 3 2" xfId="24647"/>
    <cellStyle name="Normal 33 2 2 2 4 4" xfId="18493"/>
    <cellStyle name="Normal 33 2 2 2 5" xfId="5307"/>
    <cellStyle name="Normal 33 2 2 2 5 2" xfId="12594"/>
    <cellStyle name="Normal 33 2 2 2 5 2 2" xfId="24648"/>
    <cellStyle name="Normal 33 2 2 2 5 3" xfId="18495"/>
    <cellStyle name="Normal 33 2 2 2 6" xfId="8560"/>
    <cellStyle name="Normal 33 2 2 2 6 2" xfId="20943"/>
    <cellStyle name="Normal 33 2 2 2 7" xfId="15471"/>
    <cellStyle name="Normal 33 2 2 3" xfId="878"/>
    <cellStyle name="Normal 33 2 2 3 2" xfId="879"/>
    <cellStyle name="Normal 33 2 2 3 2 2" xfId="1827"/>
    <cellStyle name="Normal 33 2 2 3 2 2 2" xfId="5308"/>
    <cellStyle name="Normal 33 2 2 3 2 2 2 2" xfId="12595"/>
    <cellStyle name="Normal 33 2 2 3 2 2 2 2 2" xfId="24649"/>
    <cellStyle name="Normal 33 2 2 3 2 2 2 3" xfId="18496"/>
    <cellStyle name="Normal 33 2 2 3 2 2 3" xfId="12596"/>
    <cellStyle name="Normal 33 2 2 3 2 2 3 2" xfId="24650"/>
    <cellStyle name="Normal 33 2 2 3 2 2 4" xfId="16344"/>
    <cellStyle name="Normal 33 2 2 3 2 3" xfId="5309"/>
    <cellStyle name="Normal 33 2 2 3 2 3 2" xfId="5310"/>
    <cellStyle name="Normal 33 2 2 3 2 3 2 2" xfId="12597"/>
    <cellStyle name="Normal 33 2 2 3 2 3 2 2 2" xfId="24651"/>
    <cellStyle name="Normal 33 2 2 3 2 3 2 3" xfId="18498"/>
    <cellStyle name="Normal 33 2 2 3 2 3 3" xfId="12598"/>
    <cellStyle name="Normal 33 2 2 3 2 3 3 2" xfId="24652"/>
    <cellStyle name="Normal 33 2 2 3 2 3 4" xfId="18497"/>
    <cellStyle name="Normal 33 2 2 3 2 4" xfId="5311"/>
    <cellStyle name="Normal 33 2 2 3 2 4 2" xfId="12599"/>
    <cellStyle name="Normal 33 2 2 3 2 4 2 2" xfId="24653"/>
    <cellStyle name="Normal 33 2 2 3 2 4 3" xfId="18499"/>
    <cellStyle name="Normal 33 2 2 3 2 5" xfId="8561"/>
    <cellStyle name="Normal 33 2 2 3 2 5 2" xfId="20944"/>
    <cellStyle name="Normal 33 2 2 3 2 6" xfId="15474"/>
    <cellStyle name="Normal 33 2 2 3 3" xfId="1828"/>
    <cellStyle name="Normal 33 2 2 3 3 2" xfId="5312"/>
    <cellStyle name="Normal 33 2 2 3 3 2 2" xfId="12600"/>
    <cellStyle name="Normal 33 2 2 3 3 2 2 2" xfId="24654"/>
    <cellStyle name="Normal 33 2 2 3 3 2 3" xfId="18500"/>
    <cellStyle name="Normal 33 2 2 3 3 3" xfId="12601"/>
    <cellStyle name="Normal 33 2 2 3 3 3 2" xfId="24655"/>
    <cellStyle name="Normal 33 2 2 3 3 4" xfId="16345"/>
    <cellStyle name="Normal 33 2 2 3 4" xfId="5313"/>
    <cellStyle name="Normal 33 2 2 3 4 2" xfId="5314"/>
    <cellStyle name="Normal 33 2 2 3 4 2 2" xfId="12602"/>
    <cellStyle name="Normal 33 2 2 3 4 2 2 2" xfId="24656"/>
    <cellStyle name="Normal 33 2 2 3 4 2 3" xfId="18502"/>
    <cellStyle name="Normal 33 2 2 3 4 3" xfId="12603"/>
    <cellStyle name="Normal 33 2 2 3 4 3 2" xfId="24657"/>
    <cellStyle name="Normal 33 2 2 3 4 4" xfId="18501"/>
    <cellStyle name="Normal 33 2 2 3 5" xfId="5315"/>
    <cellStyle name="Normal 33 2 2 3 5 2" xfId="12604"/>
    <cellStyle name="Normal 33 2 2 3 5 2 2" xfId="24658"/>
    <cellStyle name="Normal 33 2 2 3 5 3" xfId="18503"/>
    <cellStyle name="Normal 33 2 2 3 6" xfId="8562"/>
    <cellStyle name="Normal 33 2 2 3 6 2" xfId="20945"/>
    <cellStyle name="Normal 33 2 2 3 7" xfId="15473"/>
    <cellStyle name="Normal 33 2 2 4" xfId="880"/>
    <cellStyle name="Normal 33 2 2 4 2" xfId="881"/>
    <cellStyle name="Normal 33 2 2 4 2 2" xfId="1829"/>
    <cellStyle name="Normal 33 2 2 4 2 2 2" xfId="5316"/>
    <cellStyle name="Normal 33 2 2 4 2 2 2 2" xfId="12605"/>
    <cellStyle name="Normal 33 2 2 4 2 2 2 2 2" xfId="24659"/>
    <cellStyle name="Normal 33 2 2 4 2 2 2 3" xfId="18504"/>
    <cellStyle name="Normal 33 2 2 4 2 2 3" xfId="12606"/>
    <cellStyle name="Normal 33 2 2 4 2 2 3 2" xfId="24660"/>
    <cellStyle name="Normal 33 2 2 4 2 2 4" xfId="16346"/>
    <cellStyle name="Normal 33 2 2 4 2 3" xfId="5317"/>
    <cellStyle name="Normal 33 2 2 4 2 3 2" xfId="5318"/>
    <cellStyle name="Normal 33 2 2 4 2 3 2 2" xfId="12607"/>
    <cellStyle name="Normal 33 2 2 4 2 3 2 2 2" xfId="24661"/>
    <cellStyle name="Normal 33 2 2 4 2 3 2 3" xfId="18506"/>
    <cellStyle name="Normal 33 2 2 4 2 3 3" xfId="12608"/>
    <cellStyle name="Normal 33 2 2 4 2 3 3 2" xfId="24662"/>
    <cellStyle name="Normal 33 2 2 4 2 3 4" xfId="18505"/>
    <cellStyle name="Normal 33 2 2 4 2 4" xfId="5319"/>
    <cellStyle name="Normal 33 2 2 4 2 4 2" xfId="12609"/>
    <cellStyle name="Normal 33 2 2 4 2 4 2 2" xfId="24663"/>
    <cellStyle name="Normal 33 2 2 4 2 4 3" xfId="18507"/>
    <cellStyle name="Normal 33 2 2 4 2 5" xfId="8563"/>
    <cellStyle name="Normal 33 2 2 4 2 5 2" xfId="20946"/>
    <cellStyle name="Normal 33 2 2 4 2 6" xfId="15476"/>
    <cellStyle name="Normal 33 2 2 4 3" xfId="1830"/>
    <cellStyle name="Normal 33 2 2 4 3 2" xfId="5320"/>
    <cellStyle name="Normal 33 2 2 4 3 2 2" xfId="12610"/>
    <cellStyle name="Normal 33 2 2 4 3 2 2 2" xfId="24664"/>
    <cellStyle name="Normal 33 2 2 4 3 2 3" xfId="18508"/>
    <cellStyle name="Normal 33 2 2 4 3 3" xfId="12611"/>
    <cellStyle name="Normal 33 2 2 4 3 3 2" xfId="24665"/>
    <cellStyle name="Normal 33 2 2 4 3 4" xfId="16347"/>
    <cellStyle name="Normal 33 2 2 4 4" xfId="5321"/>
    <cellStyle name="Normal 33 2 2 4 4 2" xfId="5322"/>
    <cellStyle name="Normal 33 2 2 4 4 2 2" xfId="12612"/>
    <cellStyle name="Normal 33 2 2 4 4 2 2 2" xfId="24666"/>
    <cellStyle name="Normal 33 2 2 4 4 2 3" xfId="18510"/>
    <cellStyle name="Normal 33 2 2 4 4 3" xfId="12613"/>
    <cellStyle name="Normal 33 2 2 4 4 3 2" xfId="24667"/>
    <cellStyle name="Normal 33 2 2 4 4 4" xfId="18509"/>
    <cellStyle name="Normal 33 2 2 4 5" xfId="5323"/>
    <cellStyle name="Normal 33 2 2 4 5 2" xfId="12614"/>
    <cellStyle name="Normal 33 2 2 4 5 2 2" xfId="24668"/>
    <cellStyle name="Normal 33 2 2 4 5 3" xfId="18511"/>
    <cellStyle name="Normal 33 2 2 4 6" xfId="8564"/>
    <cellStyle name="Normal 33 2 2 4 6 2" xfId="20947"/>
    <cellStyle name="Normal 33 2 2 4 7" xfId="15475"/>
    <cellStyle name="Normal 33 2 2 5" xfId="882"/>
    <cellStyle name="Normal 33 2 2 5 2" xfId="1831"/>
    <cellStyle name="Normal 33 2 2 5 2 2" xfId="5324"/>
    <cellStyle name="Normal 33 2 2 5 2 2 2" xfId="12615"/>
    <cellStyle name="Normal 33 2 2 5 2 2 2 2" xfId="24669"/>
    <cellStyle name="Normal 33 2 2 5 2 2 3" xfId="18512"/>
    <cellStyle name="Normal 33 2 2 5 2 3" xfId="12616"/>
    <cellStyle name="Normal 33 2 2 5 2 3 2" xfId="24670"/>
    <cellStyle name="Normal 33 2 2 5 2 4" xfId="16348"/>
    <cellStyle name="Normal 33 2 2 5 3" xfId="5325"/>
    <cellStyle name="Normal 33 2 2 5 3 2" xfId="5326"/>
    <cellStyle name="Normal 33 2 2 5 3 2 2" xfId="12617"/>
    <cellStyle name="Normal 33 2 2 5 3 2 2 2" xfId="24671"/>
    <cellStyle name="Normal 33 2 2 5 3 2 3" xfId="18514"/>
    <cellStyle name="Normal 33 2 2 5 3 3" xfId="12618"/>
    <cellStyle name="Normal 33 2 2 5 3 3 2" xfId="24672"/>
    <cellStyle name="Normal 33 2 2 5 3 4" xfId="18513"/>
    <cellStyle name="Normal 33 2 2 5 4" xfId="5327"/>
    <cellStyle name="Normal 33 2 2 5 4 2" xfId="12619"/>
    <cellStyle name="Normal 33 2 2 5 4 2 2" xfId="24673"/>
    <cellStyle name="Normal 33 2 2 5 4 3" xfId="18515"/>
    <cellStyle name="Normal 33 2 2 5 5" xfId="8565"/>
    <cellStyle name="Normal 33 2 2 5 5 2" xfId="20948"/>
    <cellStyle name="Normal 33 2 2 5 6" xfId="15477"/>
    <cellStyle name="Normal 33 2 2 6" xfId="1832"/>
    <cellStyle name="Normal 33 2 2 6 2" xfId="1833"/>
    <cellStyle name="Normal 33 2 2 6 2 2" xfId="1834"/>
    <cellStyle name="Normal 33 2 2 6 2 2 2" xfId="7202"/>
    <cellStyle name="Normal 33 2 2 6 2 2 2 2" xfId="14866"/>
    <cellStyle name="Normal 33 2 2 6 2 2 2 2 2" xfId="26365"/>
    <cellStyle name="Normal 33 2 2 6 2 2 2 3" xfId="19811"/>
    <cellStyle name="Normal 33 2 2 6 2 2 3" xfId="16351"/>
    <cellStyle name="Normal 33 2 2 6 2 3" xfId="12620"/>
    <cellStyle name="Normal 33 2 2 6 2 3 2" xfId="24674"/>
    <cellStyle name="Normal 33 2 2 6 2 4" xfId="16350"/>
    <cellStyle name="Normal 33 2 2 6 3" xfId="12621"/>
    <cellStyle name="Normal 33 2 2 6 3 2" xfId="24675"/>
    <cellStyle name="Normal 33 2 2 6 4" xfId="16349"/>
    <cellStyle name="Normal 33 2 2 7" xfId="1835"/>
    <cellStyle name="Normal 33 2 2 7 2" xfId="5328"/>
    <cellStyle name="Normal 33 2 2 7 2 2" xfId="12622"/>
    <cellStyle name="Normal 33 2 2 7 2 2 2" xfId="24676"/>
    <cellStyle name="Normal 33 2 2 7 2 3" xfId="18516"/>
    <cellStyle name="Normal 33 2 2 7 3" xfId="12623"/>
    <cellStyle name="Normal 33 2 2 7 3 2" xfId="24677"/>
    <cellStyle name="Normal 33 2 2 7 4" xfId="16352"/>
    <cellStyle name="Normal 33 2 2 8" xfId="5329"/>
    <cellStyle name="Normal 33 2 2 8 2" xfId="12624"/>
    <cellStyle name="Normal 33 2 2 8 2 2" xfId="24678"/>
    <cellStyle name="Normal 33 2 2 8 3" xfId="18517"/>
    <cellStyle name="Normal 33 2 2 9" xfId="8566"/>
    <cellStyle name="Normal 33 2 2 9 2" xfId="20949"/>
    <cellStyle name="Normal 33 2 3" xfId="883"/>
    <cellStyle name="Normal 33 2 3 2" xfId="1836"/>
    <cellStyle name="Normal 33 2 3 2 2" xfId="5330"/>
    <cellStyle name="Normal 33 2 3 2 2 2" xfId="12625"/>
    <cellStyle name="Normal 33 2 3 2 2 2 2" xfId="24679"/>
    <cellStyle name="Normal 33 2 3 2 2 3" xfId="18518"/>
    <cellStyle name="Normal 33 2 3 2 3" xfId="12626"/>
    <cellStyle name="Normal 33 2 3 2 3 2" xfId="24680"/>
    <cellStyle name="Normal 33 2 3 2 4" xfId="16353"/>
    <cellStyle name="Normal 33 2 3 3" xfId="5331"/>
    <cellStyle name="Normal 33 2 3 3 2" xfId="5332"/>
    <cellStyle name="Normal 33 2 3 3 2 2" xfId="12627"/>
    <cellStyle name="Normal 33 2 3 3 2 2 2" xfId="24681"/>
    <cellStyle name="Normal 33 2 3 3 2 3" xfId="18520"/>
    <cellStyle name="Normal 33 2 3 3 3" xfId="12628"/>
    <cellStyle name="Normal 33 2 3 3 3 2" xfId="24682"/>
    <cellStyle name="Normal 33 2 3 3 4" xfId="18519"/>
    <cellStyle name="Normal 33 2 3 4" xfId="5333"/>
    <cellStyle name="Normal 33 2 3 4 2" xfId="12629"/>
    <cellStyle name="Normal 33 2 3 4 2 2" xfId="24683"/>
    <cellStyle name="Normal 33 2 3 4 3" xfId="18521"/>
    <cellStyle name="Normal 33 2 3 5" xfId="8567"/>
    <cellStyle name="Normal 33 2 3 5 2" xfId="20950"/>
    <cellStyle name="Normal 33 2 3 6" xfId="15478"/>
    <cellStyle name="Normal 33 2 4" xfId="1837"/>
    <cellStyle name="Normal 33 2 4 2" xfId="5334"/>
    <cellStyle name="Normal 33 2 4 2 2" xfId="12630"/>
    <cellStyle name="Normal 33 2 4 2 2 2" xfId="24684"/>
    <cellStyle name="Normal 33 2 4 2 3" xfId="18522"/>
    <cellStyle name="Normal 33 2 4 3" xfId="12631"/>
    <cellStyle name="Normal 33 2 4 3 2" xfId="24685"/>
    <cellStyle name="Normal 33 2 4 4" xfId="16354"/>
    <cellStyle name="Normal 33 2 5" xfId="5335"/>
    <cellStyle name="Normal 33 2 5 2" xfId="5336"/>
    <cellStyle name="Normal 33 2 5 2 2" xfId="12632"/>
    <cellStyle name="Normal 33 2 5 2 2 2" xfId="24686"/>
    <cellStyle name="Normal 33 2 5 2 3" xfId="18524"/>
    <cellStyle name="Normal 33 2 5 3" xfId="12633"/>
    <cellStyle name="Normal 33 2 5 3 2" xfId="24687"/>
    <cellStyle name="Normal 33 2 5 4" xfId="18523"/>
    <cellStyle name="Normal 33 2 6" xfId="5337"/>
    <cellStyle name="Normal 33 2 6 2" xfId="12634"/>
    <cellStyle name="Normal 33 2 6 2 2" xfId="24688"/>
    <cellStyle name="Normal 33 2 6 3" xfId="18525"/>
    <cellStyle name="Normal 33 2 7" xfId="8568"/>
    <cellStyle name="Normal 33 2 7 2" xfId="20951"/>
    <cellStyle name="Normal 33 2 8" xfId="15469"/>
    <cellStyle name="Normal 33 3" xfId="884"/>
    <cellStyle name="Normal 33 3 2" xfId="1838"/>
    <cellStyle name="Normal 33 3 2 2" xfId="5338"/>
    <cellStyle name="Normal 33 3 2 2 2" xfId="12635"/>
    <cellStyle name="Normal 33 3 2 2 2 2" xfId="24689"/>
    <cellStyle name="Normal 33 3 2 2 3" xfId="18526"/>
    <cellStyle name="Normal 33 3 2 3" xfId="12636"/>
    <cellStyle name="Normal 33 3 2 3 2" xfId="24690"/>
    <cellStyle name="Normal 33 3 2 4" xfId="16355"/>
    <cellStyle name="Normal 33 3 3" xfId="5339"/>
    <cellStyle name="Normal 33 3 3 2" xfId="5340"/>
    <cellStyle name="Normal 33 3 3 2 2" xfId="12637"/>
    <cellStyle name="Normal 33 3 3 2 2 2" xfId="24691"/>
    <cellStyle name="Normal 33 3 3 2 3" xfId="18528"/>
    <cellStyle name="Normal 33 3 3 3" xfId="12638"/>
    <cellStyle name="Normal 33 3 3 3 2" xfId="24692"/>
    <cellStyle name="Normal 33 3 3 4" xfId="18527"/>
    <cellStyle name="Normal 33 3 4" xfId="5341"/>
    <cellStyle name="Normal 33 3 4 2" xfId="12639"/>
    <cellStyle name="Normal 33 3 4 2 2" xfId="24693"/>
    <cellStyle name="Normal 33 3 4 3" xfId="18529"/>
    <cellStyle name="Normal 33 3 5" xfId="8569"/>
    <cellStyle name="Normal 33 3 5 2" xfId="20952"/>
    <cellStyle name="Normal 33 3 6" xfId="15479"/>
    <cellStyle name="Normal 33 4" xfId="1839"/>
    <cellStyle name="Normal 33 4 2" xfId="5342"/>
    <cellStyle name="Normal 33 4 2 2" xfId="12640"/>
    <cellStyle name="Normal 33 4 2 2 2" xfId="24694"/>
    <cellStyle name="Normal 33 4 2 3" xfId="18530"/>
    <cellStyle name="Normal 33 4 3" xfId="12641"/>
    <cellStyle name="Normal 33 4 3 2" xfId="24695"/>
    <cellStyle name="Normal 33 4 4" xfId="16356"/>
    <cellStyle name="Normal 33 5" xfId="5343"/>
    <cellStyle name="Normal 33 5 2" xfId="5344"/>
    <cellStyle name="Normal 33 5 2 2" xfId="12642"/>
    <cellStyle name="Normal 33 5 2 2 2" xfId="24696"/>
    <cellStyle name="Normal 33 5 2 3" xfId="18532"/>
    <cellStyle name="Normal 33 5 3" xfId="12643"/>
    <cellStyle name="Normal 33 5 3 2" xfId="24697"/>
    <cellStyle name="Normal 33 5 4" xfId="18531"/>
    <cellStyle name="Normal 33 6" xfId="5345"/>
    <cellStyle name="Normal 33 6 2" xfId="12644"/>
    <cellStyle name="Normal 33 6 2 2" xfId="24698"/>
    <cellStyle name="Normal 33 6 3" xfId="18533"/>
    <cellStyle name="Normal 33 7" xfId="8570"/>
    <cellStyle name="Normal 33 7 2" xfId="20953"/>
    <cellStyle name="Normal 33 8" xfId="15468"/>
    <cellStyle name="Normal 34" xfId="885"/>
    <cellStyle name="Normal 34 2" xfId="886"/>
    <cellStyle name="Normal 34 2 2" xfId="887"/>
    <cellStyle name="Normal 34 2 2 2" xfId="888"/>
    <cellStyle name="Normal 34 2 2 2 2" xfId="1840"/>
    <cellStyle name="Normal 34 2 2 2 2 2" xfId="5346"/>
    <cellStyle name="Normal 34 2 2 2 2 2 2" xfId="12645"/>
    <cellStyle name="Normal 34 2 2 2 2 2 2 2" xfId="24699"/>
    <cellStyle name="Normal 34 2 2 2 2 2 3" xfId="18534"/>
    <cellStyle name="Normal 34 2 2 2 2 3" xfId="12646"/>
    <cellStyle name="Normal 34 2 2 2 2 3 2" xfId="24700"/>
    <cellStyle name="Normal 34 2 2 2 2 4" xfId="16357"/>
    <cellStyle name="Normal 34 2 2 2 3" xfId="5347"/>
    <cellStyle name="Normal 34 2 2 2 3 2" xfId="5348"/>
    <cellStyle name="Normal 34 2 2 2 3 2 2" xfId="12647"/>
    <cellStyle name="Normal 34 2 2 2 3 2 2 2" xfId="24701"/>
    <cellStyle name="Normal 34 2 2 2 3 2 3" xfId="18536"/>
    <cellStyle name="Normal 34 2 2 2 3 3" xfId="12648"/>
    <cellStyle name="Normal 34 2 2 2 3 3 2" xfId="24702"/>
    <cellStyle name="Normal 34 2 2 2 3 4" xfId="18535"/>
    <cellStyle name="Normal 34 2 2 2 4" xfId="5349"/>
    <cellStyle name="Normal 34 2 2 2 4 2" xfId="12649"/>
    <cellStyle name="Normal 34 2 2 2 4 2 2" xfId="24703"/>
    <cellStyle name="Normal 34 2 2 2 4 3" xfId="18537"/>
    <cellStyle name="Normal 34 2 2 2 5" xfId="8571"/>
    <cellStyle name="Normal 34 2 2 2 5 2" xfId="20954"/>
    <cellStyle name="Normal 34 2 2 2 6" xfId="15483"/>
    <cellStyle name="Normal 34 2 2 3" xfId="1841"/>
    <cellStyle name="Normal 34 2 2 3 2" xfId="5350"/>
    <cellStyle name="Normal 34 2 2 3 2 2" xfId="12650"/>
    <cellStyle name="Normal 34 2 2 3 2 2 2" xfId="24704"/>
    <cellStyle name="Normal 34 2 2 3 2 3" xfId="18538"/>
    <cellStyle name="Normal 34 2 2 3 3" xfId="12651"/>
    <cellStyle name="Normal 34 2 2 3 3 2" xfId="24705"/>
    <cellStyle name="Normal 34 2 2 3 4" xfId="16358"/>
    <cellStyle name="Normal 34 2 2 4" xfId="5351"/>
    <cellStyle name="Normal 34 2 2 4 2" xfId="5352"/>
    <cellStyle name="Normal 34 2 2 4 2 2" xfId="12652"/>
    <cellStyle name="Normal 34 2 2 4 2 2 2" xfId="24706"/>
    <cellStyle name="Normal 34 2 2 4 2 3" xfId="18540"/>
    <cellStyle name="Normal 34 2 2 4 3" xfId="12653"/>
    <cellStyle name="Normal 34 2 2 4 3 2" xfId="24707"/>
    <cellStyle name="Normal 34 2 2 4 4" xfId="18539"/>
    <cellStyle name="Normal 34 2 2 5" xfId="5353"/>
    <cellStyle name="Normal 34 2 2 5 2" xfId="12654"/>
    <cellStyle name="Normal 34 2 2 5 2 2" xfId="24708"/>
    <cellStyle name="Normal 34 2 2 5 3" xfId="18541"/>
    <cellStyle name="Normal 34 2 2 6" xfId="8572"/>
    <cellStyle name="Normal 34 2 2 6 2" xfId="20955"/>
    <cellStyle name="Normal 34 2 2 7" xfId="15482"/>
    <cellStyle name="Normal 34 2 3" xfId="216"/>
    <cellStyle name="Normal 34 2 3 10" xfId="1842"/>
    <cellStyle name="Normal 34 2 3 10 2" xfId="5354"/>
    <cellStyle name="Normal 34 2 3 10 2 2" xfId="12655"/>
    <cellStyle name="Normal 34 2 3 10 2 2 2" xfId="24709"/>
    <cellStyle name="Normal 34 2 3 10 2 3" xfId="18542"/>
    <cellStyle name="Normal 34 2 3 10 3" xfId="12656"/>
    <cellStyle name="Normal 34 2 3 10 3 2" xfId="24710"/>
    <cellStyle name="Normal 34 2 3 10 4" xfId="14860"/>
    <cellStyle name="Normal 34 2 3 10 4 2" xfId="26359"/>
    <cellStyle name="Normal 34 2 3 10 5" xfId="16359"/>
    <cellStyle name="Normal 34 2 3 11" xfId="5355"/>
    <cellStyle name="Normal 34 2 3 11 2" xfId="12657"/>
    <cellStyle name="Normal 34 2 3 11 2 2" xfId="24711"/>
    <cellStyle name="Normal 34 2 3 11 3" xfId="18543"/>
    <cellStyle name="Normal 34 2 3 12" xfId="8573"/>
    <cellStyle name="Normal 34 2 3 12 2" xfId="20956"/>
    <cellStyle name="Normal 34 2 3 13" xfId="14988"/>
    <cellStyle name="Normal 34 2 3 2" xfId="889"/>
    <cellStyle name="Normal 34 2 3 2 2" xfId="890"/>
    <cellStyle name="Normal 34 2 3 2 2 2" xfId="1843"/>
    <cellStyle name="Normal 34 2 3 2 2 2 2" xfId="5356"/>
    <cellStyle name="Normal 34 2 3 2 2 2 2 2" xfId="12658"/>
    <cellStyle name="Normal 34 2 3 2 2 2 2 2 2" xfId="24712"/>
    <cellStyle name="Normal 34 2 3 2 2 2 2 3" xfId="18544"/>
    <cellStyle name="Normal 34 2 3 2 2 2 3" xfId="12659"/>
    <cellStyle name="Normal 34 2 3 2 2 2 3 2" xfId="24713"/>
    <cellStyle name="Normal 34 2 3 2 2 2 4" xfId="16360"/>
    <cellStyle name="Normal 34 2 3 2 2 3" xfId="5357"/>
    <cellStyle name="Normal 34 2 3 2 2 3 2" xfId="5358"/>
    <cellStyle name="Normal 34 2 3 2 2 3 2 2" xfId="5359"/>
    <cellStyle name="Normal 34 2 3 2 2 3 2 2 2" xfId="7216"/>
    <cellStyle name="Normal 34 2 3 2 2 3 2 2 2 2" xfId="19824"/>
    <cellStyle name="Normal 34 2 3 2 2 3 2 2 3" xfId="18547"/>
    <cellStyle name="Normal 34 2 3 2 2 3 2 3" xfId="7215"/>
    <cellStyle name="Normal 34 2 3 2 2 3 2 3 2" xfId="19823"/>
    <cellStyle name="Normal 34 2 3 2 2 3 2 4" xfId="18546"/>
    <cellStyle name="Normal 34 2 3 2 2 3 3" xfId="12660"/>
    <cellStyle name="Normal 34 2 3 2 2 3 3 2" xfId="24714"/>
    <cellStyle name="Normal 34 2 3 2 2 3 4" xfId="18545"/>
    <cellStyle name="Normal 34 2 3 2 2 4" xfId="5360"/>
    <cellStyle name="Normal 34 2 3 2 2 4 2" xfId="12661"/>
    <cellStyle name="Normal 34 2 3 2 2 4 2 2" xfId="24715"/>
    <cellStyle name="Normal 34 2 3 2 2 4 3" xfId="18548"/>
    <cellStyle name="Normal 34 2 3 2 2 5" xfId="8574"/>
    <cellStyle name="Normal 34 2 3 2 2 5 2" xfId="20957"/>
    <cellStyle name="Normal 34 2 3 2 2 6" xfId="15485"/>
    <cellStyle name="Normal 34 2 3 2 3" xfId="1844"/>
    <cellStyle name="Normal 34 2 3 2 3 2" xfId="5361"/>
    <cellStyle name="Normal 34 2 3 2 3 2 2" xfId="12662"/>
    <cellStyle name="Normal 34 2 3 2 3 2 2 2" xfId="24716"/>
    <cellStyle name="Normal 34 2 3 2 3 2 3" xfId="18549"/>
    <cellStyle name="Normal 34 2 3 2 3 3" xfId="12663"/>
    <cellStyle name="Normal 34 2 3 2 3 3 2" xfId="24717"/>
    <cellStyle name="Normal 34 2 3 2 3 4" xfId="16361"/>
    <cellStyle name="Normal 34 2 3 2 4" xfId="5362"/>
    <cellStyle name="Normal 34 2 3 2 4 2" xfId="5363"/>
    <cellStyle name="Normal 34 2 3 2 4 2 2" xfId="12664"/>
    <cellStyle name="Normal 34 2 3 2 4 2 2 2" xfId="24718"/>
    <cellStyle name="Normal 34 2 3 2 4 2 3" xfId="18551"/>
    <cellStyle name="Normal 34 2 3 2 4 3" xfId="12665"/>
    <cellStyle name="Normal 34 2 3 2 4 3 2" xfId="24719"/>
    <cellStyle name="Normal 34 2 3 2 4 4" xfId="18550"/>
    <cellStyle name="Normal 34 2 3 2 5" xfId="5364"/>
    <cellStyle name="Normal 34 2 3 2 5 2" xfId="12666"/>
    <cellStyle name="Normal 34 2 3 2 5 2 2" xfId="24720"/>
    <cellStyle name="Normal 34 2 3 2 5 3" xfId="18552"/>
    <cellStyle name="Normal 34 2 3 2 6" xfId="8575"/>
    <cellStyle name="Normal 34 2 3 2 6 2" xfId="20958"/>
    <cellStyle name="Normal 34 2 3 2 7" xfId="15484"/>
    <cellStyle name="Normal 34 2 3 3" xfId="891"/>
    <cellStyle name="Normal 34 2 3 3 2" xfId="892"/>
    <cellStyle name="Normal 34 2 3 3 2 2" xfId="1845"/>
    <cellStyle name="Normal 34 2 3 3 2 2 2" xfId="5365"/>
    <cellStyle name="Normal 34 2 3 3 2 2 2 2" xfId="12667"/>
    <cellStyle name="Normal 34 2 3 3 2 2 2 2 2" xfId="24721"/>
    <cellStyle name="Normal 34 2 3 3 2 2 2 3" xfId="18553"/>
    <cellStyle name="Normal 34 2 3 3 2 2 3" xfId="12668"/>
    <cellStyle name="Normal 34 2 3 3 2 2 3 2" xfId="24722"/>
    <cellStyle name="Normal 34 2 3 3 2 2 4" xfId="16362"/>
    <cellStyle name="Normal 34 2 3 3 2 3" xfId="5366"/>
    <cellStyle name="Normal 34 2 3 3 2 3 2" xfId="5367"/>
    <cellStyle name="Normal 34 2 3 3 2 3 2 2" xfId="12669"/>
    <cellStyle name="Normal 34 2 3 3 2 3 2 2 2" xfId="24723"/>
    <cellStyle name="Normal 34 2 3 3 2 3 2 3" xfId="18555"/>
    <cellStyle name="Normal 34 2 3 3 2 3 3" xfId="12670"/>
    <cellStyle name="Normal 34 2 3 3 2 3 3 2" xfId="24724"/>
    <cellStyle name="Normal 34 2 3 3 2 3 4" xfId="18554"/>
    <cellStyle name="Normal 34 2 3 3 2 4" xfId="5368"/>
    <cellStyle name="Normal 34 2 3 3 2 4 2" xfId="12671"/>
    <cellStyle name="Normal 34 2 3 3 2 4 2 2" xfId="24725"/>
    <cellStyle name="Normal 34 2 3 3 2 4 3" xfId="18556"/>
    <cellStyle name="Normal 34 2 3 3 2 5" xfId="8576"/>
    <cellStyle name="Normal 34 2 3 3 2 5 2" xfId="20959"/>
    <cellStyle name="Normal 34 2 3 3 2 6" xfId="15487"/>
    <cellStyle name="Normal 34 2 3 3 3" xfId="1846"/>
    <cellStyle name="Normal 34 2 3 3 3 2" xfId="5369"/>
    <cellStyle name="Normal 34 2 3 3 3 2 2" xfId="12672"/>
    <cellStyle name="Normal 34 2 3 3 3 2 2 2" xfId="24726"/>
    <cellStyle name="Normal 34 2 3 3 3 2 3" xfId="18557"/>
    <cellStyle name="Normal 34 2 3 3 3 3" xfId="12673"/>
    <cellStyle name="Normal 34 2 3 3 3 3 2" xfId="24727"/>
    <cellStyle name="Normal 34 2 3 3 3 4" xfId="16363"/>
    <cellStyle name="Normal 34 2 3 3 4" xfId="5370"/>
    <cellStyle name="Normal 34 2 3 3 4 2" xfId="5371"/>
    <cellStyle name="Normal 34 2 3 3 4 2 2" xfId="12674"/>
    <cellStyle name="Normal 34 2 3 3 4 2 2 2" xfId="24728"/>
    <cellStyle name="Normal 34 2 3 3 4 2 3" xfId="18559"/>
    <cellStyle name="Normal 34 2 3 3 4 3" xfId="12675"/>
    <cellStyle name="Normal 34 2 3 3 4 3 2" xfId="24729"/>
    <cellStyle name="Normal 34 2 3 3 4 4" xfId="18558"/>
    <cellStyle name="Normal 34 2 3 3 5" xfId="5372"/>
    <cellStyle name="Normal 34 2 3 3 5 2" xfId="12676"/>
    <cellStyle name="Normal 34 2 3 3 5 2 2" xfId="24730"/>
    <cellStyle name="Normal 34 2 3 3 5 3" xfId="18560"/>
    <cellStyle name="Normal 34 2 3 3 6" xfId="8577"/>
    <cellStyle name="Normal 34 2 3 3 6 2" xfId="20960"/>
    <cellStyle name="Normal 34 2 3 3 7" xfId="15486"/>
    <cellStyle name="Normal 34 2 3 4" xfId="893"/>
    <cellStyle name="Normal 34 2 3 4 2" xfId="894"/>
    <cellStyle name="Normal 34 2 3 4 2 2" xfId="1847"/>
    <cellStyle name="Normal 34 2 3 4 2 2 2" xfId="5373"/>
    <cellStyle name="Normal 34 2 3 4 2 2 2 2" xfId="12677"/>
    <cellStyle name="Normal 34 2 3 4 2 2 2 2 2" xfId="24731"/>
    <cellStyle name="Normal 34 2 3 4 2 2 2 3" xfId="18561"/>
    <cellStyle name="Normal 34 2 3 4 2 2 3" xfId="12678"/>
    <cellStyle name="Normal 34 2 3 4 2 2 3 2" xfId="24732"/>
    <cellStyle name="Normal 34 2 3 4 2 2 4" xfId="16364"/>
    <cellStyle name="Normal 34 2 3 4 2 3" xfId="5374"/>
    <cellStyle name="Normal 34 2 3 4 2 3 2" xfId="5375"/>
    <cellStyle name="Normal 34 2 3 4 2 3 2 2" xfId="12679"/>
    <cellStyle name="Normal 34 2 3 4 2 3 2 2 2" xfId="24733"/>
    <cellStyle name="Normal 34 2 3 4 2 3 2 3" xfId="18563"/>
    <cellStyle name="Normal 34 2 3 4 2 3 3" xfId="12680"/>
    <cellStyle name="Normal 34 2 3 4 2 3 3 2" xfId="24734"/>
    <cellStyle name="Normal 34 2 3 4 2 3 4" xfId="18562"/>
    <cellStyle name="Normal 34 2 3 4 2 4" xfId="5376"/>
    <cellStyle name="Normal 34 2 3 4 2 4 2" xfId="12681"/>
    <cellStyle name="Normal 34 2 3 4 2 4 2 2" xfId="24735"/>
    <cellStyle name="Normal 34 2 3 4 2 4 3" xfId="18564"/>
    <cellStyle name="Normal 34 2 3 4 2 5" xfId="8578"/>
    <cellStyle name="Normal 34 2 3 4 2 5 2" xfId="20961"/>
    <cellStyle name="Normal 34 2 3 4 2 6" xfId="15489"/>
    <cellStyle name="Normal 34 2 3 4 3" xfId="1848"/>
    <cellStyle name="Normal 34 2 3 4 3 2" xfId="5377"/>
    <cellStyle name="Normal 34 2 3 4 3 2 2" xfId="12682"/>
    <cellStyle name="Normal 34 2 3 4 3 2 2 2" xfId="24736"/>
    <cellStyle name="Normal 34 2 3 4 3 2 3" xfId="18565"/>
    <cellStyle name="Normal 34 2 3 4 3 3" xfId="12683"/>
    <cellStyle name="Normal 34 2 3 4 3 3 2" xfId="24737"/>
    <cellStyle name="Normal 34 2 3 4 3 4" xfId="16365"/>
    <cellStyle name="Normal 34 2 3 4 4" xfId="5378"/>
    <cellStyle name="Normal 34 2 3 4 4 2" xfId="5379"/>
    <cellStyle name="Normal 34 2 3 4 4 2 2" xfId="12684"/>
    <cellStyle name="Normal 34 2 3 4 4 2 2 2" xfId="24738"/>
    <cellStyle name="Normal 34 2 3 4 4 2 3" xfId="18567"/>
    <cellStyle name="Normal 34 2 3 4 4 3" xfId="12685"/>
    <cellStyle name="Normal 34 2 3 4 4 3 2" xfId="24739"/>
    <cellStyle name="Normal 34 2 3 4 4 4" xfId="18566"/>
    <cellStyle name="Normal 34 2 3 4 5" xfId="5380"/>
    <cellStyle name="Normal 34 2 3 4 5 2" xfId="12686"/>
    <cellStyle name="Normal 34 2 3 4 5 2 2" xfId="24740"/>
    <cellStyle name="Normal 34 2 3 4 5 3" xfId="18568"/>
    <cellStyle name="Normal 34 2 3 4 6" xfId="8579"/>
    <cellStyle name="Normal 34 2 3 4 6 2" xfId="20962"/>
    <cellStyle name="Normal 34 2 3 4 7" xfId="15488"/>
    <cellStyle name="Normal 34 2 3 5" xfId="895"/>
    <cellStyle name="Normal 34 2 3 5 2" xfId="1849"/>
    <cellStyle name="Normal 34 2 3 5 2 2" xfId="5381"/>
    <cellStyle name="Normal 34 2 3 5 2 2 2" xfId="12687"/>
    <cellStyle name="Normal 34 2 3 5 2 2 2 2" xfId="24741"/>
    <cellStyle name="Normal 34 2 3 5 2 2 3" xfId="18569"/>
    <cellStyle name="Normal 34 2 3 5 2 3" xfId="12688"/>
    <cellStyle name="Normal 34 2 3 5 2 3 2" xfId="24742"/>
    <cellStyle name="Normal 34 2 3 5 2 4" xfId="16366"/>
    <cellStyle name="Normal 34 2 3 5 3" xfId="5382"/>
    <cellStyle name="Normal 34 2 3 5 3 2" xfId="5383"/>
    <cellStyle name="Normal 34 2 3 5 3 2 2" xfId="12689"/>
    <cellStyle name="Normal 34 2 3 5 3 2 2 2" xfId="24743"/>
    <cellStyle name="Normal 34 2 3 5 3 2 3" xfId="18571"/>
    <cellStyle name="Normal 34 2 3 5 3 3" xfId="12690"/>
    <cellStyle name="Normal 34 2 3 5 3 3 2" xfId="24744"/>
    <cellStyle name="Normal 34 2 3 5 3 4" xfId="18570"/>
    <cellStyle name="Normal 34 2 3 5 4" xfId="5384"/>
    <cellStyle name="Normal 34 2 3 5 4 2" xfId="12691"/>
    <cellStyle name="Normal 34 2 3 5 4 2 2" xfId="24745"/>
    <cellStyle name="Normal 34 2 3 5 4 3" xfId="18572"/>
    <cellStyle name="Normal 34 2 3 5 5" xfId="8580"/>
    <cellStyle name="Normal 34 2 3 5 5 2" xfId="20963"/>
    <cellStyle name="Normal 34 2 3 5 6" xfId="15490"/>
    <cellStyle name="Normal 34 2 3 6" xfId="1301"/>
    <cellStyle name="Normal 34 2 3 6 2" xfId="2449"/>
    <cellStyle name="Normal 34 2 3 6 2 2" xfId="3101"/>
    <cellStyle name="Normal 34 2 3 6 2 2 2" xfId="7212"/>
    <cellStyle name="Normal 34 2 3 6 2 2 2 2" xfId="19820"/>
    <cellStyle name="Normal 34 2 3 6 2 2 3" xfId="16750"/>
    <cellStyle name="Normal 34 2 3 6 2 3" xfId="12692"/>
    <cellStyle name="Normal 34 2 3 6 2 3 2" xfId="24746"/>
    <cellStyle name="Normal 34 2 3 6 2 4" xfId="16748"/>
    <cellStyle name="Normal 34 2 3 6 3" xfId="5385"/>
    <cellStyle name="Normal 34 2 3 6 3 2" xfId="12693"/>
    <cellStyle name="Normal 34 2 3 6 3 2 2" xfId="24747"/>
    <cellStyle name="Normal 34 2 3 6 3 3" xfId="18573"/>
    <cellStyle name="Normal 34 2 3 6 4" xfId="12694"/>
    <cellStyle name="Normal 34 2 3 6 4 2" xfId="24748"/>
    <cellStyle name="Normal 34 2 3 6 5" xfId="15851"/>
    <cellStyle name="Normal 34 2 3 7" xfId="1302"/>
    <cellStyle name="Normal 34 2 3 7 2" xfId="5386"/>
    <cellStyle name="Normal 34 2 3 7 2 2" xfId="3102"/>
    <cellStyle name="Normal 34 2 3 7 2 2 2" xfId="12695"/>
    <cellStyle name="Normal 34 2 3 7 2 2 2 2" xfId="24749"/>
    <cellStyle name="Normal 34 2 3 7 2 2 3" xfId="16751"/>
    <cellStyle name="Normal 34 2 3 7 2 3" xfId="12696"/>
    <cellStyle name="Normal 34 2 3 7 2 3 2" xfId="24750"/>
    <cellStyle name="Normal 34 2 3 7 2 4" xfId="18574"/>
    <cellStyle name="Normal 34 2 3 7 3" xfId="12697"/>
    <cellStyle name="Normal 34 2 3 7 3 2" xfId="24751"/>
    <cellStyle name="Normal 34 2 3 7 4" xfId="15852"/>
    <cellStyle name="Normal 34 2 3 8" xfId="1303"/>
    <cellStyle name="Normal 34 2 3 8 2" xfId="2450"/>
    <cellStyle name="Normal 34 2 3 8 2 2" xfId="3103"/>
    <cellStyle name="Normal 34 2 3 8 2 2 2" xfId="12698"/>
    <cellStyle name="Normal 34 2 3 8 2 2 2 2" xfId="24752"/>
    <cellStyle name="Normal 34 2 3 8 2 2 3" xfId="16752"/>
    <cellStyle name="Normal 34 2 3 8 2 3" xfId="7211"/>
    <cellStyle name="Normal 34 2 3 8 2 3 2" xfId="19819"/>
    <cellStyle name="Normal 34 2 3 8 2 4" xfId="16749"/>
    <cellStyle name="Normal 34 2 3 8 3" xfId="5387"/>
    <cellStyle name="Normal 34 2 3 8 3 2" xfId="12699"/>
    <cellStyle name="Normal 34 2 3 8 3 2 2" xfId="24753"/>
    <cellStyle name="Normal 34 2 3 8 3 3" xfId="18575"/>
    <cellStyle name="Normal 34 2 3 8 4" xfId="12700"/>
    <cellStyle name="Normal 34 2 3 8 4 2" xfId="24754"/>
    <cellStyle name="Normal 34 2 3 8 5" xfId="15853"/>
    <cellStyle name="Normal 34 2 3 9" xfId="1850"/>
    <cellStyle name="Normal 34 2 3 9 2" xfId="12701"/>
    <cellStyle name="Normal 34 2 3 9 2 2" xfId="24755"/>
    <cellStyle name="Normal 34 2 3 9 3" xfId="16367"/>
    <cellStyle name="Normal 34 2 4" xfId="896"/>
    <cellStyle name="Normal 34 2 4 2" xfId="1851"/>
    <cellStyle name="Normal 34 2 4 2 2" xfId="5388"/>
    <cellStyle name="Normal 34 2 4 2 2 2" xfId="12702"/>
    <cellStyle name="Normal 34 2 4 2 2 2 2" xfId="24756"/>
    <cellStyle name="Normal 34 2 4 2 2 3" xfId="18576"/>
    <cellStyle name="Normal 34 2 4 2 3" xfId="12703"/>
    <cellStyle name="Normal 34 2 4 2 3 2" xfId="24757"/>
    <cellStyle name="Normal 34 2 4 2 4" xfId="16368"/>
    <cellStyle name="Normal 34 2 4 3" xfId="5389"/>
    <cellStyle name="Normal 34 2 4 3 2" xfId="5390"/>
    <cellStyle name="Normal 34 2 4 3 2 2" xfId="12704"/>
    <cellStyle name="Normal 34 2 4 3 2 2 2" xfId="24758"/>
    <cellStyle name="Normal 34 2 4 3 2 3" xfId="18578"/>
    <cellStyle name="Normal 34 2 4 3 3" xfId="12705"/>
    <cellStyle name="Normal 34 2 4 3 3 2" xfId="24759"/>
    <cellStyle name="Normal 34 2 4 3 4" xfId="18577"/>
    <cellStyle name="Normal 34 2 4 4" xfId="5391"/>
    <cellStyle name="Normal 34 2 4 4 2" xfId="12706"/>
    <cellStyle name="Normal 34 2 4 4 2 2" xfId="24760"/>
    <cellStyle name="Normal 34 2 4 4 3" xfId="18579"/>
    <cellStyle name="Normal 34 2 4 5" xfId="8581"/>
    <cellStyle name="Normal 34 2 4 5 2" xfId="20964"/>
    <cellStyle name="Normal 34 2 4 6" xfId="15491"/>
    <cellStyle name="Normal 34 2 5" xfId="1852"/>
    <cellStyle name="Normal 34 2 5 2" xfId="5392"/>
    <cellStyle name="Normal 34 2 5 2 2" xfId="12707"/>
    <cellStyle name="Normal 34 2 5 2 2 2" xfId="24761"/>
    <cellStyle name="Normal 34 2 5 2 3" xfId="18580"/>
    <cellStyle name="Normal 34 2 5 3" xfId="12708"/>
    <cellStyle name="Normal 34 2 5 3 2" xfId="24762"/>
    <cellStyle name="Normal 34 2 5 4" xfId="16369"/>
    <cellStyle name="Normal 34 2 6" xfId="5393"/>
    <cellStyle name="Normal 34 2 6 2" xfId="5394"/>
    <cellStyle name="Normal 34 2 6 2 2" xfId="12709"/>
    <cellStyle name="Normal 34 2 6 2 2 2" xfId="24763"/>
    <cellStyle name="Normal 34 2 6 2 3" xfId="18582"/>
    <cellStyle name="Normal 34 2 6 3" xfId="12710"/>
    <cellStyle name="Normal 34 2 6 3 2" xfId="24764"/>
    <cellStyle name="Normal 34 2 6 4" xfId="18581"/>
    <cellStyle name="Normal 34 2 7" xfId="5395"/>
    <cellStyle name="Normal 34 2 7 2" xfId="12711"/>
    <cellStyle name="Normal 34 2 7 2 2" xfId="24765"/>
    <cellStyle name="Normal 34 2 7 3" xfId="18583"/>
    <cellStyle name="Normal 34 2 8" xfId="8582"/>
    <cellStyle name="Normal 34 2 8 2" xfId="20965"/>
    <cellStyle name="Normal 34 2 9" xfId="15481"/>
    <cellStyle name="Normal 34 3" xfId="897"/>
    <cellStyle name="Normal 34 3 2" xfId="1853"/>
    <cellStyle name="Normal 34 3 2 2" xfId="5396"/>
    <cellStyle name="Normal 34 3 2 2 2" xfId="12712"/>
    <cellStyle name="Normal 34 3 2 2 2 2" xfId="24766"/>
    <cellStyle name="Normal 34 3 2 2 3" xfId="18584"/>
    <cellStyle name="Normal 34 3 2 3" xfId="12713"/>
    <cellStyle name="Normal 34 3 2 3 2" xfId="24767"/>
    <cellStyle name="Normal 34 3 2 4" xfId="16370"/>
    <cellStyle name="Normal 34 3 3" xfId="5397"/>
    <cellStyle name="Normal 34 3 3 2" xfId="5398"/>
    <cellStyle name="Normal 34 3 3 2 2" xfId="12714"/>
    <cellStyle name="Normal 34 3 3 2 2 2" xfId="24768"/>
    <cellStyle name="Normal 34 3 3 2 3" xfId="18586"/>
    <cellStyle name="Normal 34 3 3 3" xfId="12715"/>
    <cellStyle name="Normal 34 3 3 3 2" xfId="24769"/>
    <cellStyle name="Normal 34 3 3 4" xfId="18585"/>
    <cellStyle name="Normal 34 3 4" xfId="5399"/>
    <cellStyle name="Normal 34 3 4 2" xfId="12716"/>
    <cellStyle name="Normal 34 3 4 2 2" xfId="24770"/>
    <cellStyle name="Normal 34 3 4 3" xfId="18587"/>
    <cellStyle name="Normal 34 3 5" xfId="8583"/>
    <cellStyle name="Normal 34 3 5 2" xfId="20966"/>
    <cellStyle name="Normal 34 3 6" xfId="15492"/>
    <cellStyle name="Normal 34 4" xfId="1854"/>
    <cellStyle name="Normal 34 4 2" xfId="5400"/>
    <cellStyle name="Normal 34 4 2 2" xfId="12717"/>
    <cellStyle name="Normal 34 4 2 2 2" xfId="24771"/>
    <cellStyle name="Normal 34 4 2 3" xfId="18588"/>
    <cellStyle name="Normal 34 4 3" xfId="12718"/>
    <cellStyle name="Normal 34 4 3 2" xfId="24772"/>
    <cellStyle name="Normal 34 4 4" xfId="16371"/>
    <cellStyle name="Normal 34 5" xfId="5401"/>
    <cellStyle name="Normal 34 5 2" xfId="5402"/>
    <cellStyle name="Normal 34 5 2 2" xfId="12719"/>
    <cellStyle name="Normal 34 5 2 2 2" xfId="24773"/>
    <cellStyle name="Normal 34 5 2 3" xfId="18590"/>
    <cellStyle name="Normal 34 5 3" xfId="12720"/>
    <cellStyle name="Normal 34 5 3 2" xfId="24774"/>
    <cellStyle name="Normal 34 5 4" xfId="18589"/>
    <cellStyle name="Normal 34 6" xfId="5403"/>
    <cellStyle name="Normal 34 6 2" xfId="12721"/>
    <cellStyle name="Normal 34 6 2 2" xfId="24775"/>
    <cellStyle name="Normal 34 6 3" xfId="18591"/>
    <cellStyle name="Normal 34 7" xfId="8584"/>
    <cellStyle name="Normal 34 7 2" xfId="20967"/>
    <cellStyle name="Normal 34 8" xfId="14854"/>
    <cellStyle name="Normal 34 9" xfId="15480"/>
    <cellStyle name="Normal 35" xfId="898"/>
    <cellStyle name="Normal 35 2" xfId="899"/>
    <cellStyle name="Normal 35 2 2" xfId="218"/>
    <cellStyle name="Normal 35 2 2 10" xfId="14990"/>
    <cellStyle name="Normal 35 2 2 2" xfId="900"/>
    <cellStyle name="Normal 35 2 2 2 2" xfId="901"/>
    <cellStyle name="Normal 35 2 2 2 2 2" xfId="1855"/>
    <cellStyle name="Normal 35 2 2 2 2 2 2" xfId="5404"/>
    <cellStyle name="Normal 35 2 2 2 2 2 2 2" xfId="12722"/>
    <cellStyle name="Normal 35 2 2 2 2 2 2 2 2" xfId="24776"/>
    <cellStyle name="Normal 35 2 2 2 2 2 2 3" xfId="18592"/>
    <cellStyle name="Normal 35 2 2 2 2 2 3" xfId="12723"/>
    <cellStyle name="Normal 35 2 2 2 2 2 3 2" xfId="24777"/>
    <cellStyle name="Normal 35 2 2 2 2 2 4" xfId="16372"/>
    <cellStyle name="Normal 35 2 2 2 2 3" xfId="5405"/>
    <cellStyle name="Normal 35 2 2 2 2 3 2" xfId="5406"/>
    <cellStyle name="Normal 35 2 2 2 2 3 2 2" xfId="12724"/>
    <cellStyle name="Normal 35 2 2 2 2 3 2 2 2" xfId="24778"/>
    <cellStyle name="Normal 35 2 2 2 2 3 2 3" xfId="18594"/>
    <cellStyle name="Normal 35 2 2 2 2 3 3" xfId="12725"/>
    <cellStyle name="Normal 35 2 2 2 2 3 3 2" xfId="24779"/>
    <cellStyle name="Normal 35 2 2 2 2 3 4" xfId="18593"/>
    <cellStyle name="Normal 35 2 2 2 2 4" xfId="5407"/>
    <cellStyle name="Normal 35 2 2 2 2 4 2" xfId="12726"/>
    <cellStyle name="Normal 35 2 2 2 2 4 2 2" xfId="24780"/>
    <cellStyle name="Normal 35 2 2 2 2 4 3" xfId="18595"/>
    <cellStyle name="Normal 35 2 2 2 2 5" xfId="8585"/>
    <cellStyle name="Normal 35 2 2 2 2 5 2" xfId="20968"/>
    <cellStyle name="Normal 35 2 2 2 2 6" xfId="15496"/>
    <cellStyle name="Normal 35 2 2 2 3" xfId="1856"/>
    <cellStyle name="Normal 35 2 2 2 3 2" xfId="5408"/>
    <cellStyle name="Normal 35 2 2 2 3 2 2" xfId="12727"/>
    <cellStyle name="Normal 35 2 2 2 3 2 2 2" xfId="24781"/>
    <cellStyle name="Normal 35 2 2 2 3 2 3" xfId="18596"/>
    <cellStyle name="Normal 35 2 2 2 3 3" xfId="12728"/>
    <cellStyle name="Normal 35 2 2 2 3 3 2" xfId="24782"/>
    <cellStyle name="Normal 35 2 2 2 3 4" xfId="16373"/>
    <cellStyle name="Normal 35 2 2 2 4" xfId="5409"/>
    <cellStyle name="Normal 35 2 2 2 4 2" xfId="5410"/>
    <cellStyle name="Normal 35 2 2 2 4 2 2" xfId="12729"/>
    <cellStyle name="Normal 35 2 2 2 4 2 2 2" xfId="24783"/>
    <cellStyle name="Normal 35 2 2 2 4 2 3" xfId="18598"/>
    <cellStyle name="Normal 35 2 2 2 4 3" xfId="12730"/>
    <cellStyle name="Normal 35 2 2 2 4 3 2" xfId="24784"/>
    <cellStyle name="Normal 35 2 2 2 4 4" xfId="18597"/>
    <cellStyle name="Normal 35 2 2 2 5" xfId="5411"/>
    <cellStyle name="Normal 35 2 2 2 5 2" xfId="12731"/>
    <cellStyle name="Normal 35 2 2 2 5 2 2" xfId="24785"/>
    <cellStyle name="Normal 35 2 2 2 5 3" xfId="18599"/>
    <cellStyle name="Normal 35 2 2 2 6" xfId="8586"/>
    <cellStyle name="Normal 35 2 2 2 6 2" xfId="20969"/>
    <cellStyle name="Normal 35 2 2 2 7" xfId="15495"/>
    <cellStyle name="Normal 35 2 2 3" xfId="902"/>
    <cellStyle name="Normal 35 2 2 3 2" xfId="903"/>
    <cellStyle name="Normal 35 2 2 3 2 2" xfId="1857"/>
    <cellStyle name="Normal 35 2 2 3 2 2 2" xfId="5412"/>
    <cellStyle name="Normal 35 2 2 3 2 2 2 2" xfId="12732"/>
    <cellStyle name="Normal 35 2 2 3 2 2 2 2 2" xfId="24786"/>
    <cellStyle name="Normal 35 2 2 3 2 2 2 3" xfId="18600"/>
    <cellStyle name="Normal 35 2 2 3 2 2 3" xfId="12733"/>
    <cellStyle name="Normal 35 2 2 3 2 2 3 2" xfId="24787"/>
    <cellStyle name="Normal 35 2 2 3 2 2 4" xfId="16374"/>
    <cellStyle name="Normal 35 2 2 3 2 3" xfId="5413"/>
    <cellStyle name="Normal 35 2 2 3 2 3 2" xfId="5414"/>
    <cellStyle name="Normal 35 2 2 3 2 3 2 2" xfId="12734"/>
    <cellStyle name="Normal 35 2 2 3 2 3 2 2 2" xfId="24788"/>
    <cellStyle name="Normal 35 2 2 3 2 3 2 3" xfId="18602"/>
    <cellStyle name="Normal 35 2 2 3 2 3 3" xfId="12735"/>
    <cellStyle name="Normal 35 2 2 3 2 3 3 2" xfId="24789"/>
    <cellStyle name="Normal 35 2 2 3 2 3 4" xfId="18601"/>
    <cellStyle name="Normal 35 2 2 3 2 4" xfId="5415"/>
    <cellStyle name="Normal 35 2 2 3 2 4 2" xfId="12736"/>
    <cellStyle name="Normal 35 2 2 3 2 4 2 2" xfId="24790"/>
    <cellStyle name="Normal 35 2 2 3 2 4 3" xfId="18603"/>
    <cellStyle name="Normal 35 2 2 3 2 5" xfId="8587"/>
    <cellStyle name="Normal 35 2 2 3 2 5 2" xfId="20970"/>
    <cellStyle name="Normal 35 2 2 3 2 6" xfId="15498"/>
    <cellStyle name="Normal 35 2 2 3 3" xfId="1858"/>
    <cellStyle name="Normal 35 2 2 3 3 2" xfId="5416"/>
    <cellStyle name="Normal 35 2 2 3 3 2 2" xfId="12737"/>
    <cellStyle name="Normal 35 2 2 3 3 2 2 2" xfId="24791"/>
    <cellStyle name="Normal 35 2 2 3 3 2 3" xfId="18604"/>
    <cellStyle name="Normal 35 2 2 3 3 3" xfId="12738"/>
    <cellStyle name="Normal 35 2 2 3 3 3 2" xfId="24792"/>
    <cellStyle name="Normal 35 2 2 3 3 4" xfId="16375"/>
    <cellStyle name="Normal 35 2 2 3 4" xfId="5417"/>
    <cellStyle name="Normal 35 2 2 3 4 2" xfId="5418"/>
    <cellStyle name="Normal 35 2 2 3 4 2 2" xfId="12739"/>
    <cellStyle name="Normal 35 2 2 3 4 2 2 2" xfId="24793"/>
    <cellStyle name="Normal 35 2 2 3 4 2 3" xfId="18606"/>
    <cellStyle name="Normal 35 2 2 3 4 3" xfId="12740"/>
    <cellStyle name="Normal 35 2 2 3 4 3 2" xfId="24794"/>
    <cellStyle name="Normal 35 2 2 3 4 4" xfId="18605"/>
    <cellStyle name="Normal 35 2 2 3 5" xfId="5419"/>
    <cellStyle name="Normal 35 2 2 3 5 2" xfId="12741"/>
    <cellStyle name="Normal 35 2 2 3 5 2 2" xfId="24795"/>
    <cellStyle name="Normal 35 2 2 3 5 3" xfId="18607"/>
    <cellStyle name="Normal 35 2 2 3 6" xfId="8588"/>
    <cellStyle name="Normal 35 2 2 3 6 2" xfId="20971"/>
    <cellStyle name="Normal 35 2 2 3 7" xfId="15497"/>
    <cellStyle name="Normal 35 2 2 4" xfId="904"/>
    <cellStyle name="Normal 35 2 2 4 2" xfId="905"/>
    <cellStyle name="Normal 35 2 2 4 2 2" xfId="1859"/>
    <cellStyle name="Normal 35 2 2 4 2 2 2" xfId="5420"/>
    <cellStyle name="Normal 35 2 2 4 2 2 2 2" xfId="12742"/>
    <cellStyle name="Normal 35 2 2 4 2 2 2 2 2" xfId="24796"/>
    <cellStyle name="Normal 35 2 2 4 2 2 2 3" xfId="18608"/>
    <cellStyle name="Normal 35 2 2 4 2 2 3" xfId="12743"/>
    <cellStyle name="Normal 35 2 2 4 2 2 3 2" xfId="24797"/>
    <cellStyle name="Normal 35 2 2 4 2 2 4" xfId="16376"/>
    <cellStyle name="Normal 35 2 2 4 2 3" xfId="5421"/>
    <cellStyle name="Normal 35 2 2 4 2 3 2" xfId="5422"/>
    <cellStyle name="Normal 35 2 2 4 2 3 2 2" xfId="12744"/>
    <cellStyle name="Normal 35 2 2 4 2 3 2 2 2" xfId="24798"/>
    <cellStyle name="Normal 35 2 2 4 2 3 2 3" xfId="18610"/>
    <cellStyle name="Normal 35 2 2 4 2 3 3" xfId="12745"/>
    <cellStyle name="Normal 35 2 2 4 2 3 3 2" xfId="24799"/>
    <cellStyle name="Normal 35 2 2 4 2 3 4" xfId="18609"/>
    <cellStyle name="Normal 35 2 2 4 2 4" xfId="5423"/>
    <cellStyle name="Normal 35 2 2 4 2 4 2" xfId="12746"/>
    <cellStyle name="Normal 35 2 2 4 2 4 2 2" xfId="24800"/>
    <cellStyle name="Normal 35 2 2 4 2 4 3" xfId="18611"/>
    <cellStyle name="Normal 35 2 2 4 2 5" xfId="8589"/>
    <cellStyle name="Normal 35 2 2 4 2 5 2" xfId="20972"/>
    <cellStyle name="Normal 35 2 2 4 2 6" xfId="15500"/>
    <cellStyle name="Normal 35 2 2 4 3" xfId="1860"/>
    <cellStyle name="Normal 35 2 2 4 3 2" xfId="5424"/>
    <cellStyle name="Normal 35 2 2 4 3 2 2" xfId="12747"/>
    <cellStyle name="Normal 35 2 2 4 3 2 2 2" xfId="24801"/>
    <cellStyle name="Normal 35 2 2 4 3 2 3" xfId="18612"/>
    <cellStyle name="Normal 35 2 2 4 3 3" xfId="12748"/>
    <cellStyle name="Normal 35 2 2 4 3 3 2" xfId="24802"/>
    <cellStyle name="Normal 35 2 2 4 3 4" xfId="16377"/>
    <cellStyle name="Normal 35 2 2 4 4" xfId="5425"/>
    <cellStyle name="Normal 35 2 2 4 4 2" xfId="5426"/>
    <cellStyle name="Normal 35 2 2 4 4 2 2" xfId="12749"/>
    <cellStyle name="Normal 35 2 2 4 4 2 2 2" xfId="24803"/>
    <cellStyle name="Normal 35 2 2 4 4 2 3" xfId="18614"/>
    <cellStyle name="Normal 35 2 2 4 4 3" xfId="12750"/>
    <cellStyle name="Normal 35 2 2 4 4 3 2" xfId="24804"/>
    <cellStyle name="Normal 35 2 2 4 4 4" xfId="18613"/>
    <cellStyle name="Normal 35 2 2 4 5" xfId="5427"/>
    <cellStyle name="Normal 35 2 2 4 5 2" xfId="12751"/>
    <cellStyle name="Normal 35 2 2 4 5 2 2" xfId="24805"/>
    <cellStyle name="Normal 35 2 2 4 5 3" xfId="18615"/>
    <cellStyle name="Normal 35 2 2 4 6" xfId="8590"/>
    <cellStyle name="Normal 35 2 2 4 6 2" xfId="20973"/>
    <cellStyle name="Normal 35 2 2 4 7" xfId="15499"/>
    <cellStyle name="Normal 35 2 2 5" xfId="906"/>
    <cellStyle name="Normal 35 2 2 5 2" xfId="1861"/>
    <cellStyle name="Normal 35 2 2 5 2 2" xfId="5428"/>
    <cellStyle name="Normal 35 2 2 5 2 2 2" xfId="12752"/>
    <cellStyle name="Normal 35 2 2 5 2 2 2 2" xfId="24806"/>
    <cellStyle name="Normal 35 2 2 5 2 2 3" xfId="18616"/>
    <cellStyle name="Normal 35 2 2 5 2 3" xfId="12753"/>
    <cellStyle name="Normal 35 2 2 5 2 3 2" xfId="24807"/>
    <cellStyle name="Normal 35 2 2 5 2 4" xfId="16378"/>
    <cellStyle name="Normal 35 2 2 5 3" xfId="5429"/>
    <cellStyle name="Normal 35 2 2 5 3 2" xfId="5430"/>
    <cellStyle name="Normal 35 2 2 5 3 2 2" xfId="12754"/>
    <cellStyle name="Normal 35 2 2 5 3 2 2 2" xfId="24808"/>
    <cellStyle name="Normal 35 2 2 5 3 2 3" xfId="18618"/>
    <cellStyle name="Normal 35 2 2 5 3 3" xfId="12755"/>
    <cellStyle name="Normal 35 2 2 5 3 3 2" xfId="24809"/>
    <cellStyle name="Normal 35 2 2 5 3 4" xfId="18617"/>
    <cellStyle name="Normal 35 2 2 5 4" xfId="5431"/>
    <cellStyle name="Normal 35 2 2 5 4 2" xfId="12756"/>
    <cellStyle name="Normal 35 2 2 5 4 2 2" xfId="24810"/>
    <cellStyle name="Normal 35 2 2 5 4 3" xfId="18619"/>
    <cellStyle name="Normal 35 2 2 5 5" xfId="8591"/>
    <cellStyle name="Normal 35 2 2 5 5 2" xfId="20974"/>
    <cellStyle name="Normal 35 2 2 5 6" xfId="15501"/>
    <cellStyle name="Normal 35 2 2 6" xfId="1304"/>
    <cellStyle name="Normal 35 2 2 6 2" xfId="5432"/>
    <cellStyle name="Normal 35 2 2 6 2 2" xfId="12757"/>
    <cellStyle name="Normal 35 2 2 6 2 2 2" xfId="24811"/>
    <cellStyle name="Normal 35 2 2 6 2 3" xfId="18620"/>
    <cellStyle name="Normal 35 2 2 6 3" xfId="12758"/>
    <cellStyle name="Normal 35 2 2 6 3 2" xfId="24812"/>
    <cellStyle name="Normal 35 2 2 6 4" xfId="15854"/>
    <cellStyle name="Normal 35 2 2 7" xfId="5433"/>
    <cellStyle name="Normal 35 2 2 7 2" xfId="5434"/>
    <cellStyle name="Normal 35 2 2 7 2 2" xfId="12759"/>
    <cellStyle name="Normal 35 2 2 7 2 2 2" xfId="24813"/>
    <cellStyle name="Normal 35 2 2 7 2 3" xfId="18622"/>
    <cellStyle name="Normal 35 2 2 7 3" xfId="12760"/>
    <cellStyle name="Normal 35 2 2 7 3 2" xfId="24814"/>
    <cellStyle name="Normal 35 2 2 7 4" xfId="18621"/>
    <cellStyle name="Normal 35 2 2 8" xfId="5435"/>
    <cellStyle name="Normal 35 2 2 8 2" xfId="12761"/>
    <cellStyle name="Normal 35 2 2 8 2 2" xfId="24815"/>
    <cellStyle name="Normal 35 2 2 8 3" xfId="18623"/>
    <cellStyle name="Normal 35 2 2 9" xfId="8592"/>
    <cellStyle name="Normal 35 2 2 9 2" xfId="20975"/>
    <cellStyle name="Normal 35 2 3" xfId="907"/>
    <cellStyle name="Normal 35 2 3 2" xfId="1862"/>
    <cellStyle name="Normal 35 2 3 2 2" xfId="5436"/>
    <cellStyle name="Normal 35 2 3 2 2 2" xfId="12762"/>
    <cellStyle name="Normal 35 2 3 2 2 2 2" xfId="24816"/>
    <cellStyle name="Normal 35 2 3 2 2 3" xfId="18624"/>
    <cellStyle name="Normal 35 2 3 2 3" xfId="12763"/>
    <cellStyle name="Normal 35 2 3 2 3 2" xfId="24817"/>
    <cellStyle name="Normal 35 2 3 2 4" xfId="16379"/>
    <cellStyle name="Normal 35 2 3 3" xfId="5437"/>
    <cellStyle name="Normal 35 2 3 3 2" xfId="5438"/>
    <cellStyle name="Normal 35 2 3 3 2 2" xfId="12764"/>
    <cellStyle name="Normal 35 2 3 3 2 2 2" xfId="24818"/>
    <cellStyle name="Normal 35 2 3 3 2 3" xfId="18626"/>
    <cellStyle name="Normal 35 2 3 3 3" xfId="12765"/>
    <cellStyle name="Normal 35 2 3 3 3 2" xfId="24819"/>
    <cellStyle name="Normal 35 2 3 3 4" xfId="18625"/>
    <cellStyle name="Normal 35 2 3 4" xfId="5439"/>
    <cellStyle name="Normal 35 2 3 4 2" xfId="12766"/>
    <cellStyle name="Normal 35 2 3 4 2 2" xfId="24820"/>
    <cellStyle name="Normal 35 2 3 4 3" xfId="18627"/>
    <cellStyle name="Normal 35 2 3 5" xfId="8593"/>
    <cellStyle name="Normal 35 2 3 5 2" xfId="20976"/>
    <cellStyle name="Normal 35 2 3 6" xfId="15502"/>
    <cellStyle name="Normal 35 2 4" xfId="1863"/>
    <cellStyle name="Normal 35 2 4 2" xfId="5440"/>
    <cellStyle name="Normal 35 2 4 2 2" xfId="12767"/>
    <cellStyle name="Normal 35 2 4 2 2 2" xfId="24821"/>
    <cellStyle name="Normal 35 2 4 2 3" xfId="18628"/>
    <cellStyle name="Normal 35 2 4 3" xfId="12768"/>
    <cellStyle name="Normal 35 2 4 3 2" xfId="24822"/>
    <cellStyle name="Normal 35 2 4 4" xfId="16380"/>
    <cellStyle name="Normal 35 2 5" xfId="5441"/>
    <cellStyle name="Normal 35 2 5 2" xfId="5442"/>
    <cellStyle name="Normal 35 2 5 2 2" xfId="12769"/>
    <cellStyle name="Normal 35 2 5 2 2 2" xfId="24823"/>
    <cellStyle name="Normal 35 2 5 2 3" xfId="18630"/>
    <cellStyle name="Normal 35 2 5 3" xfId="12770"/>
    <cellStyle name="Normal 35 2 5 3 2" xfId="24824"/>
    <cellStyle name="Normal 35 2 5 4" xfId="18629"/>
    <cellStyle name="Normal 35 2 6" xfId="5443"/>
    <cellStyle name="Normal 35 2 6 2" xfId="12771"/>
    <cellStyle name="Normal 35 2 6 2 2" xfId="24825"/>
    <cellStyle name="Normal 35 2 6 3" xfId="18631"/>
    <cellStyle name="Normal 35 2 7" xfId="8594"/>
    <cellStyle name="Normal 35 2 7 2" xfId="20977"/>
    <cellStyle name="Normal 35 2 8" xfId="15494"/>
    <cellStyle name="Normal 35 3" xfId="908"/>
    <cellStyle name="Normal 35 3 2" xfId="1864"/>
    <cellStyle name="Normal 35 3 2 2" xfId="5444"/>
    <cellStyle name="Normal 35 3 2 2 2" xfId="12772"/>
    <cellStyle name="Normal 35 3 2 2 2 2" xfId="24826"/>
    <cellStyle name="Normal 35 3 2 2 3" xfId="18632"/>
    <cellStyle name="Normal 35 3 2 3" xfId="12773"/>
    <cellStyle name="Normal 35 3 2 3 2" xfId="24827"/>
    <cellStyle name="Normal 35 3 2 4" xfId="16381"/>
    <cellStyle name="Normal 35 3 3" xfId="5445"/>
    <cellStyle name="Normal 35 3 3 2" xfId="5446"/>
    <cellStyle name="Normal 35 3 3 2 2" xfId="12774"/>
    <cellStyle name="Normal 35 3 3 2 2 2" xfId="24828"/>
    <cellStyle name="Normal 35 3 3 2 3" xfId="18634"/>
    <cellStyle name="Normal 35 3 3 3" xfId="12775"/>
    <cellStyle name="Normal 35 3 3 3 2" xfId="24829"/>
    <cellStyle name="Normal 35 3 3 4" xfId="18633"/>
    <cellStyle name="Normal 35 3 4" xfId="5447"/>
    <cellStyle name="Normal 35 3 4 2" xfId="12776"/>
    <cellStyle name="Normal 35 3 4 2 2" xfId="24830"/>
    <cellStyle name="Normal 35 3 4 3" xfId="18635"/>
    <cellStyle name="Normal 35 3 5" xfId="8595"/>
    <cellStyle name="Normal 35 3 5 2" xfId="20978"/>
    <cellStyle name="Normal 35 3 6" xfId="15503"/>
    <cellStyle name="Normal 35 4" xfId="1865"/>
    <cellStyle name="Normal 35 4 2" xfId="5448"/>
    <cellStyle name="Normal 35 4 2 2" xfId="12777"/>
    <cellStyle name="Normal 35 4 2 2 2" xfId="24831"/>
    <cellStyle name="Normal 35 4 2 3" xfId="18636"/>
    <cellStyle name="Normal 35 4 3" xfId="12778"/>
    <cellStyle name="Normal 35 4 3 2" xfId="24832"/>
    <cellStyle name="Normal 35 4 4" xfId="16382"/>
    <cellStyle name="Normal 35 5" xfId="5449"/>
    <cellStyle name="Normal 35 5 2" xfId="5450"/>
    <cellStyle name="Normal 35 5 2 2" xfId="12779"/>
    <cellStyle name="Normal 35 5 2 2 2" xfId="24833"/>
    <cellStyle name="Normal 35 5 2 3" xfId="18638"/>
    <cellStyle name="Normal 35 5 3" xfId="12780"/>
    <cellStyle name="Normal 35 5 3 2" xfId="24834"/>
    <cellStyle name="Normal 35 5 4" xfId="18637"/>
    <cellStyle name="Normal 35 6" xfId="5451"/>
    <cellStyle name="Normal 35 6 2" xfId="12781"/>
    <cellStyle name="Normal 35 6 2 2" xfId="24835"/>
    <cellStyle name="Normal 35 6 3" xfId="18639"/>
    <cellStyle name="Normal 35 7" xfId="8596"/>
    <cellStyle name="Normal 35 7 2" xfId="20979"/>
    <cellStyle name="Normal 35 8" xfId="15493"/>
    <cellStyle name="Normal 36" xfId="909"/>
    <cellStyle name="Normal 36 2" xfId="910"/>
    <cellStyle name="Normal 36 2 2" xfId="911"/>
    <cellStyle name="Normal 36 2 2 2" xfId="1866"/>
    <cellStyle name="Normal 36 2 2 2 2" xfId="5452"/>
    <cellStyle name="Normal 36 2 2 2 2 2" xfId="12782"/>
    <cellStyle name="Normal 36 2 2 2 2 2 2" xfId="24836"/>
    <cellStyle name="Normal 36 2 2 2 2 3" xfId="18640"/>
    <cellStyle name="Normal 36 2 2 2 3" xfId="12783"/>
    <cellStyle name="Normal 36 2 2 2 3 2" xfId="24837"/>
    <cellStyle name="Normal 36 2 2 2 4" xfId="16383"/>
    <cellStyle name="Normal 36 2 2 3" xfId="5453"/>
    <cellStyle name="Normal 36 2 2 3 2" xfId="5454"/>
    <cellStyle name="Normal 36 2 2 3 2 2" xfId="12784"/>
    <cellStyle name="Normal 36 2 2 3 2 2 2" xfId="24838"/>
    <cellStyle name="Normal 36 2 2 3 2 3" xfId="18642"/>
    <cellStyle name="Normal 36 2 2 3 3" xfId="12785"/>
    <cellStyle name="Normal 36 2 2 3 3 2" xfId="24839"/>
    <cellStyle name="Normal 36 2 2 3 4" xfId="18641"/>
    <cellStyle name="Normal 36 2 2 4" xfId="5455"/>
    <cellStyle name="Normal 36 2 2 4 2" xfId="12786"/>
    <cellStyle name="Normal 36 2 2 4 2 2" xfId="24840"/>
    <cellStyle name="Normal 36 2 2 4 3" xfId="18643"/>
    <cellStyle name="Normal 36 2 2 5" xfId="8597"/>
    <cellStyle name="Normal 36 2 2 5 2" xfId="20980"/>
    <cellStyle name="Normal 36 2 2 6" xfId="15506"/>
    <cellStyle name="Normal 36 2 3" xfId="1867"/>
    <cellStyle name="Normal 36 2 3 2" xfId="5456"/>
    <cellStyle name="Normal 36 2 3 2 2" xfId="12787"/>
    <cellStyle name="Normal 36 2 3 2 2 2" xfId="24841"/>
    <cellStyle name="Normal 36 2 3 2 3" xfId="18644"/>
    <cellStyle name="Normal 36 2 3 3" xfId="12788"/>
    <cellStyle name="Normal 36 2 3 3 2" xfId="24842"/>
    <cellStyle name="Normal 36 2 3 4" xfId="16384"/>
    <cellStyle name="Normal 36 2 4" xfId="5457"/>
    <cellStyle name="Normal 36 2 4 2" xfId="5458"/>
    <cellStyle name="Normal 36 2 4 2 2" xfId="12789"/>
    <cellStyle name="Normal 36 2 4 2 2 2" xfId="24843"/>
    <cellStyle name="Normal 36 2 4 2 3" xfId="18646"/>
    <cellStyle name="Normal 36 2 4 3" xfId="12790"/>
    <cellStyle name="Normal 36 2 4 3 2" xfId="24844"/>
    <cellStyle name="Normal 36 2 4 4" xfId="18645"/>
    <cellStyle name="Normal 36 2 5" xfId="5459"/>
    <cellStyle name="Normal 36 2 5 2" xfId="12791"/>
    <cellStyle name="Normal 36 2 5 2 2" xfId="24845"/>
    <cellStyle name="Normal 36 2 5 3" xfId="18647"/>
    <cellStyle name="Normal 36 2 6" xfId="8598"/>
    <cellStyle name="Normal 36 2 6 2" xfId="20981"/>
    <cellStyle name="Normal 36 2 7" xfId="15505"/>
    <cellStyle name="Normal 36 3" xfId="912"/>
    <cellStyle name="Normal 36 3 10" xfId="15507"/>
    <cellStyle name="Normal 36 3 2" xfId="913"/>
    <cellStyle name="Normal 36 3 2 2" xfId="914"/>
    <cellStyle name="Normal 36 3 2 2 2" xfId="1868"/>
    <cellStyle name="Normal 36 3 2 2 2 2" xfId="5460"/>
    <cellStyle name="Normal 36 3 2 2 2 2 2" xfId="12792"/>
    <cellStyle name="Normal 36 3 2 2 2 2 2 2" xfId="24846"/>
    <cellStyle name="Normal 36 3 2 2 2 2 3" xfId="18648"/>
    <cellStyle name="Normal 36 3 2 2 2 3" xfId="12793"/>
    <cellStyle name="Normal 36 3 2 2 2 3 2" xfId="24847"/>
    <cellStyle name="Normal 36 3 2 2 2 4" xfId="16385"/>
    <cellStyle name="Normal 36 3 2 2 3" xfId="5461"/>
    <cellStyle name="Normal 36 3 2 2 3 2" xfId="5462"/>
    <cellStyle name="Normal 36 3 2 2 3 2 2" xfId="12794"/>
    <cellStyle name="Normal 36 3 2 2 3 2 2 2" xfId="24848"/>
    <cellStyle name="Normal 36 3 2 2 3 2 3" xfId="18650"/>
    <cellStyle name="Normal 36 3 2 2 3 3" xfId="12795"/>
    <cellStyle name="Normal 36 3 2 2 3 3 2" xfId="24849"/>
    <cellStyle name="Normal 36 3 2 2 3 4" xfId="18649"/>
    <cellStyle name="Normal 36 3 2 2 4" xfId="5463"/>
    <cellStyle name="Normal 36 3 2 2 4 2" xfId="12796"/>
    <cellStyle name="Normal 36 3 2 2 4 2 2" xfId="24850"/>
    <cellStyle name="Normal 36 3 2 2 4 3" xfId="18651"/>
    <cellStyle name="Normal 36 3 2 2 5" xfId="8599"/>
    <cellStyle name="Normal 36 3 2 2 5 2" xfId="20982"/>
    <cellStyle name="Normal 36 3 2 2 6" xfId="15509"/>
    <cellStyle name="Normal 36 3 2 3" xfId="1869"/>
    <cellStyle name="Normal 36 3 2 3 2" xfId="5464"/>
    <cellStyle name="Normal 36 3 2 3 2 2" xfId="12797"/>
    <cellStyle name="Normal 36 3 2 3 2 2 2" xfId="24851"/>
    <cellStyle name="Normal 36 3 2 3 2 3" xfId="18652"/>
    <cellStyle name="Normal 36 3 2 3 3" xfId="12798"/>
    <cellStyle name="Normal 36 3 2 3 3 2" xfId="24852"/>
    <cellStyle name="Normal 36 3 2 3 4" xfId="16386"/>
    <cellStyle name="Normal 36 3 2 4" xfId="5465"/>
    <cellStyle name="Normal 36 3 2 4 2" xfId="5466"/>
    <cellStyle name="Normal 36 3 2 4 2 2" xfId="12799"/>
    <cellStyle name="Normal 36 3 2 4 2 2 2" xfId="24853"/>
    <cellStyle name="Normal 36 3 2 4 2 3" xfId="18654"/>
    <cellStyle name="Normal 36 3 2 4 3" xfId="12800"/>
    <cellStyle name="Normal 36 3 2 4 3 2" xfId="24854"/>
    <cellStyle name="Normal 36 3 2 4 4" xfId="18653"/>
    <cellStyle name="Normal 36 3 2 5" xfId="5467"/>
    <cellStyle name="Normal 36 3 2 5 2" xfId="12801"/>
    <cellStyle name="Normal 36 3 2 5 2 2" xfId="24855"/>
    <cellStyle name="Normal 36 3 2 5 3" xfId="18655"/>
    <cellStyle name="Normal 36 3 2 6" xfId="8600"/>
    <cellStyle name="Normal 36 3 2 6 2" xfId="20983"/>
    <cellStyle name="Normal 36 3 2 7" xfId="15508"/>
    <cellStyle name="Normal 36 3 3" xfId="915"/>
    <cellStyle name="Normal 36 3 3 2" xfId="916"/>
    <cellStyle name="Normal 36 3 3 2 2" xfId="1870"/>
    <cellStyle name="Normal 36 3 3 2 2 2" xfId="5468"/>
    <cellStyle name="Normal 36 3 3 2 2 2 2" xfId="12802"/>
    <cellStyle name="Normal 36 3 3 2 2 2 2 2" xfId="24856"/>
    <cellStyle name="Normal 36 3 3 2 2 2 3" xfId="18656"/>
    <cellStyle name="Normal 36 3 3 2 2 3" xfId="12803"/>
    <cellStyle name="Normal 36 3 3 2 2 3 2" xfId="24857"/>
    <cellStyle name="Normal 36 3 3 2 2 4" xfId="16387"/>
    <cellStyle name="Normal 36 3 3 2 3" xfId="5469"/>
    <cellStyle name="Normal 36 3 3 2 3 2" xfId="5470"/>
    <cellStyle name="Normal 36 3 3 2 3 2 2" xfId="12804"/>
    <cellStyle name="Normal 36 3 3 2 3 2 2 2" xfId="24858"/>
    <cellStyle name="Normal 36 3 3 2 3 2 3" xfId="18658"/>
    <cellStyle name="Normal 36 3 3 2 3 3" xfId="12805"/>
    <cellStyle name="Normal 36 3 3 2 3 3 2" xfId="24859"/>
    <cellStyle name="Normal 36 3 3 2 3 4" xfId="18657"/>
    <cellStyle name="Normal 36 3 3 2 4" xfId="5471"/>
    <cellStyle name="Normal 36 3 3 2 4 2" xfId="12806"/>
    <cellStyle name="Normal 36 3 3 2 4 2 2" xfId="24860"/>
    <cellStyle name="Normal 36 3 3 2 4 3" xfId="18659"/>
    <cellStyle name="Normal 36 3 3 2 5" xfId="8601"/>
    <cellStyle name="Normal 36 3 3 2 5 2" xfId="20984"/>
    <cellStyle name="Normal 36 3 3 2 6" xfId="15511"/>
    <cellStyle name="Normal 36 3 3 3" xfId="1871"/>
    <cellStyle name="Normal 36 3 3 3 2" xfId="5472"/>
    <cellStyle name="Normal 36 3 3 3 2 2" xfId="12807"/>
    <cellStyle name="Normal 36 3 3 3 2 2 2" xfId="24861"/>
    <cellStyle name="Normal 36 3 3 3 2 3" xfId="18660"/>
    <cellStyle name="Normal 36 3 3 3 3" xfId="12808"/>
    <cellStyle name="Normal 36 3 3 3 3 2" xfId="24862"/>
    <cellStyle name="Normal 36 3 3 3 4" xfId="16388"/>
    <cellStyle name="Normal 36 3 3 4" xfId="5473"/>
    <cellStyle name="Normal 36 3 3 4 2" xfId="5474"/>
    <cellStyle name="Normal 36 3 3 4 2 2" xfId="12809"/>
    <cellStyle name="Normal 36 3 3 4 2 2 2" xfId="24863"/>
    <cellStyle name="Normal 36 3 3 4 2 3" xfId="18662"/>
    <cellStyle name="Normal 36 3 3 4 3" xfId="12810"/>
    <cellStyle name="Normal 36 3 3 4 3 2" xfId="24864"/>
    <cellStyle name="Normal 36 3 3 4 4" xfId="18661"/>
    <cellStyle name="Normal 36 3 3 5" xfId="5475"/>
    <cellStyle name="Normal 36 3 3 5 2" xfId="12811"/>
    <cellStyle name="Normal 36 3 3 5 2 2" xfId="24865"/>
    <cellStyle name="Normal 36 3 3 5 3" xfId="18663"/>
    <cellStyle name="Normal 36 3 3 6" xfId="8602"/>
    <cellStyle name="Normal 36 3 3 6 2" xfId="20985"/>
    <cellStyle name="Normal 36 3 3 7" xfId="15510"/>
    <cellStyle name="Normal 36 3 4" xfId="917"/>
    <cellStyle name="Normal 36 3 4 2" xfId="918"/>
    <cellStyle name="Normal 36 3 4 2 2" xfId="1872"/>
    <cellStyle name="Normal 36 3 4 2 2 2" xfId="5476"/>
    <cellStyle name="Normal 36 3 4 2 2 2 2" xfId="12812"/>
    <cellStyle name="Normal 36 3 4 2 2 2 2 2" xfId="24866"/>
    <cellStyle name="Normal 36 3 4 2 2 2 3" xfId="18664"/>
    <cellStyle name="Normal 36 3 4 2 2 3" xfId="12813"/>
    <cellStyle name="Normal 36 3 4 2 2 3 2" xfId="24867"/>
    <cellStyle name="Normal 36 3 4 2 2 4" xfId="16389"/>
    <cellStyle name="Normal 36 3 4 2 3" xfId="5477"/>
    <cellStyle name="Normal 36 3 4 2 3 2" xfId="5478"/>
    <cellStyle name="Normal 36 3 4 2 3 2 2" xfId="12814"/>
    <cellStyle name="Normal 36 3 4 2 3 2 2 2" xfId="24868"/>
    <cellStyle name="Normal 36 3 4 2 3 2 3" xfId="18666"/>
    <cellStyle name="Normal 36 3 4 2 3 3" xfId="12815"/>
    <cellStyle name="Normal 36 3 4 2 3 3 2" xfId="24869"/>
    <cellStyle name="Normal 36 3 4 2 3 4" xfId="18665"/>
    <cellStyle name="Normal 36 3 4 2 4" xfId="5479"/>
    <cellStyle name="Normal 36 3 4 2 4 2" xfId="12816"/>
    <cellStyle name="Normal 36 3 4 2 4 2 2" xfId="24870"/>
    <cellStyle name="Normal 36 3 4 2 4 3" xfId="18667"/>
    <cellStyle name="Normal 36 3 4 2 5" xfId="8603"/>
    <cellStyle name="Normal 36 3 4 2 5 2" xfId="20986"/>
    <cellStyle name="Normal 36 3 4 2 6" xfId="15513"/>
    <cellStyle name="Normal 36 3 4 3" xfId="1873"/>
    <cellStyle name="Normal 36 3 4 3 2" xfId="5480"/>
    <cellStyle name="Normal 36 3 4 3 2 2" xfId="12817"/>
    <cellStyle name="Normal 36 3 4 3 2 2 2" xfId="24871"/>
    <cellStyle name="Normal 36 3 4 3 2 3" xfId="18668"/>
    <cellStyle name="Normal 36 3 4 3 3" xfId="12818"/>
    <cellStyle name="Normal 36 3 4 3 3 2" xfId="24872"/>
    <cellStyle name="Normal 36 3 4 3 4" xfId="16390"/>
    <cellStyle name="Normal 36 3 4 4" xfId="5481"/>
    <cellStyle name="Normal 36 3 4 4 2" xfId="5482"/>
    <cellStyle name="Normal 36 3 4 4 2 2" xfId="12819"/>
    <cellStyle name="Normal 36 3 4 4 2 2 2" xfId="24873"/>
    <cellStyle name="Normal 36 3 4 4 2 3" xfId="18670"/>
    <cellStyle name="Normal 36 3 4 4 3" xfId="12820"/>
    <cellStyle name="Normal 36 3 4 4 3 2" xfId="24874"/>
    <cellStyle name="Normal 36 3 4 4 4" xfId="18669"/>
    <cellStyle name="Normal 36 3 4 5" xfId="5483"/>
    <cellStyle name="Normal 36 3 4 5 2" xfId="12821"/>
    <cellStyle name="Normal 36 3 4 5 2 2" xfId="24875"/>
    <cellStyle name="Normal 36 3 4 5 3" xfId="18671"/>
    <cellStyle name="Normal 36 3 4 6" xfId="8604"/>
    <cellStyle name="Normal 36 3 4 6 2" xfId="20987"/>
    <cellStyle name="Normal 36 3 4 7" xfId="15512"/>
    <cellStyle name="Normal 36 3 5" xfId="919"/>
    <cellStyle name="Normal 36 3 5 2" xfId="1874"/>
    <cellStyle name="Normal 36 3 5 2 2" xfId="5484"/>
    <cellStyle name="Normal 36 3 5 2 2 2" xfId="12822"/>
    <cellStyle name="Normal 36 3 5 2 2 2 2" xfId="24876"/>
    <cellStyle name="Normal 36 3 5 2 2 3" xfId="18672"/>
    <cellStyle name="Normal 36 3 5 2 3" xfId="12823"/>
    <cellStyle name="Normal 36 3 5 2 3 2" xfId="24877"/>
    <cellStyle name="Normal 36 3 5 2 4" xfId="16391"/>
    <cellStyle name="Normal 36 3 5 3" xfId="5485"/>
    <cellStyle name="Normal 36 3 5 3 2" xfId="5486"/>
    <cellStyle name="Normal 36 3 5 3 2 2" xfId="12824"/>
    <cellStyle name="Normal 36 3 5 3 2 2 2" xfId="24878"/>
    <cellStyle name="Normal 36 3 5 3 2 3" xfId="18674"/>
    <cellStyle name="Normal 36 3 5 3 3" xfId="12825"/>
    <cellStyle name="Normal 36 3 5 3 3 2" xfId="24879"/>
    <cellStyle name="Normal 36 3 5 3 4" xfId="18673"/>
    <cellStyle name="Normal 36 3 5 4" xfId="5487"/>
    <cellStyle name="Normal 36 3 5 4 2" xfId="12826"/>
    <cellStyle name="Normal 36 3 5 4 2 2" xfId="24880"/>
    <cellStyle name="Normal 36 3 5 4 3" xfId="18675"/>
    <cellStyle name="Normal 36 3 5 5" xfId="8605"/>
    <cellStyle name="Normal 36 3 5 5 2" xfId="20988"/>
    <cellStyle name="Normal 36 3 5 6" xfId="15514"/>
    <cellStyle name="Normal 36 3 6" xfId="1875"/>
    <cellStyle name="Normal 36 3 6 2" xfId="5488"/>
    <cellStyle name="Normal 36 3 6 2 2" xfId="12827"/>
    <cellStyle name="Normal 36 3 6 2 2 2" xfId="24881"/>
    <cellStyle name="Normal 36 3 6 2 3" xfId="18676"/>
    <cellStyle name="Normal 36 3 6 3" xfId="12828"/>
    <cellStyle name="Normal 36 3 6 3 2" xfId="24882"/>
    <cellStyle name="Normal 36 3 6 4" xfId="14859"/>
    <cellStyle name="Normal 36 3 6 4 2" xfId="26358"/>
    <cellStyle name="Normal 36 3 6 5" xfId="16392"/>
    <cellStyle name="Normal 36 3 7" xfId="5489"/>
    <cellStyle name="Normal 36 3 7 2" xfId="5490"/>
    <cellStyle name="Normal 36 3 7 2 2" xfId="12829"/>
    <cellStyle name="Normal 36 3 7 2 2 2" xfId="24883"/>
    <cellStyle name="Normal 36 3 7 2 3" xfId="18678"/>
    <cellStyle name="Normal 36 3 7 3" xfId="12830"/>
    <cellStyle name="Normal 36 3 7 3 2" xfId="24884"/>
    <cellStyle name="Normal 36 3 7 4" xfId="18677"/>
    <cellStyle name="Normal 36 3 8" xfId="5491"/>
    <cellStyle name="Normal 36 3 8 2" xfId="12831"/>
    <cellStyle name="Normal 36 3 8 2 2" xfId="24885"/>
    <cellStyle name="Normal 36 3 8 3" xfId="18679"/>
    <cellStyle name="Normal 36 3 9" xfId="8606"/>
    <cellStyle name="Normal 36 3 9 2" xfId="20989"/>
    <cellStyle name="Normal 36 4" xfId="920"/>
    <cellStyle name="Normal 36 4 2" xfId="1876"/>
    <cellStyle name="Normal 36 4 2 2" xfId="5492"/>
    <cellStyle name="Normal 36 4 2 2 2" xfId="12832"/>
    <cellStyle name="Normal 36 4 2 2 2 2" xfId="24886"/>
    <cellStyle name="Normal 36 4 2 2 3" xfId="18680"/>
    <cellStyle name="Normal 36 4 2 3" xfId="12833"/>
    <cellStyle name="Normal 36 4 2 3 2" xfId="24887"/>
    <cellStyle name="Normal 36 4 2 4" xfId="16393"/>
    <cellStyle name="Normal 36 4 3" xfId="5493"/>
    <cellStyle name="Normal 36 4 3 2" xfId="5494"/>
    <cellStyle name="Normal 36 4 3 2 2" xfId="12834"/>
    <cellStyle name="Normal 36 4 3 2 2 2" xfId="24888"/>
    <cellStyle name="Normal 36 4 3 2 3" xfId="18682"/>
    <cellStyle name="Normal 36 4 3 3" xfId="12835"/>
    <cellStyle name="Normal 36 4 3 3 2" xfId="24889"/>
    <cellStyle name="Normal 36 4 3 4" xfId="18681"/>
    <cellStyle name="Normal 36 4 4" xfId="5495"/>
    <cellStyle name="Normal 36 4 4 2" xfId="12836"/>
    <cellStyle name="Normal 36 4 4 2 2" xfId="24890"/>
    <cellStyle name="Normal 36 4 4 3" xfId="18683"/>
    <cellStyle name="Normal 36 4 5" xfId="8607"/>
    <cellStyle name="Normal 36 4 5 2" xfId="20990"/>
    <cellStyle name="Normal 36 4 6" xfId="15515"/>
    <cellStyle name="Normal 36 5" xfId="1877"/>
    <cellStyle name="Normal 36 5 2" xfId="5496"/>
    <cellStyle name="Normal 36 5 2 2" xfId="12837"/>
    <cellStyle name="Normal 36 5 2 2 2" xfId="24891"/>
    <cellStyle name="Normal 36 5 2 3" xfId="18684"/>
    <cellStyle name="Normal 36 5 3" xfId="12838"/>
    <cellStyle name="Normal 36 5 3 2" xfId="24892"/>
    <cellStyle name="Normal 36 5 4" xfId="16394"/>
    <cellStyle name="Normal 36 6" xfId="5497"/>
    <cellStyle name="Normal 36 6 2" xfId="5498"/>
    <cellStyle name="Normal 36 6 2 2" xfId="12839"/>
    <cellStyle name="Normal 36 6 2 2 2" xfId="24893"/>
    <cellStyle name="Normal 36 6 2 3" xfId="18686"/>
    <cellStyle name="Normal 36 6 3" xfId="12840"/>
    <cellStyle name="Normal 36 6 3 2" xfId="24894"/>
    <cellStyle name="Normal 36 6 4" xfId="18685"/>
    <cellStyle name="Normal 36 7" xfId="5499"/>
    <cellStyle name="Normal 36 7 2" xfId="12841"/>
    <cellStyle name="Normal 36 7 2 2" xfId="24895"/>
    <cellStyle name="Normal 36 7 3" xfId="18687"/>
    <cellStyle name="Normal 36 8" xfId="8608"/>
    <cellStyle name="Normal 36 8 2" xfId="20991"/>
    <cellStyle name="Normal 36 9" xfId="15504"/>
    <cellStyle name="Normal 37" xfId="921"/>
    <cellStyle name="Normal 37 10" xfId="8609"/>
    <cellStyle name="Normal 37 10 2" xfId="20992"/>
    <cellStyle name="Normal 37 11" xfId="15516"/>
    <cellStyle name="Normal 37 2" xfId="922"/>
    <cellStyle name="Normal 37 2 2" xfId="923"/>
    <cellStyle name="Normal 37 2 2 2" xfId="1878"/>
    <cellStyle name="Normal 37 2 2 2 2" xfId="5500"/>
    <cellStyle name="Normal 37 2 2 2 2 2" xfId="12842"/>
    <cellStyle name="Normal 37 2 2 2 2 2 2" xfId="24896"/>
    <cellStyle name="Normal 37 2 2 2 2 3" xfId="18688"/>
    <cellStyle name="Normal 37 2 2 2 3" xfId="12843"/>
    <cellStyle name="Normal 37 2 2 2 3 2" xfId="24897"/>
    <cellStyle name="Normal 37 2 2 2 4" xfId="16395"/>
    <cellStyle name="Normal 37 2 2 3" xfId="5501"/>
    <cellStyle name="Normal 37 2 2 3 2" xfId="5502"/>
    <cellStyle name="Normal 37 2 2 3 2 2" xfId="12844"/>
    <cellStyle name="Normal 37 2 2 3 2 2 2" xfId="24898"/>
    <cellStyle name="Normal 37 2 2 3 2 3" xfId="18690"/>
    <cellStyle name="Normal 37 2 2 3 3" xfId="12845"/>
    <cellStyle name="Normal 37 2 2 3 3 2" xfId="24899"/>
    <cellStyle name="Normal 37 2 2 3 4" xfId="18689"/>
    <cellStyle name="Normal 37 2 2 4" xfId="5503"/>
    <cellStyle name="Normal 37 2 2 4 2" xfId="12846"/>
    <cellStyle name="Normal 37 2 2 4 2 2" xfId="24900"/>
    <cellStyle name="Normal 37 2 2 4 3" xfId="18691"/>
    <cellStyle name="Normal 37 2 2 5" xfId="8610"/>
    <cellStyle name="Normal 37 2 2 5 2" xfId="20993"/>
    <cellStyle name="Normal 37 2 2 6" xfId="15518"/>
    <cellStyle name="Normal 37 2 3" xfId="1879"/>
    <cellStyle name="Normal 37 2 3 2" xfId="5504"/>
    <cellStyle name="Normal 37 2 3 2 2" xfId="12847"/>
    <cellStyle name="Normal 37 2 3 2 2 2" xfId="24901"/>
    <cellStyle name="Normal 37 2 3 2 3" xfId="18692"/>
    <cellStyle name="Normal 37 2 3 3" xfId="12848"/>
    <cellStyle name="Normal 37 2 3 3 2" xfId="24902"/>
    <cellStyle name="Normal 37 2 3 4" xfId="16396"/>
    <cellStyle name="Normal 37 2 4" xfId="5505"/>
    <cellStyle name="Normal 37 2 4 2" xfId="5506"/>
    <cellStyle name="Normal 37 2 4 2 2" xfId="12849"/>
    <cellStyle name="Normal 37 2 4 2 2 2" xfId="24903"/>
    <cellStyle name="Normal 37 2 4 2 3" xfId="18694"/>
    <cellStyle name="Normal 37 2 4 3" xfId="12850"/>
    <cellStyle name="Normal 37 2 4 3 2" xfId="24904"/>
    <cellStyle name="Normal 37 2 4 4" xfId="18693"/>
    <cellStyle name="Normal 37 2 5" xfId="5507"/>
    <cellStyle name="Normal 37 2 5 2" xfId="12851"/>
    <cellStyle name="Normal 37 2 5 2 2" xfId="24905"/>
    <cellStyle name="Normal 37 2 5 3" xfId="18695"/>
    <cellStyle name="Normal 37 2 6" xfId="8611"/>
    <cellStyle name="Normal 37 2 6 2" xfId="20994"/>
    <cellStyle name="Normal 37 2 7" xfId="15517"/>
    <cellStyle name="Normal 37 3" xfId="924"/>
    <cellStyle name="Normal 37 3 2" xfId="925"/>
    <cellStyle name="Normal 37 3 2 2" xfId="1880"/>
    <cellStyle name="Normal 37 3 2 2 2" xfId="5508"/>
    <cellStyle name="Normal 37 3 2 2 2 2" xfId="12852"/>
    <cellStyle name="Normal 37 3 2 2 2 2 2" xfId="24906"/>
    <cellStyle name="Normal 37 3 2 2 2 3" xfId="18696"/>
    <cellStyle name="Normal 37 3 2 2 3" xfId="12853"/>
    <cellStyle name="Normal 37 3 2 2 3 2" xfId="24907"/>
    <cellStyle name="Normal 37 3 2 2 4" xfId="16397"/>
    <cellStyle name="Normal 37 3 2 3" xfId="5509"/>
    <cellStyle name="Normal 37 3 2 3 2" xfId="5510"/>
    <cellStyle name="Normal 37 3 2 3 2 2" xfId="12854"/>
    <cellStyle name="Normal 37 3 2 3 2 2 2" xfId="24908"/>
    <cellStyle name="Normal 37 3 2 3 2 3" xfId="18698"/>
    <cellStyle name="Normal 37 3 2 3 3" xfId="12855"/>
    <cellStyle name="Normal 37 3 2 3 3 2" xfId="24909"/>
    <cellStyle name="Normal 37 3 2 3 4" xfId="18697"/>
    <cellStyle name="Normal 37 3 2 4" xfId="5511"/>
    <cellStyle name="Normal 37 3 2 4 2" xfId="12856"/>
    <cellStyle name="Normal 37 3 2 4 2 2" xfId="24910"/>
    <cellStyle name="Normal 37 3 2 4 3" xfId="18699"/>
    <cellStyle name="Normal 37 3 2 5" xfId="8612"/>
    <cellStyle name="Normal 37 3 2 5 2" xfId="20995"/>
    <cellStyle name="Normal 37 3 2 6" xfId="15520"/>
    <cellStyle name="Normal 37 3 3" xfId="1881"/>
    <cellStyle name="Normal 37 3 3 2" xfId="5512"/>
    <cellStyle name="Normal 37 3 3 2 2" xfId="12857"/>
    <cellStyle name="Normal 37 3 3 2 2 2" xfId="24911"/>
    <cellStyle name="Normal 37 3 3 2 3" xfId="18700"/>
    <cellStyle name="Normal 37 3 3 3" xfId="12858"/>
    <cellStyle name="Normal 37 3 3 3 2" xfId="24912"/>
    <cellStyle name="Normal 37 3 3 4" xfId="16398"/>
    <cellStyle name="Normal 37 3 4" xfId="5513"/>
    <cellStyle name="Normal 37 3 4 2" xfId="5514"/>
    <cellStyle name="Normal 37 3 4 2 2" xfId="12859"/>
    <cellStyle name="Normal 37 3 4 2 2 2" xfId="24913"/>
    <cellStyle name="Normal 37 3 4 2 3" xfId="18702"/>
    <cellStyle name="Normal 37 3 4 3" xfId="12860"/>
    <cellStyle name="Normal 37 3 4 3 2" xfId="24914"/>
    <cellStyle name="Normal 37 3 4 4" xfId="18701"/>
    <cellStyle name="Normal 37 3 5" xfId="5515"/>
    <cellStyle name="Normal 37 3 5 2" xfId="12861"/>
    <cellStyle name="Normal 37 3 5 2 2" xfId="24915"/>
    <cellStyle name="Normal 37 3 5 3" xfId="18703"/>
    <cellStyle name="Normal 37 3 6" xfId="8613"/>
    <cellStyle name="Normal 37 3 6 2" xfId="20996"/>
    <cellStyle name="Normal 37 3 7" xfId="15519"/>
    <cellStyle name="Normal 37 4" xfId="926"/>
    <cellStyle name="Normal 37 4 2" xfId="927"/>
    <cellStyle name="Normal 37 4 2 2" xfId="1882"/>
    <cellStyle name="Normal 37 4 2 2 2" xfId="5516"/>
    <cellStyle name="Normal 37 4 2 2 2 2" xfId="12862"/>
    <cellStyle name="Normal 37 4 2 2 2 2 2" xfId="24916"/>
    <cellStyle name="Normal 37 4 2 2 2 3" xfId="18704"/>
    <cellStyle name="Normal 37 4 2 2 3" xfId="12863"/>
    <cellStyle name="Normal 37 4 2 2 3 2" xfId="24917"/>
    <cellStyle name="Normal 37 4 2 2 4" xfId="16399"/>
    <cellStyle name="Normal 37 4 2 3" xfId="5517"/>
    <cellStyle name="Normal 37 4 2 3 2" xfId="5518"/>
    <cellStyle name="Normal 37 4 2 3 2 2" xfId="12864"/>
    <cellStyle name="Normal 37 4 2 3 2 2 2" xfId="24918"/>
    <cellStyle name="Normal 37 4 2 3 2 3" xfId="18706"/>
    <cellStyle name="Normal 37 4 2 3 3" xfId="12865"/>
    <cellStyle name="Normal 37 4 2 3 3 2" xfId="24919"/>
    <cellStyle name="Normal 37 4 2 3 4" xfId="18705"/>
    <cellStyle name="Normal 37 4 2 4" xfId="5519"/>
    <cellStyle name="Normal 37 4 2 4 2" xfId="12866"/>
    <cellStyle name="Normal 37 4 2 4 2 2" xfId="24920"/>
    <cellStyle name="Normal 37 4 2 4 3" xfId="18707"/>
    <cellStyle name="Normal 37 4 2 5" xfId="8614"/>
    <cellStyle name="Normal 37 4 2 5 2" xfId="20997"/>
    <cellStyle name="Normal 37 4 2 6" xfId="15522"/>
    <cellStyle name="Normal 37 4 3" xfId="1883"/>
    <cellStyle name="Normal 37 4 3 2" xfId="5520"/>
    <cellStyle name="Normal 37 4 3 2 2" xfId="12867"/>
    <cellStyle name="Normal 37 4 3 2 2 2" xfId="24921"/>
    <cellStyle name="Normal 37 4 3 2 3" xfId="18708"/>
    <cellStyle name="Normal 37 4 3 3" xfId="12868"/>
    <cellStyle name="Normal 37 4 3 3 2" xfId="24922"/>
    <cellStyle name="Normal 37 4 3 4" xfId="16400"/>
    <cellStyle name="Normal 37 4 4" xfId="5521"/>
    <cellStyle name="Normal 37 4 4 2" xfId="5522"/>
    <cellStyle name="Normal 37 4 4 2 2" xfId="12869"/>
    <cellStyle name="Normal 37 4 4 2 2 2" xfId="24923"/>
    <cellStyle name="Normal 37 4 4 2 3" xfId="18710"/>
    <cellStyle name="Normal 37 4 4 3" xfId="12870"/>
    <cellStyle name="Normal 37 4 4 3 2" xfId="24924"/>
    <cellStyle name="Normal 37 4 4 4" xfId="18709"/>
    <cellStyle name="Normal 37 4 5" xfId="5523"/>
    <cellStyle name="Normal 37 4 5 2" xfId="12871"/>
    <cellStyle name="Normal 37 4 5 2 2" xfId="24925"/>
    <cellStyle name="Normal 37 4 5 3" xfId="18711"/>
    <cellStyle name="Normal 37 4 6" xfId="8615"/>
    <cellStyle name="Normal 37 4 6 2" xfId="20998"/>
    <cellStyle name="Normal 37 4 7" xfId="15521"/>
    <cellStyle name="Normal 37 5" xfId="928"/>
    <cellStyle name="Normal 37 5 2" xfId="929"/>
    <cellStyle name="Normal 37 5 2 2" xfId="1884"/>
    <cellStyle name="Normal 37 5 2 2 2" xfId="5524"/>
    <cellStyle name="Normal 37 5 2 2 2 2" xfId="12872"/>
    <cellStyle name="Normal 37 5 2 2 2 2 2" xfId="24926"/>
    <cellStyle name="Normal 37 5 2 2 2 3" xfId="18712"/>
    <cellStyle name="Normal 37 5 2 2 3" xfId="12873"/>
    <cellStyle name="Normal 37 5 2 2 3 2" xfId="24927"/>
    <cellStyle name="Normal 37 5 2 2 4" xfId="16401"/>
    <cellStyle name="Normal 37 5 2 3" xfId="5525"/>
    <cellStyle name="Normal 37 5 2 3 2" xfId="5526"/>
    <cellStyle name="Normal 37 5 2 3 2 2" xfId="12874"/>
    <cellStyle name="Normal 37 5 2 3 2 2 2" xfId="24928"/>
    <cellStyle name="Normal 37 5 2 3 2 3" xfId="18714"/>
    <cellStyle name="Normal 37 5 2 3 3" xfId="12875"/>
    <cellStyle name="Normal 37 5 2 3 3 2" xfId="24929"/>
    <cellStyle name="Normal 37 5 2 3 4" xfId="18713"/>
    <cellStyle name="Normal 37 5 2 4" xfId="5527"/>
    <cellStyle name="Normal 37 5 2 4 2" xfId="12876"/>
    <cellStyle name="Normal 37 5 2 4 2 2" xfId="24930"/>
    <cellStyle name="Normal 37 5 2 4 3" xfId="18715"/>
    <cellStyle name="Normal 37 5 2 5" xfId="8616"/>
    <cellStyle name="Normal 37 5 2 5 2" xfId="20999"/>
    <cellStyle name="Normal 37 5 2 6" xfId="15524"/>
    <cellStyle name="Normal 37 5 3" xfId="1885"/>
    <cellStyle name="Normal 37 5 3 2" xfId="5528"/>
    <cellStyle name="Normal 37 5 3 2 2" xfId="12877"/>
    <cellStyle name="Normal 37 5 3 2 2 2" xfId="24931"/>
    <cellStyle name="Normal 37 5 3 2 3" xfId="18716"/>
    <cellStyle name="Normal 37 5 3 3" xfId="12878"/>
    <cellStyle name="Normal 37 5 3 3 2" xfId="24932"/>
    <cellStyle name="Normal 37 5 3 4" xfId="16402"/>
    <cellStyle name="Normal 37 5 4" xfId="5529"/>
    <cellStyle name="Normal 37 5 4 2" xfId="5530"/>
    <cellStyle name="Normal 37 5 4 2 2" xfId="12879"/>
    <cellStyle name="Normal 37 5 4 2 2 2" xfId="24933"/>
    <cellStyle name="Normal 37 5 4 2 3" xfId="18718"/>
    <cellStyle name="Normal 37 5 4 3" xfId="12880"/>
    <cellStyle name="Normal 37 5 4 3 2" xfId="24934"/>
    <cellStyle name="Normal 37 5 4 4" xfId="18717"/>
    <cellStyle name="Normal 37 5 5" xfId="5531"/>
    <cellStyle name="Normal 37 5 5 2" xfId="12881"/>
    <cellStyle name="Normal 37 5 5 2 2" xfId="24935"/>
    <cellStyle name="Normal 37 5 5 3" xfId="18719"/>
    <cellStyle name="Normal 37 5 6" xfId="8617"/>
    <cellStyle name="Normal 37 5 6 2" xfId="21000"/>
    <cellStyle name="Normal 37 5 7" xfId="15523"/>
    <cellStyle name="Normal 37 6" xfId="930"/>
    <cellStyle name="Normal 37 6 2" xfId="1886"/>
    <cellStyle name="Normal 37 6 2 2" xfId="5532"/>
    <cellStyle name="Normal 37 6 2 2 2" xfId="12882"/>
    <cellStyle name="Normal 37 6 2 2 2 2" xfId="24936"/>
    <cellStyle name="Normal 37 6 2 2 3" xfId="18720"/>
    <cellStyle name="Normal 37 6 2 3" xfId="12883"/>
    <cellStyle name="Normal 37 6 2 3 2" xfId="24937"/>
    <cellStyle name="Normal 37 6 2 4" xfId="16403"/>
    <cellStyle name="Normal 37 6 3" xfId="5533"/>
    <cellStyle name="Normal 37 6 3 2" xfId="5534"/>
    <cellStyle name="Normal 37 6 3 2 2" xfId="12884"/>
    <cellStyle name="Normal 37 6 3 2 2 2" xfId="24938"/>
    <cellStyle name="Normal 37 6 3 2 3" xfId="18722"/>
    <cellStyle name="Normal 37 6 3 3" xfId="12885"/>
    <cellStyle name="Normal 37 6 3 3 2" xfId="24939"/>
    <cellStyle name="Normal 37 6 3 4" xfId="18721"/>
    <cellStyle name="Normal 37 6 4" xfId="5535"/>
    <cellStyle name="Normal 37 6 4 2" xfId="12886"/>
    <cellStyle name="Normal 37 6 4 2 2" xfId="24940"/>
    <cellStyle name="Normal 37 6 4 3" xfId="18723"/>
    <cellStyle name="Normal 37 6 5" xfId="8618"/>
    <cellStyle name="Normal 37 6 5 2" xfId="21001"/>
    <cellStyle name="Normal 37 6 6" xfId="15525"/>
    <cellStyle name="Normal 37 7" xfId="1887"/>
    <cellStyle name="Normal 37 7 2" xfId="5536"/>
    <cellStyle name="Normal 37 7 2 2" xfId="12887"/>
    <cellStyle name="Normal 37 7 2 2 2" xfId="24941"/>
    <cellStyle name="Normal 37 7 2 3" xfId="18724"/>
    <cellStyle name="Normal 37 7 3" xfId="12888"/>
    <cellStyle name="Normal 37 7 3 2" xfId="24942"/>
    <cellStyle name="Normal 37 7 4" xfId="16404"/>
    <cellStyle name="Normal 37 8" xfId="5537"/>
    <cellStyle name="Normal 37 8 2" xfId="5538"/>
    <cellStyle name="Normal 37 8 2 2" xfId="12889"/>
    <cellStyle name="Normal 37 8 2 2 2" xfId="24943"/>
    <cellStyle name="Normal 37 8 2 3" xfId="18726"/>
    <cellStyle name="Normal 37 8 3" xfId="12890"/>
    <cellStyle name="Normal 37 8 3 2" xfId="24944"/>
    <cellStyle name="Normal 37 8 4" xfId="18725"/>
    <cellStyle name="Normal 37 9" xfId="5539"/>
    <cellStyle name="Normal 37 9 2" xfId="12891"/>
    <cellStyle name="Normal 37 9 2 2" xfId="24945"/>
    <cellStyle name="Normal 37 9 3" xfId="18727"/>
    <cellStyle name="Normal 38" xfId="931"/>
    <cellStyle name="Normal 38 2" xfId="932"/>
    <cellStyle name="Normal 38 2 2" xfId="933"/>
    <cellStyle name="Normal 38 2 2 2" xfId="934"/>
    <cellStyle name="Normal 38 2 2 2 2" xfId="1888"/>
    <cellStyle name="Normal 38 2 2 2 2 2" xfId="5540"/>
    <cellStyle name="Normal 38 2 2 2 2 2 2" xfId="12892"/>
    <cellStyle name="Normal 38 2 2 2 2 2 2 2" xfId="24946"/>
    <cellStyle name="Normal 38 2 2 2 2 2 3" xfId="18728"/>
    <cellStyle name="Normal 38 2 2 2 2 3" xfId="12893"/>
    <cellStyle name="Normal 38 2 2 2 2 3 2" xfId="24947"/>
    <cellStyle name="Normal 38 2 2 2 2 4" xfId="16405"/>
    <cellStyle name="Normal 38 2 2 2 3" xfId="5541"/>
    <cellStyle name="Normal 38 2 2 2 3 2" xfId="5542"/>
    <cellStyle name="Normal 38 2 2 2 3 2 2" xfId="12894"/>
    <cellStyle name="Normal 38 2 2 2 3 2 2 2" xfId="24948"/>
    <cellStyle name="Normal 38 2 2 2 3 2 3" xfId="18730"/>
    <cellStyle name="Normal 38 2 2 2 3 3" xfId="12895"/>
    <cellStyle name="Normal 38 2 2 2 3 3 2" xfId="24949"/>
    <cellStyle name="Normal 38 2 2 2 3 4" xfId="18729"/>
    <cellStyle name="Normal 38 2 2 2 4" xfId="5543"/>
    <cellStyle name="Normal 38 2 2 2 4 2" xfId="12896"/>
    <cellStyle name="Normal 38 2 2 2 4 2 2" xfId="24950"/>
    <cellStyle name="Normal 38 2 2 2 4 3" xfId="18731"/>
    <cellStyle name="Normal 38 2 2 2 5" xfId="8619"/>
    <cellStyle name="Normal 38 2 2 2 5 2" xfId="21002"/>
    <cellStyle name="Normal 38 2 2 2 6" xfId="15529"/>
    <cellStyle name="Normal 38 2 2 3" xfId="1889"/>
    <cellStyle name="Normal 38 2 2 3 2" xfId="5544"/>
    <cellStyle name="Normal 38 2 2 3 2 2" xfId="12897"/>
    <cellStyle name="Normal 38 2 2 3 2 2 2" xfId="24951"/>
    <cellStyle name="Normal 38 2 2 3 2 3" xfId="18732"/>
    <cellStyle name="Normal 38 2 2 3 3" xfId="12898"/>
    <cellStyle name="Normal 38 2 2 3 3 2" xfId="24952"/>
    <cellStyle name="Normal 38 2 2 3 4" xfId="16406"/>
    <cellStyle name="Normal 38 2 2 4" xfId="5545"/>
    <cellStyle name="Normal 38 2 2 4 2" xfId="5546"/>
    <cellStyle name="Normal 38 2 2 4 2 2" xfId="12899"/>
    <cellStyle name="Normal 38 2 2 4 2 2 2" xfId="24953"/>
    <cellStyle name="Normal 38 2 2 4 2 3" xfId="18734"/>
    <cellStyle name="Normal 38 2 2 4 3" xfId="12900"/>
    <cellStyle name="Normal 38 2 2 4 3 2" xfId="24954"/>
    <cellStyle name="Normal 38 2 2 4 4" xfId="18733"/>
    <cellStyle name="Normal 38 2 2 5" xfId="5547"/>
    <cellStyle name="Normal 38 2 2 5 2" xfId="12901"/>
    <cellStyle name="Normal 38 2 2 5 2 2" xfId="24955"/>
    <cellStyle name="Normal 38 2 2 5 3" xfId="18735"/>
    <cellStyle name="Normal 38 2 2 6" xfId="8620"/>
    <cellStyle name="Normal 38 2 2 6 2" xfId="21003"/>
    <cellStyle name="Normal 38 2 2 7" xfId="15528"/>
    <cellStyle name="Normal 38 2 3" xfId="935"/>
    <cellStyle name="Normal 38 2 3 2" xfId="1890"/>
    <cellStyle name="Normal 38 2 3 2 2" xfId="5548"/>
    <cellStyle name="Normal 38 2 3 2 2 2" xfId="12902"/>
    <cellStyle name="Normal 38 2 3 2 2 2 2" xfId="24956"/>
    <cellStyle name="Normal 38 2 3 2 2 3" xfId="18736"/>
    <cellStyle name="Normal 38 2 3 2 3" xfId="12903"/>
    <cellStyle name="Normal 38 2 3 2 3 2" xfId="24957"/>
    <cellStyle name="Normal 38 2 3 2 4" xfId="16407"/>
    <cellStyle name="Normal 38 2 3 3" xfId="5549"/>
    <cellStyle name="Normal 38 2 3 3 2" xfId="5550"/>
    <cellStyle name="Normal 38 2 3 3 2 2" xfId="12904"/>
    <cellStyle name="Normal 38 2 3 3 2 2 2" xfId="24958"/>
    <cellStyle name="Normal 38 2 3 3 2 3" xfId="18738"/>
    <cellStyle name="Normal 38 2 3 3 3" xfId="12905"/>
    <cellStyle name="Normal 38 2 3 3 3 2" xfId="24959"/>
    <cellStyle name="Normal 38 2 3 3 4" xfId="18737"/>
    <cellStyle name="Normal 38 2 3 4" xfId="5551"/>
    <cellStyle name="Normal 38 2 3 4 2" xfId="12906"/>
    <cellStyle name="Normal 38 2 3 4 2 2" xfId="24960"/>
    <cellStyle name="Normal 38 2 3 4 3" xfId="18739"/>
    <cellStyle name="Normal 38 2 3 5" xfId="8621"/>
    <cellStyle name="Normal 38 2 3 5 2" xfId="21004"/>
    <cellStyle name="Normal 38 2 3 6" xfId="15530"/>
    <cellStyle name="Normal 38 2 4" xfId="1891"/>
    <cellStyle name="Normal 38 2 4 2" xfId="5552"/>
    <cellStyle name="Normal 38 2 4 2 2" xfId="12907"/>
    <cellStyle name="Normal 38 2 4 2 2 2" xfId="24961"/>
    <cellStyle name="Normal 38 2 4 2 3" xfId="14871"/>
    <cellStyle name="Normal 38 2 4 2 3 2" xfId="26370"/>
    <cellStyle name="Normal 38 2 4 2 4" xfId="18740"/>
    <cellStyle name="Normal 38 2 4 3" xfId="12908"/>
    <cellStyle name="Normal 38 2 4 3 2" xfId="24962"/>
    <cellStyle name="Normal 38 2 4 4" xfId="16408"/>
    <cellStyle name="Normal 38 2 5" xfId="5553"/>
    <cellStyle name="Normal 38 2 5 2" xfId="5554"/>
    <cellStyle name="Normal 38 2 5 2 2" xfId="12909"/>
    <cellStyle name="Normal 38 2 5 2 2 2" xfId="24963"/>
    <cellStyle name="Normal 38 2 5 2 3" xfId="18742"/>
    <cellStyle name="Normal 38 2 5 3" xfId="12910"/>
    <cellStyle name="Normal 38 2 5 3 2" xfId="24964"/>
    <cellStyle name="Normal 38 2 5 4" xfId="18741"/>
    <cellStyle name="Normal 38 2 6" xfId="5555"/>
    <cellStyle name="Normal 38 2 6 2" xfId="12911"/>
    <cellStyle name="Normal 38 2 6 2 2" xfId="24965"/>
    <cellStyle name="Normal 38 2 6 3" xfId="18743"/>
    <cellStyle name="Normal 38 2 7" xfId="8622"/>
    <cellStyle name="Normal 38 2 7 2" xfId="21005"/>
    <cellStyle name="Normal 38 2 8" xfId="15527"/>
    <cellStyle name="Normal 38 3" xfId="936"/>
    <cellStyle name="Normal 38 3 2" xfId="1892"/>
    <cellStyle name="Normal 38 3 2 2" xfId="5556"/>
    <cellStyle name="Normal 38 3 2 2 2" xfId="12912"/>
    <cellStyle name="Normal 38 3 2 2 2 2" xfId="24966"/>
    <cellStyle name="Normal 38 3 2 2 3" xfId="18744"/>
    <cellStyle name="Normal 38 3 2 3" xfId="12913"/>
    <cellStyle name="Normal 38 3 2 3 2" xfId="24967"/>
    <cellStyle name="Normal 38 3 2 4" xfId="16409"/>
    <cellStyle name="Normal 38 3 3" xfId="5557"/>
    <cellStyle name="Normal 38 3 3 2" xfId="5558"/>
    <cellStyle name="Normal 38 3 3 2 2" xfId="12914"/>
    <cellStyle name="Normal 38 3 3 2 2 2" xfId="24968"/>
    <cellStyle name="Normal 38 3 3 2 3" xfId="18746"/>
    <cellStyle name="Normal 38 3 3 3" xfId="12915"/>
    <cellStyle name="Normal 38 3 3 3 2" xfId="24969"/>
    <cellStyle name="Normal 38 3 3 4" xfId="18745"/>
    <cellStyle name="Normal 38 3 4" xfId="5559"/>
    <cellStyle name="Normal 38 3 4 2" xfId="12916"/>
    <cellStyle name="Normal 38 3 4 2 2" xfId="24970"/>
    <cellStyle name="Normal 38 3 4 3" xfId="18747"/>
    <cellStyle name="Normal 38 3 5" xfId="8623"/>
    <cellStyle name="Normal 38 3 5 2" xfId="21006"/>
    <cellStyle name="Normal 38 3 6" xfId="15531"/>
    <cellStyle name="Normal 38 4" xfId="1893"/>
    <cellStyle name="Normal 38 4 2" xfId="5560"/>
    <cellStyle name="Normal 38 4 2 2" xfId="12917"/>
    <cellStyle name="Normal 38 4 2 2 2" xfId="24971"/>
    <cellStyle name="Normal 38 4 2 3" xfId="18748"/>
    <cellStyle name="Normal 38 4 3" xfId="12918"/>
    <cellStyle name="Normal 38 4 3 2" xfId="24972"/>
    <cellStyle name="Normal 38 4 4" xfId="16410"/>
    <cellStyle name="Normal 38 5" xfId="5561"/>
    <cellStyle name="Normal 38 5 2" xfId="5562"/>
    <cellStyle name="Normal 38 5 2 2" xfId="12919"/>
    <cellStyle name="Normal 38 5 2 2 2" xfId="24973"/>
    <cellStyle name="Normal 38 5 2 3" xfId="18750"/>
    <cellStyle name="Normal 38 5 3" xfId="12920"/>
    <cellStyle name="Normal 38 5 3 2" xfId="24974"/>
    <cellStyle name="Normal 38 5 4" xfId="18749"/>
    <cellStyle name="Normal 38 6" xfId="5563"/>
    <cellStyle name="Normal 38 6 2" xfId="12921"/>
    <cellStyle name="Normal 38 6 2 2" xfId="24975"/>
    <cellStyle name="Normal 38 6 3" xfId="18751"/>
    <cellStyle name="Normal 38 7" xfId="8624"/>
    <cellStyle name="Normal 38 7 2" xfId="21007"/>
    <cellStyle name="Normal 38 8" xfId="15526"/>
    <cellStyle name="Normal 39" xfId="937"/>
    <cellStyle name="Normal 39 2" xfId="938"/>
    <cellStyle name="Normal 39 2 2" xfId="1894"/>
    <cellStyle name="Normal 39 2 2 2" xfId="5564"/>
    <cellStyle name="Normal 39 2 2 2 2" xfId="12922"/>
    <cellStyle name="Normal 39 2 2 2 2 2" xfId="24976"/>
    <cellStyle name="Normal 39 2 2 2 3" xfId="18752"/>
    <cellStyle name="Normal 39 2 2 3" xfId="12923"/>
    <cellStyle name="Normal 39 2 2 3 2" xfId="24977"/>
    <cellStyle name="Normal 39 2 2 4" xfId="16411"/>
    <cellStyle name="Normal 39 2 3" xfId="5565"/>
    <cellStyle name="Normal 39 2 3 2" xfId="5566"/>
    <cellStyle name="Normal 39 2 3 2 2" xfId="12924"/>
    <cellStyle name="Normal 39 2 3 2 2 2" xfId="24978"/>
    <cellStyle name="Normal 39 2 3 2 3" xfId="18754"/>
    <cellStyle name="Normal 39 2 3 3" xfId="12925"/>
    <cellStyle name="Normal 39 2 3 3 2" xfId="24979"/>
    <cellStyle name="Normal 39 2 3 4" xfId="18753"/>
    <cellStyle name="Normal 39 2 4" xfId="5567"/>
    <cellStyle name="Normal 39 2 4 2" xfId="12926"/>
    <cellStyle name="Normal 39 2 4 2 2" xfId="24980"/>
    <cellStyle name="Normal 39 2 4 3" xfId="18755"/>
    <cellStyle name="Normal 39 2 5" xfId="8625"/>
    <cellStyle name="Normal 39 2 5 2" xfId="21008"/>
    <cellStyle name="Normal 39 2 6" xfId="15533"/>
    <cellStyle name="Normal 39 3" xfId="1895"/>
    <cellStyle name="Normal 39 3 2" xfId="5568"/>
    <cellStyle name="Normal 39 3 2 2" xfId="12927"/>
    <cellStyle name="Normal 39 3 2 2 2" xfId="24981"/>
    <cellStyle name="Normal 39 3 2 3" xfId="18756"/>
    <cellStyle name="Normal 39 3 3" xfId="12928"/>
    <cellStyle name="Normal 39 3 3 2" xfId="24982"/>
    <cellStyle name="Normal 39 3 4" xfId="16412"/>
    <cellStyle name="Normal 39 4" xfId="5569"/>
    <cellStyle name="Normal 39 4 2" xfId="5570"/>
    <cellStyle name="Normal 39 4 2 2" xfId="12929"/>
    <cellStyle name="Normal 39 4 2 2 2" xfId="24983"/>
    <cellStyle name="Normal 39 4 2 3" xfId="18758"/>
    <cellStyle name="Normal 39 4 3" xfId="12930"/>
    <cellStyle name="Normal 39 4 3 2" xfId="24984"/>
    <cellStyle name="Normal 39 4 4" xfId="18757"/>
    <cellStyle name="Normal 39 5" xfId="5571"/>
    <cellStyle name="Normal 39 5 2" xfId="12931"/>
    <cellStyle name="Normal 39 5 2 2" xfId="24985"/>
    <cellStyle name="Normal 39 5 3" xfId="18759"/>
    <cellStyle name="Normal 39 6" xfId="8626"/>
    <cellStyle name="Normal 39 6 2" xfId="21009"/>
    <cellStyle name="Normal 39 7" xfId="15532"/>
    <cellStyle name="Normal 4" xfId="2"/>
    <cellStyle name="Normal 4 2" xfId="170"/>
    <cellStyle name="Normal 4 2 10" xfId="939"/>
    <cellStyle name="Normal 4 2 10 2" xfId="1896"/>
    <cellStyle name="Normal 4 2 10 2 2" xfId="5572"/>
    <cellStyle name="Normal 4 2 10 2 2 2" xfId="12932"/>
    <cellStyle name="Normal 4 2 10 2 2 2 2" xfId="24986"/>
    <cellStyle name="Normal 4 2 10 2 2 3" xfId="18760"/>
    <cellStyle name="Normal 4 2 10 2 3" xfId="12933"/>
    <cellStyle name="Normal 4 2 10 2 3 2" xfId="24987"/>
    <cellStyle name="Normal 4 2 10 2 4" xfId="16413"/>
    <cellStyle name="Normal 4 2 10 3" xfId="5573"/>
    <cellStyle name="Normal 4 2 10 3 2" xfId="5574"/>
    <cellStyle name="Normal 4 2 10 3 2 2" xfId="12934"/>
    <cellStyle name="Normal 4 2 10 3 2 2 2" xfId="24988"/>
    <cellStyle name="Normal 4 2 10 3 2 3" xfId="18762"/>
    <cellStyle name="Normal 4 2 10 3 3" xfId="12935"/>
    <cellStyle name="Normal 4 2 10 3 3 2" xfId="24989"/>
    <cellStyle name="Normal 4 2 10 3 4" xfId="18761"/>
    <cellStyle name="Normal 4 2 10 4" xfId="5575"/>
    <cellStyle name="Normal 4 2 10 4 2" xfId="12936"/>
    <cellStyle name="Normal 4 2 10 4 2 2" xfId="24990"/>
    <cellStyle name="Normal 4 2 10 4 3" xfId="18763"/>
    <cellStyle name="Normal 4 2 10 5" xfId="8627"/>
    <cellStyle name="Normal 4 2 10 5 2" xfId="21010"/>
    <cellStyle name="Normal 4 2 10 6" xfId="15534"/>
    <cellStyle name="Normal 4 2 11" xfId="1897"/>
    <cellStyle name="Normal 4 2 11 2" xfId="5576"/>
    <cellStyle name="Normal 4 2 11 2 2" xfId="12937"/>
    <cellStyle name="Normal 4 2 11 2 2 2" xfId="24991"/>
    <cellStyle name="Normal 4 2 11 2 3" xfId="18764"/>
    <cellStyle name="Normal 4 2 11 3" xfId="7187"/>
    <cellStyle name="Normal 4 2 11 3 2" xfId="19797"/>
    <cellStyle name="Normal 4 2 11 4" xfId="16414"/>
    <cellStyle name="Normal 4 2 12" xfId="5577"/>
    <cellStyle name="Normal 4 2 12 2" xfId="5578"/>
    <cellStyle name="Normal 4 2 12 2 2" xfId="12938"/>
    <cellStyle name="Normal 4 2 12 2 2 2" xfId="24992"/>
    <cellStyle name="Normal 4 2 12 2 3" xfId="18766"/>
    <cellStyle name="Normal 4 2 12 3" xfId="12939"/>
    <cellStyle name="Normal 4 2 12 3 2" xfId="24993"/>
    <cellStyle name="Normal 4 2 12 4" xfId="18765"/>
    <cellStyle name="Normal 4 2 13" xfId="5579"/>
    <cellStyle name="Normal 4 2 13 2" xfId="12940"/>
    <cellStyle name="Normal 4 2 13 2 2" xfId="24994"/>
    <cellStyle name="Normal 4 2 13 3" xfId="18767"/>
    <cellStyle name="Normal 4 2 14" xfId="8628"/>
    <cellStyle name="Normal 4 2 14 2" xfId="21011"/>
    <cellStyle name="Normal 4 2 15" xfId="14976"/>
    <cellStyle name="Normal 4 2 2" xfId="171"/>
    <cellStyle name="Normal 4 2 2 10" xfId="1898"/>
    <cellStyle name="Normal 4 2 2 10 2" xfId="5580"/>
    <cellStyle name="Normal 4 2 2 10 2 2" xfId="12941"/>
    <cellStyle name="Normal 4 2 2 10 2 2 2" xfId="24995"/>
    <cellStyle name="Normal 4 2 2 10 2 3" xfId="18768"/>
    <cellStyle name="Normal 4 2 2 10 3" xfId="12942"/>
    <cellStyle name="Normal 4 2 2 10 3 2" xfId="24996"/>
    <cellStyle name="Normal 4 2 2 10 4" xfId="16415"/>
    <cellStyle name="Normal 4 2 2 11" xfId="5581"/>
    <cellStyle name="Normal 4 2 2 11 2" xfId="5582"/>
    <cellStyle name="Normal 4 2 2 11 2 2" xfId="12943"/>
    <cellStyle name="Normal 4 2 2 11 2 2 2" xfId="24997"/>
    <cellStyle name="Normal 4 2 2 11 2 3" xfId="18770"/>
    <cellStyle name="Normal 4 2 2 11 3" xfId="12944"/>
    <cellStyle name="Normal 4 2 2 11 3 2" xfId="24998"/>
    <cellStyle name="Normal 4 2 2 11 4" xfId="18769"/>
    <cellStyle name="Normal 4 2 2 12" xfId="5583"/>
    <cellStyle name="Normal 4 2 2 12 2" xfId="12945"/>
    <cellStyle name="Normal 4 2 2 12 2 2" xfId="24999"/>
    <cellStyle name="Normal 4 2 2 12 3" xfId="18771"/>
    <cellStyle name="Normal 4 2 2 13" xfId="8629"/>
    <cellStyle name="Normal 4 2 2 13 2" xfId="21012"/>
    <cellStyle name="Normal 4 2 2 14" xfId="14977"/>
    <cellStyle name="Normal 4 2 2 2" xfId="940"/>
    <cellStyle name="Normal 4 2 2 2 2" xfId="941"/>
    <cellStyle name="Normal 4 2 2 2 2 2" xfId="942"/>
    <cellStyle name="Normal 4 2 2 2 2 2 2" xfId="1899"/>
    <cellStyle name="Normal 4 2 2 2 2 2 2 2" xfId="5584"/>
    <cellStyle name="Normal 4 2 2 2 2 2 2 2 2" xfId="12946"/>
    <cellStyle name="Normal 4 2 2 2 2 2 2 2 2 2" xfId="25000"/>
    <cellStyle name="Normal 4 2 2 2 2 2 2 2 3" xfId="18772"/>
    <cellStyle name="Normal 4 2 2 2 2 2 2 3" xfId="12947"/>
    <cellStyle name="Normal 4 2 2 2 2 2 2 3 2" xfId="25001"/>
    <cellStyle name="Normal 4 2 2 2 2 2 2 4" xfId="16416"/>
    <cellStyle name="Normal 4 2 2 2 2 2 3" xfId="5585"/>
    <cellStyle name="Normal 4 2 2 2 2 2 3 2" xfId="5586"/>
    <cellStyle name="Normal 4 2 2 2 2 2 3 2 2" xfId="12948"/>
    <cellStyle name="Normal 4 2 2 2 2 2 3 2 2 2" xfId="25002"/>
    <cellStyle name="Normal 4 2 2 2 2 2 3 2 3" xfId="18774"/>
    <cellStyle name="Normal 4 2 2 2 2 2 3 3" xfId="12949"/>
    <cellStyle name="Normal 4 2 2 2 2 2 3 3 2" xfId="25003"/>
    <cellStyle name="Normal 4 2 2 2 2 2 3 4" xfId="18773"/>
    <cellStyle name="Normal 4 2 2 2 2 2 4" xfId="5587"/>
    <cellStyle name="Normal 4 2 2 2 2 2 4 2" xfId="12950"/>
    <cellStyle name="Normal 4 2 2 2 2 2 4 2 2" xfId="25004"/>
    <cellStyle name="Normal 4 2 2 2 2 2 4 3" xfId="18775"/>
    <cellStyle name="Normal 4 2 2 2 2 2 5" xfId="8630"/>
    <cellStyle name="Normal 4 2 2 2 2 2 5 2" xfId="21013"/>
    <cellStyle name="Normal 4 2 2 2 2 2 6" xfId="15537"/>
    <cellStyle name="Normal 4 2 2 2 2 3" xfId="1900"/>
    <cellStyle name="Normal 4 2 2 2 2 3 2" xfId="5588"/>
    <cellStyle name="Normal 4 2 2 2 2 3 2 2" xfId="12951"/>
    <cellStyle name="Normal 4 2 2 2 2 3 2 2 2" xfId="25005"/>
    <cellStyle name="Normal 4 2 2 2 2 3 2 3" xfId="18776"/>
    <cellStyle name="Normal 4 2 2 2 2 3 3" xfId="12952"/>
    <cellStyle name="Normal 4 2 2 2 2 3 3 2" xfId="25006"/>
    <cellStyle name="Normal 4 2 2 2 2 3 4" xfId="16417"/>
    <cellStyle name="Normal 4 2 2 2 2 4" xfId="5589"/>
    <cellStyle name="Normal 4 2 2 2 2 4 2" xfId="5590"/>
    <cellStyle name="Normal 4 2 2 2 2 4 2 2" xfId="12953"/>
    <cellStyle name="Normal 4 2 2 2 2 4 2 2 2" xfId="25007"/>
    <cellStyle name="Normal 4 2 2 2 2 4 2 3" xfId="18778"/>
    <cellStyle name="Normal 4 2 2 2 2 4 3" xfId="12954"/>
    <cellStyle name="Normal 4 2 2 2 2 4 3 2" xfId="25008"/>
    <cellStyle name="Normal 4 2 2 2 2 4 4" xfId="18777"/>
    <cellStyle name="Normal 4 2 2 2 2 5" xfId="5591"/>
    <cellStyle name="Normal 4 2 2 2 2 5 2" xfId="12955"/>
    <cellStyle name="Normal 4 2 2 2 2 5 2 2" xfId="25009"/>
    <cellStyle name="Normal 4 2 2 2 2 5 3" xfId="18779"/>
    <cellStyle name="Normal 4 2 2 2 2 6" xfId="8631"/>
    <cellStyle name="Normal 4 2 2 2 2 6 2" xfId="21014"/>
    <cellStyle name="Normal 4 2 2 2 2 7" xfId="15536"/>
    <cellStyle name="Normal 4 2 2 2 3" xfId="943"/>
    <cellStyle name="Normal 4 2 2 2 3 2" xfId="1901"/>
    <cellStyle name="Normal 4 2 2 2 3 2 2" xfId="5592"/>
    <cellStyle name="Normal 4 2 2 2 3 2 2 2" xfId="12956"/>
    <cellStyle name="Normal 4 2 2 2 3 2 2 2 2" xfId="25010"/>
    <cellStyle name="Normal 4 2 2 2 3 2 2 3" xfId="18780"/>
    <cellStyle name="Normal 4 2 2 2 3 2 3" xfId="12957"/>
    <cellStyle name="Normal 4 2 2 2 3 2 3 2" xfId="25011"/>
    <cellStyle name="Normal 4 2 2 2 3 2 4" xfId="16418"/>
    <cellStyle name="Normal 4 2 2 2 3 3" xfId="5593"/>
    <cellStyle name="Normal 4 2 2 2 3 3 2" xfId="5594"/>
    <cellStyle name="Normal 4 2 2 2 3 3 2 2" xfId="12958"/>
    <cellStyle name="Normal 4 2 2 2 3 3 2 2 2" xfId="25012"/>
    <cellStyle name="Normal 4 2 2 2 3 3 2 3" xfId="18782"/>
    <cellStyle name="Normal 4 2 2 2 3 3 3" xfId="12959"/>
    <cellStyle name="Normal 4 2 2 2 3 3 3 2" xfId="25013"/>
    <cellStyle name="Normal 4 2 2 2 3 3 4" xfId="18781"/>
    <cellStyle name="Normal 4 2 2 2 3 4" xfId="5595"/>
    <cellStyle name="Normal 4 2 2 2 3 4 2" xfId="12960"/>
    <cellStyle name="Normal 4 2 2 2 3 4 2 2" xfId="25014"/>
    <cellStyle name="Normal 4 2 2 2 3 4 3" xfId="18783"/>
    <cellStyle name="Normal 4 2 2 2 3 5" xfId="8632"/>
    <cellStyle name="Normal 4 2 2 2 3 5 2" xfId="21015"/>
    <cellStyle name="Normal 4 2 2 2 3 6" xfId="15538"/>
    <cellStyle name="Normal 4 2 2 2 4" xfId="1902"/>
    <cellStyle name="Normal 4 2 2 2 4 2" xfId="5596"/>
    <cellStyle name="Normal 4 2 2 2 4 2 2" xfId="12961"/>
    <cellStyle name="Normal 4 2 2 2 4 2 2 2" xfId="25015"/>
    <cellStyle name="Normal 4 2 2 2 4 2 3" xfId="18784"/>
    <cellStyle name="Normal 4 2 2 2 4 3" xfId="12962"/>
    <cellStyle name="Normal 4 2 2 2 4 3 2" xfId="25016"/>
    <cellStyle name="Normal 4 2 2 2 4 4" xfId="16419"/>
    <cellStyle name="Normal 4 2 2 2 5" xfId="5597"/>
    <cellStyle name="Normal 4 2 2 2 5 2" xfId="5598"/>
    <cellStyle name="Normal 4 2 2 2 5 2 2" xfId="12963"/>
    <cellStyle name="Normal 4 2 2 2 5 2 2 2" xfId="25017"/>
    <cellStyle name="Normal 4 2 2 2 5 2 3" xfId="18786"/>
    <cellStyle name="Normal 4 2 2 2 5 3" xfId="12964"/>
    <cellStyle name="Normal 4 2 2 2 5 3 2" xfId="25018"/>
    <cellStyle name="Normal 4 2 2 2 5 4" xfId="18785"/>
    <cellStyle name="Normal 4 2 2 2 6" xfId="5599"/>
    <cellStyle name="Normal 4 2 2 2 6 2" xfId="12965"/>
    <cellStyle name="Normal 4 2 2 2 6 2 2" xfId="25019"/>
    <cellStyle name="Normal 4 2 2 2 6 3" xfId="18787"/>
    <cellStyle name="Normal 4 2 2 2 7" xfId="8633"/>
    <cellStyle name="Normal 4 2 2 2 7 2" xfId="21016"/>
    <cellStyle name="Normal 4 2 2 2 8" xfId="15535"/>
    <cellStyle name="Normal 4 2 2 3" xfId="944"/>
    <cellStyle name="Normal 4 2 2 3 2" xfId="945"/>
    <cellStyle name="Normal 4 2 2 3 2 2" xfId="946"/>
    <cellStyle name="Normal 4 2 2 3 2 2 2" xfId="1903"/>
    <cellStyle name="Normal 4 2 2 3 2 2 2 2" xfId="5600"/>
    <cellStyle name="Normal 4 2 2 3 2 2 2 2 2" xfId="12966"/>
    <cellStyle name="Normal 4 2 2 3 2 2 2 2 2 2" xfId="25020"/>
    <cellStyle name="Normal 4 2 2 3 2 2 2 2 3" xfId="18788"/>
    <cellStyle name="Normal 4 2 2 3 2 2 2 3" xfId="12967"/>
    <cellStyle name="Normal 4 2 2 3 2 2 2 3 2" xfId="25021"/>
    <cellStyle name="Normal 4 2 2 3 2 2 2 4" xfId="16420"/>
    <cellStyle name="Normal 4 2 2 3 2 2 3" xfId="5601"/>
    <cellStyle name="Normal 4 2 2 3 2 2 3 2" xfId="5602"/>
    <cellStyle name="Normal 4 2 2 3 2 2 3 2 2" xfId="12968"/>
    <cellStyle name="Normal 4 2 2 3 2 2 3 2 2 2" xfId="25022"/>
    <cellStyle name="Normal 4 2 2 3 2 2 3 2 3" xfId="18790"/>
    <cellStyle name="Normal 4 2 2 3 2 2 3 3" xfId="12969"/>
    <cellStyle name="Normal 4 2 2 3 2 2 3 3 2" xfId="25023"/>
    <cellStyle name="Normal 4 2 2 3 2 2 3 4" xfId="18789"/>
    <cellStyle name="Normal 4 2 2 3 2 2 4" xfId="5603"/>
    <cellStyle name="Normal 4 2 2 3 2 2 4 2" xfId="12970"/>
    <cellStyle name="Normal 4 2 2 3 2 2 4 2 2" xfId="25024"/>
    <cellStyle name="Normal 4 2 2 3 2 2 4 3" xfId="18791"/>
    <cellStyle name="Normal 4 2 2 3 2 2 5" xfId="8634"/>
    <cellStyle name="Normal 4 2 2 3 2 2 5 2" xfId="21017"/>
    <cellStyle name="Normal 4 2 2 3 2 2 6" xfId="15541"/>
    <cellStyle name="Normal 4 2 2 3 2 3" xfId="1904"/>
    <cellStyle name="Normal 4 2 2 3 2 3 2" xfId="5604"/>
    <cellStyle name="Normal 4 2 2 3 2 3 2 2" xfId="12971"/>
    <cellStyle name="Normal 4 2 2 3 2 3 2 2 2" xfId="25025"/>
    <cellStyle name="Normal 4 2 2 3 2 3 2 3" xfId="18792"/>
    <cellStyle name="Normal 4 2 2 3 2 3 3" xfId="12972"/>
    <cellStyle name="Normal 4 2 2 3 2 3 3 2" xfId="25026"/>
    <cellStyle name="Normal 4 2 2 3 2 3 4" xfId="16421"/>
    <cellStyle name="Normal 4 2 2 3 2 4" xfId="5605"/>
    <cellStyle name="Normal 4 2 2 3 2 4 2" xfId="5606"/>
    <cellStyle name="Normal 4 2 2 3 2 4 2 2" xfId="12973"/>
    <cellStyle name="Normal 4 2 2 3 2 4 2 2 2" xfId="25027"/>
    <cellStyle name="Normal 4 2 2 3 2 4 2 3" xfId="18794"/>
    <cellStyle name="Normal 4 2 2 3 2 4 3" xfId="12974"/>
    <cellStyle name="Normal 4 2 2 3 2 4 3 2" xfId="25028"/>
    <cellStyle name="Normal 4 2 2 3 2 4 4" xfId="18793"/>
    <cellStyle name="Normal 4 2 2 3 2 5" xfId="5607"/>
    <cellStyle name="Normal 4 2 2 3 2 5 2" xfId="12975"/>
    <cellStyle name="Normal 4 2 2 3 2 5 2 2" xfId="25029"/>
    <cellStyle name="Normal 4 2 2 3 2 5 3" xfId="18795"/>
    <cellStyle name="Normal 4 2 2 3 2 6" xfId="8635"/>
    <cellStyle name="Normal 4 2 2 3 2 6 2" xfId="21018"/>
    <cellStyle name="Normal 4 2 2 3 2 7" xfId="15540"/>
    <cellStyle name="Normal 4 2 2 3 3" xfId="947"/>
    <cellStyle name="Normal 4 2 2 3 3 2" xfId="1905"/>
    <cellStyle name="Normal 4 2 2 3 3 2 2" xfId="5608"/>
    <cellStyle name="Normal 4 2 2 3 3 2 2 2" xfId="12976"/>
    <cellStyle name="Normal 4 2 2 3 3 2 2 2 2" xfId="25030"/>
    <cellStyle name="Normal 4 2 2 3 3 2 2 3" xfId="18796"/>
    <cellStyle name="Normal 4 2 2 3 3 2 3" xfId="12977"/>
    <cellStyle name="Normal 4 2 2 3 3 2 3 2" xfId="25031"/>
    <cellStyle name="Normal 4 2 2 3 3 2 4" xfId="16422"/>
    <cellStyle name="Normal 4 2 2 3 3 3" xfId="5609"/>
    <cellStyle name="Normal 4 2 2 3 3 3 2" xfId="5610"/>
    <cellStyle name="Normal 4 2 2 3 3 3 2 2" xfId="12978"/>
    <cellStyle name="Normal 4 2 2 3 3 3 2 2 2" xfId="25032"/>
    <cellStyle name="Normal 4 2 2 3 3 3 2 3" xfId="18798"/>
    <cellStyle name="Normal 4 2 2 3 3 3 3" xfId="12979"/>
    <cellStyle name="Normal 4 2 2 3 3 3 3 2" xfId="25033"/>
    <cellStyle name="Normal 4 2 2 3 3 3 4" xfId="18797"/>
    <cellStyle name="Normal 4 2 2 3 3 4" xfId="5611"/>
    <cellStyle name="Normal 4 2 2 3 3 4 2" xfId="12980"/>
    <cellStyle name="Normal 4 2 2 3 3 4 2 2" xfId="25034"/>
    <cellStyle name="Normal 4 2 2 3 3 4 3" xfId="18799"/>
    <cellStyle name="Normal 4 2 2 3 3 5" xfId="8636"/>
    <cellStyle name="Normal 4 2 2 3 3 5 2" xfId="21019"/>
    <cellStyle name="Normal 4 2 2 3 3 6" xfId="15542"/>
    <cellStyle name="Normal 4 2 2 3 4" xfId="1906"/>
    <cellStyle name="Normal 4 2 2 3 4 2" xfId="5612"/>
    <cellStyle name="Normal 4 2 2 3 4 2 2" xfId="12981"/>
    <cellStyle name="Normal 4 2 2 3 4 2 2 2" xfId="25035"/>
    <cellStyle name="Normal 4 2 2 3 4 2 3" xfId="18800"/>
    <cellStyle name="Normal 4 2 2 3 4 3" xfId="12982"/>
    <cellStyle name="Normal 4 2 2 3 4 3 2" xfId="25036"/>
    <cellStyle name="Normal 4 2 2 3 4 4" xfId="16423"/>
    <cellStyle name="Normal 4 2 2 3 5" xfId="5613"/>
    <cellStyle name="Normal 4 2 2 3 5 2" xfId="5614"/>
    <cellStyle name="Normal 4 2 2 3 5 2 2" xfId="12983"/>
    <cellStyle name="Normal 4 2 2 3 5 2 2 2" xfId="25037"/>
    <cellStyle name="Normal 4 2 2 3 5 2 3" xfId="18802"/>
    <cellStyle name="Normal 4 2 2 3 5 3" xfId="12984"/>
    <cellStyle name="Normal 4 2 2 3 5 3 2" xfId="25038"/>
    <cellStyle name="Normal 4 2 2 3 5 4" xfId="18801"/>
    <cellStyle name="Normal 4 2 2 3 6" xfId="5615"/>
    <cellStyle name="Normal 4 2 2 3 6 2" xfId="12985"/>
    <cellStyle name="Normal 4 2 2 3 6 2 2" xfId="25039"/>
    <cellStyle name="Normal 4 2 2 3 6 3" xfId="18803"/>
    <cellStyle name="Normal 4 2 2 3 7" xfId="8637"/>
    <cellStyle name="Normal 4 2 2 3 7 2" xfId="21020"/>
    <cellStyle name="Normal 4 2 2 3 8" xfId="15539"/>
    <cellStyle name="Normal 4 2 2 4" xfId="948"/>
    <cellStyle name="Normal 4 2 2 4 2" xfId="949"/>
    <cellStyle name="Normal 4 2 2 4 2 2" xfId="950"/>
    <cellStyle name="Normal 4 2 2 4 2 2 2" xfId="1907"/>
    <cellStyle name="Normal 4 2 2 4 2 2 2 2" xfId="5616"/>
    <cellStyle name="Normal 4 2 2 4 2 2 2 2 2" xfId="12986"/>
    <cellStyle name="Normal 4 2 2 4 2 2 2 2 2 2" xfId="25040"/>
    <cellStyle name="Normal 4 2 2 4 2 2 2 2 3" xfId="18804"/>
    <cellStyle name="Normal 4 2 2 4 2 2 2 3" xfId="12987"/>
    <cellStyle name="Normal 4 2 2 4 2 2 2 3 2" xfId="25041"/>
    <cellStyle name="Normal 4 2 2 4 2 2 2 4" xfId="16424"/>
    <cellStyle name="Normal 4 2 2 4 2 2 3" xfId="5617"/>
    <cellStyle name="Normal 4 2 2 4 2 2 3 2" xfId="5618"/>
    <cellStyle name="Normal 4 2 2 4 2 2 3 2 2" xfId="12988"/>
    <cellStyle name="Normal 4 2 2 4 2 2 3 2 2 2" xfId="25042"/>
    <cellStyle name="Normal 4 2 2 4 2 2 3 2 3" xfId="18806"/>
    <cellStyle name="Normal 4 2 2 4 2 2 3 3" xfId="12989"/>
    <cellStyle name="Normal 4 2 2 4 2 2 3 3 2" xfId="25043"/>
    <cellStyle name="Normal 4 2 2 4 2 2 3 4" xfId="18805"/>
    <cellStyle name="Normal 4 2 2 4 2 2 4" xfId="5619"/>
    <cellStyle name="Normal 4 2 2 4 2 2 4 2" xfId="12990"/>
    <cellStyle name="Normal 4 2 2 4 2 2 4 2 2" xfId="25044"/>
    <cellStyle name="Normal 4 2 2 4 2 2 4 3" xfId="18807"/>
    <cellStyle name="Normal 4 2 2 4 2 2 5" xfId="8638"/>
    <cellStyle name="Normal 4 2 2 4 2 2 5 2" xfId="21021"/>
    <cellStyle name="Normal 4 2 2 4 2 2 6" xfId="15545"/>
    <cellStyle name="Normal 4 2 2 4 2 3" xfId="1908"/>
    <cellStyle name="Normal 4 2 2 4 2 3 2" xfId="5620"/>
    <cellStyle name="Normal 4 2 2 4 2 3 2 2" xfId="12991"/>
    <cellStyle name="Normal 4 2 2 4 2 3 2 2 2" xfId="25045"/>
    <cellStyle name="Normal 4 2 2 4 2 3 2 3" xfId="18808"/>
    <cellStyle name="Normal 4 2 2 4 2 3 3" xfId="12992"/>
    <cellStyle name="Normal 4 2 2 4 2 3 3 2" xfId="25046"/>
    <cellStyle name="Normal 4 2 2 4 2 3 4" xfId="16425"/>
    <cellStyle name="Normal 4 2 2 4 2 4" xfId="5621"/>
    <cellStyle name="Normal 4 2 2 4 2 4 2" xfId="5622"/>
    <cellStyle name="Normal 4 2 2 4 2 4 2 2" xfId="12993"/>
    <cellStyle name="Normal 4 2 2 4 2 4 2 2 2" xfId="25047"/>
    <cellStyle name="Normal 4 2 2 4 2 4 2 3" xfId="18810"/>
    <cellStyle name="Normal 4 2 2 4 2 4 3" xfId="12994"/>
    <cellStyle name="Normal 4 2 2 4 2 4 3 2" xfId="25048"/>
    <cellStyle name="Normal 4 2 2 4 2 4 4" xfId="18809"/>
    <cellStyle name="Normal 4 2 2 4 2 5" xfId="5623"/>
    <cellStyle name="Normal 4 2 2 4 2 5 2" xfId="12995"/>
    <cellStyle name="Normal 4 2 2 4 2 5 2 2" xfId="25049"/>
    <cellStyle name="Normal 4 2 2 4 2 5 3" xfId="18811"/>
    <cellStyle name="Normal 4 2 2 4 2 6" xfId="8639"/>
    <cellStyle name="Normal 4 2 2 4 2 6 2" xfId="21022"/>
    <cellStyle name="Normal 4 2 2 4 2 7" xfId="15544"/>
    <cellStyle name="Normal 4 2 2 4 3" xfId="951"/>
    <cellStyle name="Normal 4 2 2 4 3 2" xfId="1909"/>
    <cellStyle name="Normal 4 2 2 4 3 2 2" xfId="5624"/>
    <cellStyle name="Normal 4 2 2 4 3 2 2 2" xfId="12996"/>
    <cellStyle name="Normal 4 2 2 4 3 2 2 2 2" xfId="25050"/>
    <cellStyle name="Normal 4 2 2 4 3 2 2 3" xfId="18812"/>
    <cellStyle name="Normal 4 2 2 4 3 2 3" xfId="12997"/>
    <cellStyle name="Normal 4 2 2 4 3 2 3 2" xfId="25051"/>
    <cellStyle name="Normal 4 2 2 4 3 2 4" xfId="16426"/>
    <cellStyle name="Normal 4 2 2 4 3 3" xfId="5625"/>
    <cellStyle name="Normal 4 2 2 4 3 3 2" xfId="5626"/>
    <cellStyle name="Normal 4 2 2 4 3 3 2 2" xfId="12998"/>
    <cellStyle name="Normal 4 2 2 4 3 3 2 2 2" xfId="25052"/>
    <cellStyle name="Normal 4 2 2 4 3 3 2 3" xfId="18814"/>
    <cellStyle name="Normal 4 2 2 4 3 3 3" xfId="12999"/>
    <cellStyle name="Normal 4 2 2 4 3 3 3 2" xfId="25053"/>
    <cellStyle name="Normal 4 2 2 4 3 3 4" xfId="18813"/>
    <cellStyle name="Normal 4 2 2 4 3 4" xfId="5627"/>
    <cellStyle name="Normal 4 2 2 4 3 4 2" xfId="13000"/>
    <cellStyle name="Normal 4 2 2 4 3 4 2 2" xfId="25054"/>
    <cellStyle name="Normal 4 2 2 4 3 4 3" xfId="18815"/>
    <cellStyle name="Normal 4 2 2 4 3 5" xfId="8640"/>
    <cellStyle name="Normal 4 2 2 4 3 5 2" xfId="21023"/>
    <cellStyle name="Normal 4 2 2 4 3 6" xfId="15546"/>
    <cellStyle name="Normal 4 2 2 4 4" xfId="1910"/>
    <cellStyle name="Normal 4 2 2 4 4 2" xfId="5628"/>
    <cellStyle name="Normal 4 2 2 4 4 2 2" xfId="13001"/>
    <cellStyle name="Normal 4 2 2 4 4 2 2 2" xfId="25055"/>
    <cellStyle name="Normal 4 2 2 4 4 2 3" xfId="18816"/>
    <cellStyle name="Normal 4 2 2 4 4 3" xfId="13002"/>
    <cellStyle name="Normal 4 2 2 4 4 3 2" xfId="25056"/>
    <cellStyle name="Normal 4 2 2 4 4 4" xfId="16427"/>
    <cellStyle name="Normal 4 2 2 4 5" xfId="5629"/>
    <cellStyle name="Normal 4 2 2 4 5 2" xfId="5630"/>
    <cellStyle name="Normal 4 2 2 4 5 2 2" xfId="13003"/>
    <cellStyle name="Normal 4 2 2 4 5 2 2 2" xfId="25057"/>
    <cellStyle name="Normal 4 2 2 4 5 2 3" xfId="18818"/>
    <cellStyle name="Normal 4 2 2 4 5 3" xfId="13004"/>
    <cellStyle name="Normal 4 2 2 4 5 3 2" xfId="25058"/>
    <cellStyle name="Normal 4 2 2 4 5 4" xfId="18817"/>
    <cellStyle name="Normal 4 2 2 4 6" xfId="5631"/>
    <cellStyle name="Normal 4 2 2 4 6 2" xfId="13005"/>
    <cellStyle name="Normal 4 2 2 4 6 2 2" xfId="25059"/>
    <cellStyle name="Normal 4 2 2 4 6 3" xfId="18819"/>
    <cellStyle name="Normal 4 2 2 4 7" xfId="8641"/>
    <cellStyle name="Normal 4 2 2 4 7 2" xfId="21024"/>
    <cellStyle name="Normal 4 2 2 4 8" xfId="15543"/>
    <cellStyle name="Normal 4 2 2 5" xfId="952"/>
    <cellStyle name="Normal 4 2 2 5 2" xfId="953"/>
    <cellStyle name="Normal 4 2 2 5 2 2" xfId="954"/>
    <cellStyle name="Normal 4 2 2 5 2 2 2" xfId="1911"/>
    <cellStyle name="Normal 4 2 2 5 2 2 2 2" xfId="5632"/>
    <cellStyle name="Normal 4 2 2 5 2 2 2 2 2" xfId="13006"/>
    <cellStyle name="Normal 4 2 2 5 2 2 2 2 2 2" xfId="25060"/>
    <cellStyle name="Normal 4 2 2 5 2 2 2 2 3" xfId="18820"/>
    <cellStyle name="Normal 4 2 2 5 2 2 2 3" xfId="13007"/>
    <cellStyle name="Normal 4 2 2 5 2 2 2 3 2" xfId="25061"/>
    <cellStyle name="Normal 4 2 2 5 2 2 2 4" xfId="16428"/>
    <cellStyle name="Normal 4 2 2 5 2 2 3" xfId="5633"/>
    <cellStyle name="Normal 4 2 2 5 2 2 3 2" xfId="5634"/>
    <cellStyle name="Normal 4 2 2 5 2 2 3 2 2" xfId="13008"/>
    <cellStyle name="Normal 4 2 2 5 2 2 3 2 2 2" xfId="25062"/>
    <cellStyle name="Normal 4 2 2 5 2 2 3 2 3" xfId="18822"/>
    <cellStyle name="Normal 4 2 2 5 2 2 3 3" xfId="13009"/>
    <cellStyle name="Normal 4 2 2 5 2 2 3 3 2" xfId="25063"/>
    <cellStyle name="Normal 4 2 2 5 2 2 3 4" xfId="18821"/>
    <cellStyle name="Normal 4 2 2 5 2 2 4" xfId="5635"/>
    <cellStyle name="Normal 4 2 2 5 2 2 4 2" xfId="13010"/>
    <cellStyle name="Normal 4 2 2 5 2 2 4 2 2" xfId="25064"/>
    <cellStyle name="Normal 4 2 2 5 2 2 4 3" xfId="18823"/>
    <cellStyle name="Normal 4 2 2 5 2 2 5" xfId="8642"/>
    <cellStyle name="Normal 4 2 2 5 2 2 5 2" xfId="21025"/>
    <cellStyle name="Normal 4 2 2 5 2 2 6" xfId="15549"/>
    <cellStyle name="Normal 4 2 2 5 2 3" xfId="1912"/>
    <cellStyle name="Normal 4 2 2 5 2 3 2" xfId="5636"/>
    <cellStyle name="Normal 4 2 2 5 2 3 2 2" xfId="13011"/>
    <cellStyle name="Normal 4 2 2 5 2 3 2 2 2" xfId="25065"/>
    <cellStyle name="Normal 4 2 2 5 2 3 2 3" xfId="18824"/>
    <cellStyle name="Normal 4 2 2 5 2 3 3" xfId="13012"/>
    <cellStyle name="Normal 4 2 2 5 2 3 3 2" xfId="25066"/>
    <cellStyle name="Normal 4 2 2 5 2 3 4" xfId="16429"/>
    <cellStyle name="Normal 4 2 2 5 2 4" xfId="5637"/>
    <cellStyle name="Normal 4 2 2 5 2 4 2" xfId="5638"/>
    <cellStyle name="Normal 4 2 2 5 2 4 2 2" xfId="13013"/>
    <cellStyle name="Normal 4 2 2 5 2 4 2 2 2" xfId="25067"/>
    <cellStyle name="Normal 4 2 2 5 2 4 2 3" xfId="18826"/>
    <cellStyle name="Normal 4 2 2 5 2 4 3" xfId="13014"/>
    <cellStyle name="Normal 4 2 2 5 2 4 3 2" xfId="25068"/>
    <cellStyle name="Normal 4 2 2 5 2 4 4" xfId="18825"/>
    <cellStyle name="Normal 4 2 2 5 2 5" xfId="5639"/>
    <cellStyle name="Normal 4 2 2 5 2 5 2" xfId="13015"/>
    <cellStyle name="Normal 4 2 2 5 2 5 2 2" xfId="25069"/>
    <cellStyle name="Normal 4 2 2 5 2 5 3" xfId="18827"/>
    <cellStyle name="Normal 4 2 2 5 2 6" xfId="8643"/>
    <cellStyle name="Normal 4 2 2 5 2 6 2" xfId="21026"/>
    <cellStyle name="Normal 4 2 2 5 2 7" xfId="15548"/>
    <cellStyle name="Normal 4 2 2 5 3" xfId="955"/>
    <cellStyle name="Normal 4 2 2 5 3 2" xfId="1913"/>
    <cellStyle name="Normal 4 2 2 5 3 2 2" xfId="5640"/>
    <cellStyle name="Normal 4 2 2 5 3 2 2 2" xfId="13016"/>
    <cellStyle name="Normal 4 2 2 5 3 2 2 2 2" xfId="25070"/>
    <cellStyle name="Normal 4 2 2 5 3 2 2 3" xfId="18828"/>
    <cellStyle name="Normal 4 2 2 5 3 2 3" xfId="13017"/>
    <cellStyle name="Normal 4 2 2 5 3 2 3 2" xfId="25071"/>
    <cellStyle name="Normal 4 2 2 5 3 2 4" xfId="16430"/>
    <cellStyle name="Normal 4 2 2 5 3 3" xfId="5641"/>
    <cellStyle name="Normal 4 2 2 5 3 3 2" xfId="5642"/>
    <cellStyle name="Normal 4 2 2 5 3 3 2 2" xfId="13018"/>
    <cellStyle name="Normal 4 2 2 5 3 3 2 2 2" xfId="25072"/>
    <cellStyle name="Normal 4 2 2 5 3 3 2 3" xfId="18830"/>
    <cellStyle name="Normal 4 2 2 5 3 3 3" xfId="13019"/>
    <cellStyle name="Normal 4 2 2 5 3 3 3 2" xfId="25073"/>
    <cellStyle name="Normal 4 2 2 5 3 3 4" xfId="18829"/>
    <cellStyle name="Normal 4 2 2 5 3 4" xfId="5643"/>
    <cellStyle name="Normal 4 2 2 5 3 4 2" xfId="13020"/>
    <cellStyle name="Normal 4 2 2 5 3 4 2 2" xfId="25074"/>
    <cellStyle name="Normal 4 2 2 5 3 4 3" xfId="18831"/>
    <cellStyle name="Normal 4 2 2 5 3 5" xfId="8644"/>
    <cellStyle name="Normal 4 2 2 5 3 5 2" xfId="21027"/>
    <cellStyle name="Normal 4 2 2 5 3 6" xfId="15550"/>
    <cellStyle name="Normal 4 2 2 5 4" xfId="1914"/>
    <cellStyle name="Normal 4 2 2 5 4 2" xfId="5644"/>
    <cellStyle name="Normal 4 2 2 5 4 2 2" xfId="13021"/>
    <cellStyle name="Normal 4 2 2 5 4 2 2 2" xfId="25075"/>
    <cellStyle name="Normal 4 2 2 5 4 2 3" xfId="18832"/>
    <cellStyle name="Normal 4 2 2 5 4 3" xfId="13022"/>
    <cellStyle name="Normal 4 2 2 5 4 3 2" xfId="25076"/>
    <cellStyle name="Normal 4 2 2 5 4 4" xfId="16431"/>
    <cellStyle name="Normal 4 2 2 5 5" xfId="5645"/>
    <cellStyle name="Normal 4 2 2 5 5 2" xfId="5646"/>
    <cellStyle name="Normal 4 2 2 5 5 2 2" xfId="13023"/>
    <cellStyle name="Normal 4 2 2 5 5 2 2 2" xfId="25077"/>
    <cellStyle name="Normal 4 2 2 5 5 2 3" xfId="18834"/>
    <cellStyle name="Normal 4 2 2 5 5 3" xfId="13024"/>
    <cellStyle name="Normal 4 2 2 5 5 3 2" xfId="25078"/>
    <cellStyle name="Normal 4 2 2 5 5 4" xfId="18833"/>
    <cellStyle name="Normal 4 2 2 5 6" xfId="5647"/>
    <cellStyle name="Normal 4 2 2 5 6 2" xfId="13025"/>
    <cellStyle name="Normal 4 2 2 5 6 2 2" xfId="25079"/>
    <cellStyle name="Normal 4 2 2 5 6 3" xfId="18835"/>
    <cellStyle name="Normal 4 2 2 5 7" xfId="8645"/>
    <cellStyle name="Normal 4 2 2 5 7 2" xfId="21028"/>
    <cellStyle name="Normal 4 2 2 5 8" xfId="15547"/>
    <cellStyle name="Normal 4 2 2 6" xfId="956"/>
    <cellStyle name="Normal 4 2 2 6 2" xfId="957"/>
    <cellStyle name="Normal 4 2 2 6 2 2" xfId="958"/>
    <cellStyle name="Normal 4 2 2 6 2 2 2" xfId="1915"/>
    <cellStyle name="Normal 4 2 2 6 2 2 2 2" xfId="5648"/>
    <cellStyle name="Normal 4 2 2 6 2 2 2 2 2" xfId="13026"/>
    <cellStyle name="Normal 4 2 2 6 2 2 2 2 2 2" xfId="25080"/>
    <cellStyle name="Normal 4 2 2 6 2 2 2 2 3" xfId="18836"/>
    <cellStyle name="Normal 4 2 2 6 2 2 2 3" xfId="13027"/>
    <cellStyle name="Normal 4 2 2 6 2 2 2 3 2" xfId="25081"/>
    <cellStyle name="Normal 4 2 2 6 2 2 2 4" xfId="16432"/>
    <cellStyle name="Normal 4 2 2 6 2 2 3" xfId="5649"/>
    <cellStyle name="Normal 4 2 2 6 2 2 3 2" xfId="5650"/>
    <cellStyle name="Normal 4 2 2 6 2 2 3 2 2" xfId="13028"/>
    <cellStyle name="Normal 4 2 2 6 2 2 3 2 2 2" xfId="25082"/>
    <cellStyle name="Normal 4 2 2 6 2 2 3 2 3" xfId="18838"/>
    <cellStyle name="Normal 4 2 2 6 2 2 3 3" xfId="13029"/>
    <cellStyle name="Normal 4 2 2 6 2 2 3 3 2" xfId="25083"/>
    <cellStyle name="Normal 4 2 2 6 2 2 3 4" xfId="18837"/>
    <cellStyle name="Normal 4 2 2 6 2 2 4" xfId="5651"/>
    <cellStyle name="Normal 4 2 2 6 2 2 4 2" xfId="13030"/>
    <cellStyle name="Normal 4 2 2 6 2 2 4 2 2" xfId="25084"/>
    <cellStyle name="Normal 4 2 2 6 2 2 4 3" xfId="18839"/>
    <cellStyle name="Normal 4 2 2 6 2 2 5" xfId="8646"/>
    <cellStyle name="Normal 4 2 2 6 2 2 5 2" xfId="21029"/>
    <cellStyle name="Normal 4 2 2 6 2 2 6" xfId="15553"/>
    <cellStyle name="Normal 4 2 2 6 2 3" xfId="1916"/>
    <cellStyle name="Normal 4 2 2 6 2 3 2" xfId="5652"/>
    <cellStyle name="Normal 4 2 2 6 2 3 2 2" xfId="13031"/>
    <cellStyle name="Normal 4 2 2 6 2 3 2 2 2" xfId="25085"/>
    <cellStyle name="Normal 4 2 2 6 2 3 2 3" xfId="18840"/>
    <cellStyle name="Normal 4 2 2 6 2 3 3" xfId="13032"/>
    <cellStyle name="Normal 4 2 2 6 2 3 3 2" xfId="25086"/>
    <cellStyle name="Normal 4 2 2 6 2 3 4" xfId="16433"/>
    <cellStyle name="Normal 4 2 2 6 2 4" xfId="5653"/>
    <cellStyle name="Normal 4 2 2 6 2 4 2" xfId="5654"/>
    <cellStyle name="Normal 4 2 2 6 2 4 2 2" xfId="13033"/>
    <cellStyle name="Normal 4 2 2 6 2 4 2 2 2" xfId="25087"/>
    <cellStyle name="Normal 4 2 2 6 2 4 2 3" xfId="18842"/>
    <cellStyle name="Normal 4 2 2 6 2 4 3" xfId="13034"/>
    <cellStyle name="Normal 4 2 2 6 2 4 3 2" xfId="25088"/>
    <cellStyle name="Normal 4 2 2 6 2 4 4" xfId="18841"/>
    <cellStyle name="Normal 4 2 2 6 2 5" xfId="5655"/>
    <cellStyle name="Normal 4 2 2 6 2 5 2" xfId="13035"/>
    <cellStyle name="Normal 4 2 2 6 2 5 2 2" xfId="25089"/>
    <cellStyle name="Normal 4 2 2 6 2 5 3" xfId="18843"/>
    <cellStyle name="Normal 4 2 2 6 2 6" xfId="8647"/>
    <cellStyle name="Normal 4 2 2 6 2 6 2" xfId="21030"/>
    <cellStyle name="Normal 4 2 2 6 2 7" xfId="15552"/>
    <cellStyle name="Normal 4 2 2 6 3" xfId="959"/>
    <cellStyle name="Normal 4 2 2 6 3 2" xfId="1917"/>
    <cellStyle name="Normal 4 2 2 6 3 2 2" xfId="5656"/>
    <cellStyle name="Normal 4 2 2 6 3 2 2 2" xfId="13036"/>
    <cellStyle name="Normal 4 2 2 6 3 2 2 2 2" xfId="25090"/>
    <cellStyle name="Normal 4 2 2 6 3 2 2 3" xfId="18844"/>
    <cellStyle name="Normal 4 2 2 6 3 2 3" xfId="13037"/>
    <cellStyle name="Normal 4 2 2 6 3 2 3 2" xfId="25091"/>
    <cellStyle name="Normal 4 2 2 6 3 2 4" xfId="16434"/>
    <cellStyle name="Normal 4 2 2 6 3 3" xfId="5657"/>
    <cellStyle name="Normal 4 2 2 6 3 3 2" xfId="5658"/>
    <cellStyle name="Normal 4 2 2 6 3 3 2 2" xfId="13038"/>
    <cellStyle name="Normal 4 2 2 6 3 3 2 2 2" xfId="25092"/>
    <cellStyle name="Normal 4 2 2 6 3 3 2 3" xfId="18846"/>
    <cellStyle name="Normal 4 2 2 6 3 3 3" xfId="13039"/>
    <cellStyle name="Normal 4 2 2 6 3 3 3 2" xfId="25093"/>
    <cellStyle name="Normal 4 2 2 6 3 3 4" xfId="18845"/>
    <cellStyle name="Normal 4 2 2 6 3 4" xfId="5659"/>
    <cellStyle name="Normal 4 2 2 6 3 4 2" xfId="13040"/>
    <cellStyle name="Normal 4 2 2 6 3 4 2 2" xfId="25094"/>
    <cellStyle name="Normal 4 2 2 6 3 4 3" xfId="18847"/>
    <cellStyle name="Normal 4 2 2 6 3 5" xfId="8648"/>
    <cellStyle name="Normal 4 2 2 6 3 5 2" xfId="21031"/>
    <cellStyle name="Normal 4 2 2 6 3 6" xfId="15554"/>
    <cellStyle name="Normal 4 2 2 6 4" xfId="1918"/>
    <cellStyle name="Normal 4 2 2 6 4 2" xfId="5660"/>
    <cellStyle name="Normal 4 2 2 6 4 2 2" xfId="13041"/>
    <cellStyle name="Normal 4 2 2 6 4 2 2 2" xfId="25095"/>
    <cellStyle name="Normal 4 2 2 6 4 2 3" xfId="18848"/>
    <cellStyle name="Normal 4 2 2 6 4 3" xfId="13042"/>
    <cellStyle name="Normal 4 2 2 6 4 3 2" xfId="25096"/>
    <cellStyle name="Normal 4 2 2 6 4 4" xfId="16435"/>
    <cellStyle name="Normal 4 2 2 6 5" xfId="5661"/>
    <cellStyle name="Normal 4 2 2 6 5 2" xfId="5662"/>
    <cellStyle name="Normal 4 2 2 6 5 2 2" xfId="13043"/>
    <cellStyle name="Normal 4 2 2 6 5 2 2 2" xfId="25097"/>
    <cellStyle name="Normal 4 2 2 6 5 2 3" xfId="18850"/>
    <cellStyle name="Normal 4 2 2 6 5 3" xfId="13044"/>
    <cellStyle name="Normal 4 2 2 6 5 3 2" xfId="25098"/>
    <cellStyle name="Normal 4 2 2 6 5 4" xfId="18849"/>
    <cellStyle name="Normal 4 2 2 6 6" xfId="5663"/>
    <cellStyle name="Normal 4 2 2 6 6 2" xfId="13045"/>
    <cellStyle name="Normal 4 2 2 6 6 2 2" xfId="25099"/>
    <cellStyle name="Normal 4 2 2 6 6 3" xfId="18851"/>
    <cellStyle name="Normal 4 2 2 6 7" xfId="8649"/>
    <cellStyle name="Normal 4 2 2 6 7 2" xfId="21032"/>
    <cellStyle name="Normal 4 2 2 6 8" xfId="15551"/>
    <cellStyle name="Normal 4 2 2 7" xfId="960"/>
    <cellStyle name="Normal 4 2 2 7 2" xfId="961"/>
    <cellStyle name="Normal 4 2 2 7 2 2" xfId="962"/>
    <cellStyle name="Normal 4 2 2 7 2 2 2" xfId="1919"/>
    <cellStyle name="Normal 4 2 2 7 2 2 2 2" xfId="5664"/>
    <cellStyle name="Normal 4 2 2 7 2 2 2 2 2" xfId="13046"/>
    <cellStyle name="Normal 4 2 2 7 2 2 2 2 2 2" xfId="25100"/>
    <cellStyle name="Normal 4 2 2 7 2 2 2 2 3" xfId="18852"/>
    <cellStyle name="Normal 4 2 2 7 2 2 2 3" xfId="13047"/>
    <cellStyle name="Normal 4 2 2 7 2 2 2 3 2" xfId="25101"/>
    <cellStyle name="Normal 4 2 2 7 2 2 2 4" xfId="16436"/>
    <cellStyle name="Normal 4 2 2 7 2 2 3" xfId="5665"/>
    <cellStyle name="Normal 4 2 2 7 2 2 3 2" xfId="5666"/>
    <cellStyle name="Normal 4 2 2 7 2 2 3 2 2" xfId="13048"/>
    <cellStyle name="Normal 4 2 2 7 2 2 3 2 2 2" xfId="25102"/>
    <cellStyle name="Normal 4 2 2 7 2 2 3 2 3" xfId="18854"/>
    <cellStyle name="Normal 4 2 2 7 2 2 3 3" xfId="13049"/>
    <cellStyle name="Normal 4 2 2 7 2 2 3 3 2" xfId="25103"/>
    <cellStyle name="Normal 4 2 2 7 2 2 3 4" xfId="18853"/>
    <cellStyle name="Normal 4 2 2 7 2 2 4" xfId="5667"/>
    <cellStyle name="Normal 4 2 2 7 2 2 4 2" xfId="13050"/>
    <cellStyle name="Normal 4 2 2 7 2 2 4 2 2" xfId="25104"/>
    <cellStyle name="Normal 4 2 2 7 2 2 4 3" xfId="18855"/>
    <cellStyle name="Normal 4 2 2 7 2 2 5" xfId="8650"/>
    <cellStyle name="Normal 4 2 2 7 2 2 5 2" xfId="21033"/>
    <cellStyle name="Normal 4 2 2 7 2 2 6" xfId="15557"/>
    <cellStyle name="Normal 4 2 2 7 2 3" xfId="1920"/>
    <cellStyle name="Normal 4 2 2 7 2 3 2" xfId="5668"/>
    <cellStyle name="Normal 4 2 2 7 2 3 2 2" xfId="13051"/>
    <cellStyle name="Normal 4 2 2 7 2 3 2 2 2" xfId="25105"/>
    <cellStyle name="Normal 4 2 2 7 2 3 2 3" xfId="18856"/>
    <cellStyle name="Normal 4 2 2 7 2 3 3" xfId="13052"/>
    <cellStyle name="Normal 4 2 2 7 2 3 3 2" xfId="25106"/>
    <cellStyle name="Normal 4 2 2 7 2 3 4" xfId="16437"/>
    <cellStyle name="Normal 4 2 2 7 2 4" xfId="5669"/>
    <cellStyle name="Normal 4 2 2 7 2 4 2" xfId="5670"/>
    <cellStyle name="Normal 4 2 2 7 2 4 2 2" xfId="13053"/>
    <cellStyle name="Normal 4 2 2 7 2 4 2 2 2" xfId="25107"/>
    <cellStyle name="Normal 4 2 2 7 2 4 2 3" xfId="18858"/>
    <cellStyle name="Normal 4 2 2 7 2 4 3" xfId="13054"/>
    <cellStyle name="Normal 4 2 2 7 2 4 3 2" xfId="25108"/>
    <cellStyle name="Normal 4 2 2 7 2 4 4" xfId="18857"/>
    <cellStyle name="Normal 4 2 2 7 2 5" xfId="5671"/>
    <cellStyle name="Normal 4 2 2 7 2 5 2" xfId="13055"/>
    <cellStyle name="Normal 4 2 2 7 2 5 2 2" xfId="25109"/>
    <cellStyle name="Normal 4 2 2 7 2 5 3" xfId="18859"/>
    <cellStyle name="Normal 4 2 2 7 2 6" xfId="8651"/>
    <cellStyle name="Normal 4 2 2 7 2 6 2" xfId="21034"/>
    <cellStyle name="Normal 4 2 2 7 2 7" xfId="15556"/>
    <cellStyle name="Normal 4 2 2 7 3" xfId="963"/>
    <cellStyle name="Normal 4 2 2 7 3 2" xfId="1921"/>
    <cellStyle name="Normal 4 2 2 7 3 2 2" xfId="5672"/>
    <cellStyle name="Normal 4 2 2 7 3 2 2 2" xfId="13056"/>
    <cellStyle name="Normal 4 2 2 7 3 2 2 2 2" xfId="25110"/>
    <cellStyle name="Normal 4 2 2 7 3 2 2 3" xfId="18860"/>
    <cellStyle name="Normal 4 2 2 7 3 2 3" xfId="13057"/>
    <cellStyle name="Normal 4 2 2 7 3 2 3 2" xfId="25111"/>
    <cellStyle name="Normal 4 2 2 7 3 2 4" xfId="16438"/>
    <cellStyle name="Normal 4 2 2 7 3 3" xfId="5673"/>
    <cellStyle name="Normal 4 2 2 7 3 3 2" xfId="5674"/>
    <cellStyle name="Normal 4 2 2 7 3 3 2 2" xfId="13058"/>
    <cellStyle name="Normal 4 2 2 7 3 3 2 2 2" xfId="25112"/>
    <cellStyle name="Normal 4 2 2 7 3 3 2 3" xfId="18862"/>
    <cellStyle name="Normal 4 2 2 7 3 3 3" xfId="13059"/>
    <cellStyle name="Normal 4 2 2 7 3 3 3 2" xfId="25113"/>
    <cellStyle name="Normal 4 2 2 7 3 3 4" xfId="18861"/>
    <cellStyle name="Normal 4 2 2 7 3 4" xfId="5675"/>
    <cellStyle name="Normal 4 2 2 7 3 4 2" xfId="13060"/>
    <cellStyle name="Normal 4 2 2 7 3 4 2 2" xfId="25114"/>
    <cellStyle name="Normal 4 2 2 7 3 4 3" xfId="18863"/>
    <cellStyle name="Normal 4 2 2 7 3 5" xfId="8652"/>
    <cellStyle name="Normal 4 2 2 7 3 5 2" xfId="21035"/>
    <cellStyle name="Normal 4 2 2 7 3 6" xfId="15558"/>
    <cellStyle name="Normal 4 2 2 7 4" xfId="1922"/>
    <cellStyle name="Normal 4 2 2 7 4 2" xfId="5676"/>
    <cellStyle name="Normal 4 2 2 7 4 2 2" xfId="13061"/>
    <cellStyle name="Normal 4 2 2 7 4 2 2 2" xfId="25115"/>
    <cellStyle name="Normal 4 2 2 7 4 2 3" xfId="18864"/>
    <cellStyle name="Normal 4 2 2 7 4 3" xfId="13062"/>
    <cellStyle name="Normal 4 2 2 7 4 3 2" xfId="25116"/>
    <cellStyle name="Normal 4 2 2 7 4 4" xfId="16439"/>
    <cellStyle name="Normal 4 2 2 7 5" xfId="5677"/>
    <cellStyle name="Normal 4 2 2 7 5 2" xfId="5678"/>
    <cellStyle name="Normal 4 2 2 7 5 2 2" xfId="13063"/>
    <cellStyle name="Normal 4 2 2 7 5 2 2 2" xfId="25117"/>
    <cellStyle name="Normal 4 2 2 7 5 2 3" xfId="18866"/>
    <cellStyle name="Normal 4 2 2 7 5 3" xfId="13064"/>
    <cellStyle name="Normal 4 2 2 7 5 3 2" xfId="25118"/>
    <cellStyle name="Normal 4 2 2 7 5 4" xfId="18865"/>
    <cellStyle name="Normal 4 2 2 7 6" xfId="5679"/>
    <cellStyle name="Normal 4 2 2 7 6 2" xfId="13065"/>
    <cellStyle name="Normal 4 2 2 7 6 2 2" xfId="25119"/>
    <cellStyle name="Normal 4 2 2 7 6 3" xfId="18867"/>
    <cellStyle name="Normal 4 2 2 7 7" xfId="8653"/>
    <cellStyle name="Normal 4 2 2 7 7 2" xfId="21036"/>
    <cellStyle name="Normal 4 2 2 7 8" xfId="15555"/>
    <cellStyle name="Normal 4 2 2 8" xfId="964"/>
    <cellStyle name="Normal 4 2 2 8 2" xfId="965"/>
    <cellStyle name="Normal 4 2 2 8 2 2" xfId="1923"/>
    <cellStyle name="Normal 4 2 2 8 2 2 2" xfId="5680"/>
    <cellStyle name="Normal 4 2 2 8 2 2 2 2" xfId="13066"/>
    <cellStyle name="Normal 4 2 2 8 2 2 2 2 2" xfId="25120"/>
    <cellStyle name="Normal 4 2 2 8 2 2 2 3" xfId="18868"/>
    <cellStyle name="Normal 4 2 2 8 2 2 3" xfId="13067"/>
    <cellStyle name="Normal 4 2 2 8 2 2 3 2" xfId="25121"/>
    <cellStyle name="Normal 4 2 2 8 2 2 4" xfId="16440"/>
    <cellStyle name="Normal 4 2 2 8 2 3" xfId="5681"/>
    <cellStyle name="Normal 4 2 2 8 2 3 2" xfId="5682"/>
    <cellStyle name="Normal 4 2 2 8 2 3 2 2" xfId="13068"/>
    <cellStyle name="Normal 4 2 2 8 2 3 2 2 2" xfId="25122"/>
    <cellStyle name="Normal 4 2 2 8 2 3 2 3" xfId="18870"/>
    <cellStyle name="Normal 4 2 2 8 2 3 3" xfId="13069"/>
    <cellStyle name="Normal 4 2 2 8 2 3 3 2" xfId="25123"/>
    <cellStyle name="Normal 4 2 2 8 2 3 4" xfId="18869"/>
    <cellStyle name="Normal 4 2 2 8 2 4" xfId="5683"/>
    <cellStyle name="Normal 4 2 2 8 2 4 2" xfId="13070"/>
    <cellStyle name="Normal 4 2 2 8 2 4 2 2" xfId="25124"/>
    <cellStyle name="Normal 4 2 2 8 2 4 3" xfId="18871"/>
    <cellStyle name="Normal 4 2 2 8 2 5" xfId="8654"/>
    <cellStyle name="Normal 4 2 2 8 2 5 2" xfId="21037"/>
    <cellStyle name="Normal 4 2 2 8 2 6" xfId="15560"/>
    <cellStyle name="Normal 4 2 2 8 3" xfId="1924"/>
    <cellStyle name="Normal 4 2 2 8 3 2" xfId="5684"/>
    <cellStyle name="Normal 4 2 2 8 3 2 2" xfId="13071"/>
    <cellStyle name="Normal 4 2 2 8 3 2 2 2" xfId="25125"/>
    <cellStyle name="Normal 4 2 2 8 3 2 3" xfId="18872"/>
    <cellStyle name="Normal 4 2 2 8 3 3" xfId="13072"/>
    <cellStyle name="Normal 4 2 2 8 3 3 2" xfId="25126"/>
    <cellStyle name="Normal 4 2 2 8 3 4" xfId="16441"/>
    <cellStyle name="Normal 4 2 2 8 4" xfId="5685"/>
    <cellStyle name="Normal 4 2 2 8 4 2" xfId="5686"/>
    <cellStyle name="Normal 4 2 2 8 4 2 2" xfId="13073"/>
    <cellStyle name="Normal 4 2 2 8 4 2 2 2" xfId="25127"/>
    <cellStyle name="Normal 4 2 2 8 4 2 3" xfId="18874"/>
    <cellStyle name="Normal 4 2 2 8 4 3" xfId="13074"/>
    <cellStyle name="Normal 4 2 2 8 4 3 2" xfId="25128"/>
    <cellStyle name="Normal 4 2 2 8 4 4" xfId="18873"/>
    <cellStyle name="Normal 4 2 2 8 5" xfId="5687"/>
    <cellStyle name="Normal 4 2 2 8 5 2" xfId="13075"/>
    <cellStyle name="Normal 4 2 2 8 5 2 2" xfId="25129"/>
    <cellStyle name="Normal 4 2 2 8 5 3" xfId="18875"/>
    <cellStyle name="Normal 4 2 2 8 6" xfId="8655"/>
    <cellStyle name="Normal 4 2 2 8 6 2" xfId="21038"/>
    <cellStyle name="Normal 4 2 2 8 7" xfId="15559"/>
    <cellStyle name="Normal 4 2 2 9" xfId="966"/>
    <cellStyle name="Normal 4 2 2 9 2" xfId="1925"/>
    <cellStyle name="Normal 4 2 2 9 2 2" xfId="5688"/>
    <cellStyle name="Normal 4 2 2 9 2 2 2" xfId="13076"/>
    <cellStyle name="Normal 4 2 2 9 2 2 2 2" xfId="25130"/>
    <cellStyle name="Normal 4 2 2 9 2 2 3" xfId="18876"/>
    <cellStyle name="Normal 4 2 2 9 2 3" xfId="13077"/>
    <cellStyle name="Normal 4 2 2 9 2 3 2" xfId="25131"/>
    <cellStyle name="Normal 4 2 2 9 2 4" xfId="16442"/>
    <cellStyle name="Normal 4 2 2 9 3" xfId="5689"/>
    <cellStyle name="Normal 4 2 2 9 3 2" xfId="5690"/>
    <cellStyle name="Normal 4 2 2 9 3 2 2" xfId="13078"/>
    <cellStyle name="Normal 4 2 2 9 3 2 2 2" xfId="25132"/>
    <cellStyle name="Normal 4 2 2 9 3 2 3" xfId="18878"/>
    <cellStyle name="Normal 4 2 2 9 3 3" xfId="13079"/>
    <cellStyle name="Normal 4 2 2 9 3 3 2" xfId="25133"/>
    <cellStyle name="Normal 4 2 2 9 3 4" xfId="18877"/>
    <cellStyle name="Normal 4 2 2 9 4" xfId="5691"/>
    <cellStyle name="Normal 4 2 2 9 4 2" xfId="13080"/>
    <cellStyle name="Normal 4 2 2 9 4 2 2" xfId="25134"/>
    <cellStyle name="Normal 4 2 2 9 4 3" xfId="18879"/>
    <cellStyle name="Normal 4 2 2 9 5" xfId="8656"/>
    <cellStyle name="Normal 4 2 2 9 5 2" xfId="21039"/>
    <cellStyle name="Normal 4 2 2 9 6" xfId="15561"/>
    <cellStyle name="Normal 4 2 3" xfId="967"/>
    <cellStyle name="Normal 4 2 3 2" xfId="968"/>
    <cellStyle name="Normal 4 2 3 2 2" xfId="969"/>
    <cellStyle name="Normal 4 2 3 2 2 2" xfId="1926"/>
    <cellStyle name="Normal 4 2 3 2 2 2 2" xfId="5692"/>
    <cellStyle name="Normal 4 2 3 2 2 2 2 2" xfId="13081"/>
    <cellStyle name="Normal 4 2 3 2 2 2 2 2 2" xfId="25135"/>
    <cellStyle name="Normal 4 2 3 2 2 2 2 3" xfId="18880"/>
    <cellStyle name="Normal 4 2 3 2 2 2 3" xfId="13082"/>
    <cellStyle name="Normal 4 2 3 2 2 2 3 2" xfId="25136"/>
    <cellStyle name="Normal 4 2 3 2 2 2 4" xfId="16443"/>
    <cellStyle name="Normal 4 2 3 2 2 3" xfId="5693"/>
    <cellStyle name="Normal 4 2 3 2 2 3 2" xfId="5694"/>
    <cellStyle name="Normal 4 2 3 2 2 3 2 2" xfId="13083"/>
    <cellStyle name="Normal 4 2 3 2 2 3 2 2 2" xfId="25137"/>
    <cellStyle name="Normal 4 2 3 2 2 3 2 3" xfId="18882"/>
    <cellStyle name="Normal 4 2 3 2 2 3 3" xfId="13084"/>
    <cellStyle name="Normal 4 2 3 2 2 3 3 2" xfId="25138"/>
    <cellStyle name="Normal 4 2 3 2 2 3 4" xfId="18881"/>
    <cellStyle name="Normal 4 2 3 2 2 4" xfId="5695"/>
    <cellStyle name="Normal 4 2 3 2 2 4 2" xfId="13085"/>
    <cellStyle name="Normal 4 2 3 2 2 4 2 2" xfId="25139"/>
    <cellStyle name="Normal 4 2 3 2 2 4 3" xfId="18883"/>
    <cellStyle name="Normal 4 2 3 2 2 5" xfId="8657"/>
    <cellStyle name="Normal 4 2 3 2 2 5 2" xfId="21040"/>
    <cellStyle name="Normal 4 2 3 2 2 6" xfId="15564"/>
    <cellStyle name="Normal 4 2 3 2 3" xfId="1927"/>
    <cellStyle name="Normal 4 2 3 2 3 2" xfId="5696"/>
    <cellStyle name="Normal 4 2 3 2 3 2 2" xfId="13086"/>
    <cellStyle name="Normal 4 2 3 2 3 2 2 2" xfId="25140"/>
    <cellStyle name="Normal 4 2 3 2 3 2 3" xfId="18884"/>
    <cellStyle name="Normal 4 2 3 2 3 3" xfId="13087"/>
    <cellStyle name="Normal 4 2 3 2 3 3 2" xfId="25141"/>
    <cellStyle name="Normal 4 2 3 2 3 4" xfId="16444"/>
    <cellStyle name="Normal 4 2 3 2 4" xfId="5697"/>
    <cellStyle name="Normal 4 2 3 2 4 2" xfId="5698"/>
    <cellStyle name="Normal 4 2 3 2 4 2 2" xfId="13088"/>
    <cellStyle name="Normal 4 2 3 2 4 2 2 2" xfId="25142"/>
    <cellStyle name="Normal 4 2 3 2 4 2 3" xfId="18886"/>
    <cellStyle name="Normal 4 2 3 2 4 3" xfId="13089"/>
    <cellStyle name="Normal 4 2 3 2 4 3 2" xfId="25143"/>
    <cellStyle name="Normal 4 2 3 2 4 4" xfId="18885"/>
    <cellStyle name="Normal 4 2 3 2 5" xfId="5699"/>
    <cellStyle name="Normal 4 2 3 2 5 2" xfId="13090"/>
    <cellStyle name="Normal 4 2 3 2 5 2 2" xfId="25144"/>
    <cellStyle name="Normal 4 2 3 2 5 3" xfId="18887"/>
    <cellStyle name="Normal 4 2 3 2 6" xfId="8658"/>
    <cellStyle name="Normal 4 2 3 2 6 2" xfId="21041"/>
    <cellStyle name="Normal 4 2 3 2 7" xfId="15563"/>
    <cellStyle name="Normal 4 2 3 3" xfId="970"/>
    <cellStyle name="Normal 4 2 3 3 2" xfId="1928"/>
    <cellStyle name="Normal 4 2 3 3 2 2" xfId="5700"/>
    <cellStyle name="Normal 4 2 3 3 2 2 2" xfId="13091"/>
    <cellStyle name="Normal 4 2 3 3 2 2 2 2" xfId="25145"/>
    <cellStyle name="Normal 4 2 3 3 2 2 3" xfId="18888"/>
    <cellStyle name="Normal 4 2 3 3 2 3" xfId="13092"/>
    <cellStyle name="Normal 4 2 3 3 2 3 2" xfId="25146"/>
    <cellStyle name="Normal 4 2 3 3 2 4" xfId="16445"/>
    <cellStyle name="Normal 4 2 3 3 3" xfId="5701"/>
    <cellStyle name="Normal 4 2 3 3 3 2" xfId="5702"/>
    <cellStyle name="Normal 4 2 3 3 3 2 2" xfId="13093"/>
    <cellStyle name="Normal 4 2 3 3 3 2 2 2" xfId="25147"/>
    <cellStyle name="Normal 4 2 3 3 3 2 3" xfId="18890"/>
    <cellStyle name="Normal 4 2 3 3 3 3" xfId="13094"/>
    <cellStyle name="Normal 4 2 3 3 3 3 2" xfId="25148"/>
    <cellStyle name="Normal 4 2 3 3 3 4" xfId="18889"/>
    <cellStyle name="Normal 4 2 3 3 4" xfId="5703"/>
    <cellStyle name="Normal 4 2 3 3 4 2" xfId="13095"/>
    <cellStyle name="Normal 4 2 3 3 4 2 2" xfId="25149"/>
    <cellStyle name="Normal 4 2 3 3 4 3" xfId="18891"/>
    <cellStyle name="Normal 4 2 3 3 5" xfId="8659"/>
    <cellStyle name="Normal 4 2 3 3 5 2" xfId="21042"/>
    <cellStyle name="Normal 4 2 3 3 6" xfId="15565"/>
    <cellStyle name="Normal 4 2 3 4" xfId="1929"/>
    <cellStyle name="Normal 4 2 3 4 2" xfId="5704"/>
    <cellStyle name="Normal 4 2 3 4 2 2" xfId="13096"/>
    <cellStyle name="Normal 4 2 3 4 2 2 2" xfId="25150"/>
    <cellStyle name="Normal 4 2 3 4 2 3" xfId="18892"/>
    <cellStyle name="Normal 4 2 3 4 3" xfId="13097"/>
    <cellStyle name="Normal 4 2 3 4 3 2" xfId="25151"/>
    <cellStyle name="Normal 4 2 3 4 4" xfId="16446"/>
    <cellStyle name="Normal 4 2 3 5" xfId="5705"/>
    <cellStyle name="Normal 4 2 3 5 2" xfId="5706"/>
    <cellStyle name="Normal 4 2 3 5 2 2" xfId="13098"/>
    <cellStyle name="Normal 4 2 3 5 2 2 2" xfId="25152"/>
    <cellStyle name="Normal 4 2 3 5 2 3" xfId="18894"/>
    <cellStyle name="Normal 4 2 3 5 3" xfId="13099"/>
    <cellStyle name="Normal 4 2 3 5 3 2" xfId="25153"/>
    <cellStyle name="Normal 4 2 3 5 4" xfId="18893"/>
    <cellStyle name="Normal 4 2 3 6" xfId="5707"/>
    <cellStyle name="Normal 4 2 3 6 2" xfId="13100"/>
    <cellStyle name="Normal 4 2 3 6 2 2" xfId="25154"/>
    <cellStyle name="Normal 4 2 3 6 3" xfId="18895"/>
    <cellStyle name="Normal 4 2 3 7" xfId="8660"/>
    <cellStyle name="Normal 4 2 3 7 2" xfId="21043"/>
    <cellStyle name="Normal 4 2 3 8" xfId="15562"/>
    <cellStyle name="Normal 4 2 4" xfId="971"/>
    <cellStyle name="Normal 4 2 4 2" xfId="972"/>
    <cellStyle name="Normal 4 2 4 2 2" xfId="973"/>
    <cellStyle name="Normal 4 2 4 2 2 2" xfId="1930"/>
    <cellStyle name="Normal 4 2 4 2 2 2 2" xfId="5708"/>
    <cellStyle name="Normal 4 2 4 2 2 2 2 2" xfId="13101"/>
    <cellStyle name="Normal 4 2 4 2 2 2 2 2 2" xfId="25155"/>
    <cellStyle name="Normal 4 2 4 2 2 2 2 3" xfId="18896"/>
    <cellStyle name="Normal 4 2 4 2 2 2 3" xfId="13102"/>
    <cellStyle name="Normal 4 2 4 2 2 2 3 2" xfId="25156"/>
    <cellStyle name="Normal 4 2 4 2 2 2 4" xfId="16447"/>
    <cellStyle name="Normal 4 2 4 2 2 3" xfId="5709"/>
    <cellStyle name="Normal 4 2 4 2 2 3 2" xfId="5710"/>
    <cellStyle name="Normal 4 2 4 2 2 3 2 2" xfId="13103"/>
    <cellStyle name="Normal 4 2 4 2 2 3 2 2 2" xfId="25157"/>
    <cellStyle name="Normal 4 2 4 2 2 3 2 3" xfId="18898"/>
    <cellStyle name="Normal 4 2 4 2 2 3 3" xfId="13104"/>
    <cellStyle name="Normal 4 2 4 2 2 3 3 2" xfId="25158"/>
    <cellStyle name="Normal 4 2 4 2 2 3 4" xfId="18897"/>
    <cellStyle name="Normal 4 2 4 2 2 4" xfId="5711"/>
    <cellStyle name="Normal 4 2 4 2 2 4 2" xfId="13105"/>
    <cellStyle name="Normal 4 2 4 2 2 4 2 2" xfId="25159"/>
    <cellStyle name="Normal 4 2 4 2 2 4 3" xfId="18899"/>
    <cellStyle name="Normal 4 2 4 2 2 5" xfId="8661"/>
    <cellStyle name="Normal 4 2 4 2 2 5 2" xfId="21044"/>
    <cellStyle name="Normal 4 2 4 2 2 6" xfId="15568"/>
    <cellStyle name="Normal 4 2 4 2 3" xfId="1931"/>
    <cellStyle name="Normal 4 2 4 2 3 2" xfId="5712"/>
    <cellStyle name="Normal 4 2 4 2 3 2 2" xfId="13106"/>
    <cellStyle name="Normal 4 2 4 2 3 2 2 2" xfId="25160"/>
    <cellStyle name="Normal 4 2 4 2 3 2 3" xfId="18900"/>
    <cellStyle name="Normal 4 2 4 2 3 3" xfId="13107"/>
    <cellStyle name="Normal 4 2 4 2 3 3 2" xfId="25161"/>
    <cellStyle name="Normal 4 2 4 2 3 4" xfId="16448"/>
    <cellStyle name="Normal 4 2 4 2 4" xfId="5713"/>
    <cellStyle name="Normal 4 2 4 2 4 2" xfId="5714"/>
    <cellStyle name="Normal 4 2 4 2 4 2 2" xfId="13108"/>
    <cellStyle name="Normal 4 2 4 2 4 2 2 2" xfId="25162"/>
    <cellStyle name="Normal 4 2 4 2 4 2 3" xfId="18902"/>
    <cellStyle name="Normal 4 2 4 2 4 3" xfId="13109"/>
    <cellStyle name="Normal 4 2 4 2 4 3 2" xfId="25163"/>
    <cellStyle name="Normal 4 2 4 2 4 4" xfId="18901"/>
    <cellStyle name="Normal 4 2 4 2 5" xfId="5715"/>
    <cellStyle name="Normal 4 2 4 2 5 2" xfId="13110"/>
    <cellStyle name="Normal 4 2 4 2 5 2 2" xfId="25164"/>
    <cellStyle name="Normal 4 2 4 2 5 3" xfId="18903"/>
    <cellStyle name="Normal 4 2 4 2 6" xfId="8662"/>
    <cellStyle name="Normal 4 2 4 2 6 2" xfId="21045"/>
    <cellStyle name="Normal 4 2 4 2 7" xfId="15567"/>
    <cellStyle name="Normal 4 2 4 3" xfId="974"/>
    <cellStyle name="Normal 4 2 4 3 2" xfId="1932"/>
    <cellStyle name="Normal 4 2 4 3 2 2" xfId="5716"/>
    <cellStyle name="Normal 4 2 4 3 2 2 2" xfId="13111"/>
    <cellStyle name="Normal 4 2 4 3 2 2 2 2" xfId="25165"/>
    <cellStyle name="Normal 4 2 4 3 2 2 3" xfId="18904"/>
    <cellStyle name="Normal 4 2 4 3 2 3" xfId="13112"/>
    <cellStyle name="Normal 4 2 4 3 2 3 2" xfId="25166"/>
    <cellStyle name="Normal 4 2 4 3 2 4" xfId="16449"/>
    <cellStyle name="Normal 4 2 4 3 3" xfId="5717"/>
    <cellStyle name="Normal 4 2 4 3 3 2" xfId="5718"/>
    <cellStyle name="Normal 4 2 4 3 3 2 2" xfId="13113"/>
    <cellStyle name="Normal 4 2 4 3 3 2 2 2" xfId="25167"/>
    <cellStyle name="Normal 4 2 4 3 3 2 3" xfId="18906"/>
    <cellStyle name="Normal 4 2 4 3 3 3" xfId="13114"/>
    <cellStyle name="Normal 4 2 4 3 3 3 2" xfId="25168"/>
    <cellStyle name="Normal 4 2 4 3 3 4" xfId="18905"/>
    <cellStyle name="Normal 4 2 4 3 4" xfId="5719"/>
    <cellStyle name="Normal 4 2 4 3 4 2" xfId="13115"/>
    <cellStyle name="Normal 4 2 4 3 4 2 2" xfId="25169"/>
    <cellStyle name="Normal 4 2 4 3 4 3" xfId="18907"/>
    <cellStyle name="Normal 4 2 4 3 5" xfId="8663"/>
    <cellStyle name="Normal 4 2 4 3 5 2" xfId="21046"/>
    <cellStyle name="Normal 4 2 4 3 6" xfId="15569"/>
    <cellStyle name="Normal 4 2 4 4" xfId="1933"/>
    <cellStyle name="Normal 4 2 4 4 2" xfId="5720"/>
    <cellStyle name="Normal 4 2 4 4 2 2" xfId="13116"/>
    <cellStyle name="Normal 4 2 4 4 2 2 2" xfId="25170"/>
    <cellStyle name="Normal 4 2 4 4 2 3" xfId="18908"/>
    <cellStyle name="Normal 4 2 4 4 3" xfId="13117"/>
    <cellStyle name="Normal 4 2 4 4 3 2" xfId="25171"/>
    <cellStyle name="Normal 4 2 4 4 4" xfId="16450"/>
    <cellStyle name="Normal 4 2 4 5" xfId="5721"/>
    <cellStyle name="Normal 4 2 4 5 2" xfId="5722"/>
    <cellStyle name="Normal 4 2 4 5 2 2" xfId="13118"/>
    <cellStyle name="Normal 4 2 4 5 2 2 2" xfId="25172"/>
    <cellStyle name="Normal 4 2 4 5 2 3" xfId="18910"/>
    <cellStyle name="Normal 4 2 4 5 3" xfId="13119"/>
    <cellStyle name="Normal 4 2 4 5 3 2" xfId="25173"/>
    <cellStyle name="Normal 4 2 4 5 4" xfId="18909"/>
    <cellStyle name="Normal 4 2 4 6" xfId="5723"/>
    <cellStyle name="Normal 4 2 4 6 2" xfId="13120"/>
    <cellStyle name="Normal 4 2 4 6 2 2" xfId="25174"/>
    <cellStyle name="Normal 4 2 4 6 3" xfId="18911"/>
    <cellStyle name="Normal 4 2 4 7" xfId="8664"/>
    <cellStyle name="Normal 4 2 4 7 2" xfId="21047"/>
    <cellStyle name="Normal 4 2 4 8" xfId="15566"/>
    <cellStyle name="Normal 4 2 5" xfId="975"/>
    <cellStyle name="Normal 4 2 5 2" xfId="976"/>
    <cellStyle name="Normal 4 2 5 2 2" xfId="977"/>
    <cellStyle name="Normal 4 2 5 2 2 2" xfId="1934"/>
    <cellStyle name="Normal 4 2 5 2 2 2 2" xfId="5724"/>
    <cellStyle name="Normal 4 2 5 2 2 2 2 2" xfId="13121"/>
    <cellStyle name="Normal 4 2 5 2 2 2 2 2 2" xfId="25175"/>
    <cellStyle name="Normal 4 2 5 2 2 2 2 3" xfId="18912"/>
    <cellStyle name="Normal 4 2 5 2 2 2 3" xfId="13122"/>
    <cellStyle name="Normal 4 2 5 2 2 2 3 2" xfId="25176"/>
    <cellStyle name="Normal 4 2 5 2 2 2 4" xfId="16451"/>
    <cellStyle name="Normal 4 2 5 2 2 3" xfId="5725"/>
    <cellStyle name="Normal 4 2 5 2 2 3 2" xfId="5726"/>
    <cellStyle name="Normal 4 2 5 2 2 3 2 2" xfId="13123"/>
    <cellStyle name="Normal 4 2 5 2 2 3 2 2 2" xfId="25177"/>
    <cellStyle name="Normal 4 2 5 2 2 3 2 3" xfId="18914"/>
    <cellStyle name="Normal 4 2 5 2 2 3 3" xfId="13124"/>
    <cellStyle name="Normal 4 2 5 2 2 3 3 2" xfId="25178"/>
    <cellStyle name="Normal 4 2 5 2 2 3 4" xfId="18913"/>
    <cellStyle name="Normal 4 2 5 2 2 4" xfId="5727"/>
    <cellStyle name="Normal 4 2 5 2 2 4 2" xfId="13125"/>
    <cellStyle name="Normal 4 2 5 2 2 4 2 2" xfId="25179"/>
    <cellStyle name="Normal 4 2 5 2 2 4 3" xfId="18915"/>
    <cellStyle name="Normal 4 2 5 2 2 5" xfId="8665"/>
    <cellStyle name="Normal 4 2 5 2 2 5 2" xfId="21048"/>
    <cellStyle name="Normal 4 2 5 2 2 6" xfId="15572"/>
    <cellStyle name="Normal 4 2 5 2 3" xfId="1935"/>
    <cellStyle name="Normal 4 2 5 2 3 2" xfId="5728"/>
    <cellStyle name="Normal 4 2 5 2 3 2 2" xfId="13126"/>
    <cellStyle name="Normal 4 2 5 2 3 2 2 2" xfId="25180"/>
    <cellStyle name="Normal 4 2 5 2 3 2 3" xfId="18916"/>
    <cellStyle name="Normal 4 2 5 2 3 3" xfId="13127"/>
    <cellStyle name="Normal 4 2 5 2 3 3 2" xfId="25181"/>
    <cellStyle name="Normal 4 2 5 2 3 4" xfId="16452"/>
    <cellStyle name="Normal 4 2 5 2 4" xfId="5729"/>
    <cellStyle name="Normal 4 2 5 2 4 2" xfId="5730"/>
    <cellStyle name="Normal 4 2 5 2 4 2 2" xfId="13128"/>
    <cellStyle name="Normal 4 2 5 2 4 2 2 2" xfId="25182"/>
    <cellStyle name="Normal 4 2 5 2 4 2 3" xfId="18918"/>
    <cellStyle name="Normal 4 2 5 2 4 3" xfId="13129"/>
    <cellStyle name="Normal 4 2 5 2 4 3 2" xfId="25183"/>
    <cellStyle name="Normal 4 2 5 2 4 4" xfId="18917"/>
    <cellStyle name="Normal 4 2 5 2 5" xfId="5731"/>
    <cellStyle name="Normal 4 2 5 2 5 2" xfId="13130"/>
    <cellStyle name="Normal 4 2 5 2 5 2 2" xfId="25184"/>
    <cellStyle name="Normal 4 2 5 2 5 3" xfId="18919"/>
    <cellStyle name="Normal 4 2 5 2 6" xfId="8666"/>
    <cellStyle name="Normal 4 2 5 2 6 2" xfId="21049"/>
    <cellStyle name="Normal 4 2 5 2 7" xfId="15571"/>
    <cellStyle name="Normal 4 2 5 3" xfId="978"/>
    <cellStyle name="Normal 4 2 5 3 2" xfId="1936"/>
    <cellStyle name="Normal 4 2 5 3 2 2" xfId="5732"/>
    <cellStyle name="Normal 4 2 5 3 2 2 2" xfId="13131"/>
    <cellStyle name="Normal 4 2 5 3 2 2 2 2" xfId="25185"/>
    <cellStyle name="Normal 4 2 5 3 2 2 3" xfId="18920"/>
    <cellStyle name="Normal 4 2 5 3 2 3" xfId="13132"/>
    <cellStyle name="Normal 4 2 5 3 2 3 2" xfId="25186"/>
    <cellStyle name="Normal 4 2 5 3 2 4" xfId="16453"/>
    <cellStyle name="Normal 4 2 5 3 3" xfId="5733"/>
    <cellStyle name="Normal 4 2 5 3 3 2" xfId="5734"/>
    <cellStyle name="Normal 4 2 5 3 3 2 2" xfId="13133"/>
    <cellStyle name="Normal 4 2 5 3 3 2 2 2" xfId="25187"/>
    <cellStyle name="Normal 4 2 5 3 3 2 3" xfId="18922"/>
    <cellStyle name="Normal 4 2 5 3 3 3" xfId="13134"/>
    <cellStyle name="Normal 4 2 5 3 3 3 2" xfId="25188"/>
    <cellStyle name="Normal 4 2 5 3 3 4" xfId="18921"/>
    <cellStyle name="Normal 4 2 5 3 4" xfId="5735"/>
    <cellStyle name="Normal 4 2 5 3 4 2" xfId="13135"/>
    <cellStyle name="Normal 4 2 5 3 4 2 2" xfId="25189"/>
    <cellStyle name="Normal 4 2 5 3 4 3" xfId="18923"/>
    <cellStyle name="Normal 4 2 5 3 5" xfId="8667"/>
    <cellStyle name="Normal 4 2 5 3 5 2" xfId="21050"/>
    <cellStyle name="Normal 4 2 5 3 6" xfId="15573"/>
    <cellStyle name="Normal 4 2 5 4" xfId="1937"/>
    <cellStyle name="Normal 4 2 5 4 2" xfId="5736"/>
    <cellStyle name="Normal 4 2 5 4 2 2" xfId="13136"/>
    <cellStyle name="Normal 4 2 5 4 2 2 2" xfId="25190"/>
    <cellStyle name="Normal 4 2 5 4 2 3" xfId="18924"/>
    <cellStyle name="Normal 4 2 5 4 3" xfId="13137"/>
    <cellStyle name="Normal 4 2 5 4 3 2" xfId="25191"/>
    <cellStyle name="Normal 4 2 5 4 4" xfId="16454"/>
    <cellStyle name="Normal 4 2 5 5" xfId="5737"/>
    <cellStyle name="Normal 4 2 5 5 2" xfId="5738"/>
    <cellStyle name="Normal 4 2 5 5 2 2" xfId="13138"/>
    <cellStyle name="Normal 4 2 5 5 2 2 2" xfId="25192"/>
    <cellStyle name="Normal 4 2 5 5 2 3" xfId="18926"/>
    <cellStyle name="Normal 4 2 5 5 3" xfId="13139"/>
    <cellStyle name="Normal 4 2 5 5 3 2" xfId="25193"/>
    <cellStyle name="Normal 4 2 5 5 4" xfId="18925"/>
    <cellStyle name="Normal 4 2 5 6" xfId="5739"/>
    <cellStyle name="Normal 4 2 5 6 2" xfId="13140"/>
    <cellStyle name="Normal 4 2 5 6 2 2" xfId="25194"/>
    <cellStyle name="Normal 4 2 5 6 3" xfId="18927"/>
    <cellStyle name="Normal 4 2 5 7" xfId="8668"/>
    <cellStyle name="Normal 4 2 5 7 2" xfId="21051"/>
    <cellStyle name="Normal 4 2 5 8" xfId="15570"/>
    <cellStyle name="Normal 4 2 6" xfId="979"/>
    <cellStyle name="Normal 4 2 6 2" xfId="980"/>
    <cellStyle name="Normal 4 2 6 2 2" xfId="981"/>
    <cellStyle name="Normal 4 2 6 2 2 2" xfId="1938"/>
    <cellStyle name="Normal 4 2 6 2 2 2 2" xfId="5740"/>
    <cellStyle name="Normal 4 2 6 2 2 2 2 2" xfId="13141"/>
    <cellStyle name="Normal 4 2 6 2 2 2 2 2 2" xfId="25195"/>
    <cellStyle name="Normal 4 2 6 2 2 2 2 3" xfId="18928"/>
    <cellStyle name="Normal 4 2 6 2 2 2 3" xfId="13142"/>
    <cellStyle name="Normal 4 2 6 2 2 2 3 2" xfId="25196"/>
    <cellStyle name="Normal 4 2 6 2 2 2 4" xfId="16455"/>
    <cellStyle name="Normal 4 2 6 2 2 3" xfId="5741"/>
    <cellStyle name="Normal 4 2 6 2 2 3 2" xfId="5742"/>
    <cellStyle name="Normal 4 2 6 2 2 3 2 2" xfId="13143"/>
    <cellStyle name="Normal 4 2 6 2 2 3 2 2 2" xfId="25197"/>
    <cellStyle name="Normal 4 2 6 2 2 3 2 3" xfId="18930"/>
    <cellStyle name="Normal 4 2 6 2 2 3 3" xfId="13144"/>
    <cellStyle name="Normal 4 2 6 2 2 3 3 2" xfId="25198"/>
    <cellStyle name="Normal 4 2 6 2 2 3 4" xfId="18929"/>
    <cellStyle name="Normal 4 2 6 2 2 4" xfId="5743"/>
    <cellStyle name="Normal 4 2 6 2 2 4 2" xfId="13145"/>
    <cellStyle name="Normal 4 2 6 2 2 4 2 2" xfId="25199"/>
    <cellStyle name="Normal 4 2 6 2 2 4 3" xfId="18931"/>
    <cellStyle name="Normal 4 2 6 2 2 5" xfId="8669"/>
    <cellStyle name="Normal 4 2 6 2 2 5 2" xfId="21052"/>
    <cellStyle name="Normal 4 2 6 2 2 6" xfId="15576"/>
    <cellStyle name="Normal 4 2 6 2 3" xfId="1939"/>
    <cellStyle name="Normal 4 2 6 2 3 2" xfId="5744"/>
    <cellStyle name="Normal 4 2 6 2 3 2 2" xfId="13146"/>
    <cellStyle name="Normal 4 2 6 2 3 2 2 2" xfId="25200"/>
    <cellStyle name="Normal 4 2 6 2 3 2 3" xfId="18932"/>
    <cellStyle name="Normal 4 2 6 2 3 3" xfId="13147"/>
    <cellStyle name="Normal 4 2 6 2 3 3 2" xfId="25201"/>
    <cellStyle name="Normal 4 2 6 2 3 4" xfId="16456"/>
    <cellStyle name="Normal 4 2 6 2 4" xfId="5745"/>
    <cellStyle name="Normal 4 2 6 2 4 2" xfId="5746"/>
    <cellStyle name="Normal 4 2 6 2 4 2 2" xfId="13148"/>
    <cellStyle name="Normal 4 2 6 2 4 2 2 2" xfId="25202"/>
    <cellStyle name="Normal 4 2 6 2 4 2 3" xfId="18934"/>
    <cellStyle name="Normal 4 2 6 2 4 3" xfId="13149"/>
    <cellStyle name="Normal 4 2 6 2 4 3 2" xfId="25203"/>
    <cellStyle name="Normal 4 2 6 2 4 4" xfId="18933"/>
    <cellStyle name="Normal 4 2 6 2 5" xfId="5747"/>
    <cellStyle name="Normal 4 2 6 2 5 2" xfId="13150"/>
    <cellStyle name="Normal 4 2 6 2 5 2 2" xfId="25204"/>
    <cellStyle name="Normal 4 2 6 2 5 3" xfId="18935"/>
    <cellStyle name="Normal 4 2 6 2 6" xfId="8670"/>
    <cellStyle name="Normal 4 2 6 2 6 2" xfId="21053"/>
    <cellStyle name="Normal 4 2 6 2 7" xfId="15575"/>
    <cellStyle name="Normal 4 2 6 3" xfId="982"/>
    <cellStyle name="Normal 4 2 6 3 2" xfId="1940"/>
    <cellStyle name="Normal 4 2 6 3 2 2" xfId="5748"/>
    <cellStyle name="Normal 4 2 6 3 2 2 2" xfId="13151"/>
    <cellStyle name="Normal 4 2 6 3 2 2 2 2" xfId="25205"/>
    <cellStyle name="Normal 4 2 6 3 2 2 3" xfId="18936"/>
    <cellStyle name="Normal 4 2 6 3 2 3" xfId="13152"/>
    <cellStyle name="Normal 4 2 6 3 2 3 2" xfId="25206"/>
    <cellStyle name="Normal 4 2 6 3 2 4" xfId="16457"/>
    <cellStyle name="Normal 4 2 6 3 3" xfId="5749"/>
    <cellStyle name="Normal 4 2 6 3 3 2" xfId="5750"/>
    <cellStyle name="Normal 4 2 6 3 3 2 2" xfId="13153"/>
    <cellStyle name="Normal 4 2 6 3 3 2 2 2" xfId="25207"/>
    <cellStyle name="Normal 4 2 6 3 3 2 3" xfId="18938"/>
    <cellStyle name="Normal 4 2 6 3 3 3" xfId="13154"/>
    <cellStyle name="Normal 4 2 6 3 3 3 2" xfId="25208"/>
    <cellStyle name="Normal 4 2 6 3 3 4" xfId="18937"/>
    <cellStyle name="Normal 4 2 6 3 4" xfId="5751"/>
    <cellStyle name="Normal 4 2 6 3 4 2" xfId="13155"/>
    <cellStyle name="Normal 4 2 6 3 4 2 2" xfId="25209"/>
    <cellStyle name="Normal 4 2 6 3 4 3" xfId="18939"/>
    <cellStyle name="Normal 4 2 6 3 5" xfId="8671"/>
    <cellStyle name="Normal 4 2 6 3 5 2" xfId="21054"/>
    <cellStyle name="Normal 4 2 6 3 6" xfId="15577"/>
    <cellStyle name="Normal 4 2 6 4" xfId="1941"/>
    <cellStyle name="Normal 4 2 6 4 2" xfId="5752"/>
    <cellStyle name="Normal 4 2 6 4 2 2" xfId="13156"/>
    <cellStyle name="Normal 4 2 6 4 2 2 2" xfId="25210"/>
    <cellStyle name="Normal 4 2 6 4 2 3" xfId="18940"/>
    <cellStyle name="Normal 4 2 6 4 3" xfId="13157"/>
    <cellStyle name="Normal 4 2 6 4 3 2" xfId="25211"/>
    <cellStyle name="Normal 4 2 6 4 4" xfId="16458"/>
    <cellStyle name="Normal 4 2 6 5" xfId="5753"/>
    <cellStyle name="Normal 4 2 6 5 2" xfId="5754"/>
    <cellStyle name="Normal 4 2 6 5 2 2" xfId="13158"/>
    <cellStyle name="Normal 4 2 6 5 2 2 2" xfId="25212"/>
    <cellStyle name="Normal 4 2 6 5 2 3" xfId="18942"/>
    <cellStyle name="Normal 4 2 6 5 3" xfId="13159"/>
    <cellStyle name="Normal 4 2 6 5 3 2" xfId="25213"/>
    <cellStyle name="Normal 4 2 6 5 4" xfId="18941"/>
    <cellStyle name="Normal 4 2 6 6" xfId="5755"/>
    <cellStyle name="Normal 4 2 6 6 2" xfId="13160"/>
    <cellStyle name="Normal 4 2 6 6 2 2" xfId="25214"/>
    <cellStyle name="Normal 4 2 6 6 3" xfId="18943"/>
    <cellStyle name="Normal 4 2 6 7" xfId="8672"/>
    <cellStyle name="Normal 4 2 6 7 2" xfId="21055"/>
    <cellStyle name="Normal 4 2 6 8" xfId="15574"/>
    <cellStyle name="Normal 4 2 7" xfId="983"/>
    <cellStyle name="Normal 4 2 7 2" xfId="984"/>
    <cellStyle name="Normal 4 2 7 2 2" xfId="985"/>
    <cellStyle name="Normal 4 2 7 2 2 2" xfId="1942"/>
    <cellStyle name="Normal 4 2 7 2 2 2 2" xfId="5756"/>
    <cellStyle name="Normal 4 2 7 2 2 2 2 2" xfId="13161"/>
    <cellStyle name="Normal 4 2 7 2 2 2 2 2 2" xfId="25215"/>
    <cellStyle name="Normal 4 2 7 2 2 2 2 3" xfId="18944"/>
    <cellStyle name="Normal 4 2 7 2 2 2 3" xfId="13162"/>
    <cellStyle name="Normal 4 2 7 2 2 2 3 2" xfId="25216"/>
    <cellStyle name="Normal 4 2 7 2 2 2 4" xfId="16459"/>
    <cellStyle name="Normal 4 2 7 2 2 3" xfId="5757"/>
    <cellStyle name="Normal 4 2 7 2 2 3 2" xfId="5758"/>
    <cellStyle name="Normal 4 2 7 2 2 3 2 2" xfId="13163"/>
    <cellStyle name="Normal 4 2 7 2 2 3 2 2 2" xfId="25217"/>
    <cellStyle name="Normal 4 2 7 2 2 3 2 3" xfId="18946"/>
    <cellStyle name="Normal 4 2 7 2 2 3 3" xfId="13164"/>
    <cellStyle name="Normal 4 2 7 2 2 3 3 2" xfId="25218"/>
    <cellStyle name="Normal 4 2 7 2 2 3 4" xfId="18945"/>
    <cellStyle name="Normal 4 2 7 2 2 4" xfId="5759"/>
    <cellStyle name="Normal 4 2 7 2 2 4 2" xfId="13165"/>
    <cellStyle name="Normal 4 2 7 2 2 4 2 2" xfId="25219"/>
    <cellStyle name="Normal 4 2 7 2 2 4 3" xfId="18947"/>
    <cellStyle name="Normal 4 2 7 2 2 5" xfId="8673"/>
    <cellStyle name="Normal 4 2 7 2 2 5 2" xfId="21056"/>
    <cellStyle name="Normal 4 2 7 2 2 6" xfId="15580"/>
    <cellStyle name="Normal 4 2 7 2 3" xfId="1943"/>
    <cellStyle name="Normal 4 2 7 2 3 2" xfId="5760"/>
    <cellStyle name="Normal 4 2 7 2 3 2 2" xfId="13166"/>
    <cellStyle name="Normal 4 2 7 2 3 2 2 2" xfId="25220"/>
    <cellStyle name="Normal 4 2 7 2 3 2 3" xfId="18948"/>
    <cellStyle name="Normal 4 2 7 2 3 3" xfId="13167"/>
    <cellStyle name="Normal 4 2 7 2 3 3 2" xfId="25221"/>
    <cellStyle name="Normal 4 2 7 2 3 4" xfId="16460"/>
    <cellStyle name="Normal 4 2 7 2 4" xfId="5761"/>
    <cellStyle name="Normal 4 2 7 2 4 2" xfId="5762"/>
    <cellStyle name="Normal 4 2 7 2 4 2 2" xfId="13168"/>
    <cellStyle name="Normal 4 2 7 2 4 2 2 2" xfId="25222"/>
    <cellStyle name="Normal 4 2 7 2 4 2 3" xfId="18950"/>
    <cellStyle name="Normal 4 2 7 2 4 3" xfId="13169"/>
    <cellStyle name="Normal 4 2 7 2 4 3 2" xfId="25223"/>
    <cellStyle name="Normal 4 2 7 2 4 4" xfId="18949"/>
    <cellStyle name="Normal 4 2 7 2 5" xfId="5763"/>
    <cellStyle name="Normal 4 2 7 2 5 2" xfId="13170"/>
    <cellStyle name="Normal 4 2 7 2 5 2 2" xfId="25224"/>
    <cellStyle name="Normal 4 2 7 2 5 3" xfId="18951"/>
    <cellStyle name="Normal 4 2 7 2 6" xfId="8674"/>
    <cellStyle name="Normal 4 2 7 2 6 2" xfId="21057"/>
    <cellStyle name="Normal 4 2 7 2 7" xfId="15579"/>
    <cellStyle name="Normal 4 2 7 3" xfId="986"/>
    <cellStyle name="Normal 4 2 7 3 2" xfId="1944"/>
    <cellStyle name="Normal 4 2 7 3 2 2" xfId="5764"/>
    <cellStyle name="Normal 4 2 7 3 2 2 2" xfId="13171"/>
    <cellStyle name="Normal 4 2 7 3 2 2 2 2" xfId="25225"/>
    <cellStyle name="Normal 4 2 7 3 2 2 3" xfId="18952"/>
    <cellStyle name="Normal 4 2 7 3 2 3" xfId="13172"/>
    <cellStyle name="Normal 4 2 7 3 2 3 2" xfId="25226"/>
    <cellStyle name="Normal 4 2 7 3 2 4" xfId="16461"/>
    <cellStyle name="Normal 4 2 7 3 3" xfId="5765"/>
    <cellStyle name="Normal 4 2 7 3 3 2" xfId="5766"/>
    <cellStyle name="Normal 4 2 7 3 3 2 2" xfId="13173"/>
    <cellStyle name="Normal 4 2 7 3 3 2 2 2" xfId="25227"/>
    <cellStyle name="Normal 4 2 7 3 3 2 3" xfId="18954"/>
    <cellStyle name="Normal 4 2 7 3 3 3" xfId="13174"/>
    <cellStyle name="Normal 4 2 7 3 3 3 2" xfId="25228"/>
    <cellStyle name="Normal 4 2 7 3 3 4" xfId="18953"/>
    <cellStyle name="Normal 4 2 7 3 4" xfId="5767"/>
    <cellStyle name="Normal 4 2 7 3 4 2" xfId="13175"/>
    <cellStyle name="Normal 4 2 7 3 4 2 2" xfId="25229"/>
    <cellStyle name="Normal 4 2 7 3 4 3" xfId="18955"/>
    <cellStyle name="Normal 4 2 7 3 5" xfId="8675"/>
    <cellStyle name="Normal 4 2 7 3 5 2" xfId="21058"/>
    <cellStyle name="Normal 4 2 7 3 6" xfId="15581"/>
    <cellStyle name="Normal 4 2 7 4" xfId="1945"/>
    <cellStyle name="Normal 4 2 7 4 2" xfId="5768"/>
    <cellStyle name="Normal 4 2 7 4 2 2" xfId="13176"/>
    <cellStyle name="Normal 4 2 7 4 2 2 2" xfId="25230"/>
    <cellStyle name="Normal 4 2 7 4 2 3" xfId="18956"/>
    <cellStyle name="Normal 4 2 7 4 3" xfId="13177"/>
    <cellStyle name="Normal 4 2 7 4 3 2" xfId="25231"/>
    <cellStyle name="Normal 4 2 7 4 4" xfId="16462"/>
    <cellStyle name="Normal 4 2 7 5" xfId="5769"/>
    <cellStyle name="Normal 4 2 7 5 2" xfId="5770"/>
    <cellStyle name="Normal 4 2 7 5 2 2" xfId="13178"/>
    <cellStyle name="Normal 4 2 7 5 2 2 2" xfId="25232"/>
    <cellStyle name="Normal 4 2 7 5 2 3" xfId="18958"/>
    <cellStyle name="Normal 4 2 7 5 3" xfId="13179"/>
    <cellStyle name="Normal 4 2 7 5 3 2" xfId="25233"/>
    <cellStyle name="Normal 4 2 7 5 4" xfId="18957"/>
    <cellStyle name="Normal 4 2 7 6" xfId="5771"/>
    <cellStyle name="Normal 4 2 7 6 2" xfId="13180"/>
    <cellStyle name="Normal 4 2 7 6 2 2" xfId="25234"/>
    <cellStyle name="Normal 4 2 7 6 3" xfId="18959"/>
    <cellStyle name="Normal 4 2 7 7" xfId="8676"/>
    <cellStyle name="Normal 4 2 7 7 2" xfId="21059"/>
    <cellStyle name="Normal 4 2 7 8" xfId="15578"/>
    <cellStyle name="Normal 4 2 8" xfId="987"/>
    <cellStyle name="Normal 4 2 8 2" xfId="988"/>
    <cellStyle name="Normal 4 2 8 2 2" xfId="989"/>
    <cellStyle name="Normal 4 2 8 2 2 2" xfId="1946"/>
    <cellStyle name="Normal 4 2 8 2 2 2 2" xfId="5772"/>
    <cellStyle name="Normal 4 2 8 2 2 2 2 2" xfId="13181"/>
    <cellStyle name="Normal 4 2 8 2 2 2 2 2 2" xfId="25235"/>
    <cellStyle name="Normal 4 2 8 2 2 2 2 3" xfId="18960"/>
    <cellStyle name="Normal 4 2 8 2 2 2 3" xfId="13182"/>
    <cellStyle name="Normal 4 2 8 2 2 2 3 2" xfId="25236"/>
    <cellStyle name="Normal 4 2 8 2 2 2 4" xfId="16463"/>
    <cellStyle name="Normal 4 2 8 2 2 3" xfId="5773"/>
    <cellStyle name="Normal 4 2 8 2 2 3 2" xfId="5774"/>
    <cellStyle name="Normal 4 2 8 2 2 3 2 2" xfId="13183"/>
    <cellStyle name="Normal 4 2 8 2 2 3 2 2 2" xfId="25237"/>
    <cellStyle name="Normal 4 2 8 2 2 3 2 3" xfId="18962"/>
    <cellStyle name="Normal 4 2 8 2 2 3 3" xfId="13184"/>
    <cellStyle name="Normal 4 2 8 2 2 3 3 2" xfId="25238"/>
    <cellStyle name="Normal 4 2 8 2 2 3 4" xfId="18961"/>
    <cellStyle name="Normal 4 2 8 2 2 4" xfId="5775"/>
    <cellStyle name="Normal 4 2 8 2 2 4 2" xfId="13185"/>
    <cellStyle name="Normal 4 2 8 2 2 4 2 2" xfId="25239"/>
    <cellStyle name="Normal 4 2 8 2 2 4 3" xfId="18963"/>
    <cellStyle name="Normal 4 2 8 2 2 5" xfId="8677"/>
    <cellStyle name="Normal 4 2 8 2 2 5 2" xfId="21060"/>
    <cellStyle name="Normal 4 2 8 2 2 6" xfId="15584"/>
    <cellStyle name="Normal 4 2 8 2 3" xfId="1947"/>
    <cellStyle name="Normal 4 2 8 2 3 2" xfId="5776"/>
    <cellStyle name="Normal 4 2 8 2 3 2 2" xfId="13186"/>
    <cellStyle name="Normal 4 2 8 2 3 2 2 2" xfId="25240"/>
    <cellStyle name="Normal 4 2 8 2 3 2 3" xfId="18964"/>
    <cellStyle name="Normal 4 2 8 2 3 3" xfId="13187"/>
    <cellStyle name="Normal 4 2 8 2 3 3 2" xfId="25241"/>
    <cellStyle name="Normal 4 2 8 2 3 4" xfId="16464"/>
    <cellStyle name="Normal 4 2 8 2 4" xfId="5777"/>
    <cellStyle name="Normal 4 2 8 2 4 2" xfId="5778"/>
    <cellStyle name="Normal 4 2 8 2 4 2 2" xfId="13188"/>
    <cellStyle name="Normal 4 2 8 2 4 2 2 2" xfId="25242"/>
    <cellStyle name="Normal 4 2 8 2 4 2 3" xfId="18966"/>
    <cellStyle name="Normal 4 2 8 2 4 3" xfId="13189"/>
    <cellStyle name="Normal 4 2 8 2 4 3 2" xfId="25243"/>
    <cellStyle name="Normal 4 2 8 2 4 4" xfId="18965"/>
    <cellStyle name="Normal 4 2 8 2 5" xfId="5779"/>
    <cellStyle name="Normal 4 2 8 2 5 2" xfId="13190"/>
    <cellStyle name="Normal 4 2 8 2 5 2 2" xfId="25244"/>
    <cellStyle name="Normal 4 2 8 2 5 3" xfId="18967"/>
    <cellStyle name="Normal 4 2 8 2 6" xfId="8678"/>
    <cellStyle name="Normal 4 2 8 2 6 2" xfId="21061"/>
    <cellStyle name="Normal 4 2 8 2 7" xfId="15583"/>
    <cellStyle name="Normal 4 2 8 3" xfId="990"/>
    <cellStyle name="Normal 4 2 8 3 2" xfId="1948"/>
    <cellStyle name="Normal 4 2 8 3 2 2" xfId="5780"/>
    <cellStyle name="Normal 4 2 8 3 2 2 2" xfId="13191"/>
    <cellStyle name="Normal 4 2 8 3 2 2 2 2" xfId="25245"/>
    <cellStyle name="Normal 4 2 8 3 2 2 3" xfId="18968"/>
    <cellStyle name="Normal 4 2 8 3 2 3" xfId="13192"/>
    <cellStyle name="Normal 4 2 8 3 2 3 2" xfId="25246"/>
    <cellStyle name="Normal 4 2 8 3 2 4" xfId="16465"/>
    <cellStyle name="Normal 4 2 8 3 3" xfId="5781"/>
    <cellStyle name="Normal 4 2 8 3 3 2" xfId="5782"/>
    <cellStyle name="Normal 4 2 8 3 3 2 2" xfId="13193"/>
    <cellStyle name="Normal 4 2 8 3 3 2 2 2" xfId="25247"/>
    <cellStyle name="Normal 4 2 8 3 3 2 3" xfId="18970"/>
    <cellStyle name="Normal 4 2 8 3 3 3" xfId="13194"/>
    <cellStyle name="Normal 4 2 8 3 3 3 2" xfId="25248"/>
    <cellStyle name="Normal 4 2 8 3 3 4" xfId="18969"/>
    <cellStyle name="Normal 4 2 8 3 4" xfId="5783"/>
    <cellStyle name="Normal 4 2 8 3 4 2" xfId="13195"/>
    <cellStyle name="Normal 4 2 8 3 4 2 2" xfId="25249"/>
    <cellStyle name="Normal 4 2 8 3 4 3" xfId="18971"/>
    <cellStyle name="Normal 4 2 8 3 5" xfId="8679"/>
    <cellStyle name="Normal 4 2 8 3 5 2" xfId="21062"/>
    <cellStyle name="Normal 4 2 8 3 6" xfId="15585"/>
    <cellStyle name="Normal 4 2 8 4" xfId="1949"/>
    <cellStyle name="Normal 4 2 8 4 2" xfId="5784"/>
    <cellStyle name="Normal 4 2 8 4 2 2" xfId="13196"/>
    <cellStyle name="Normal 4 2 8 4 2 2 2" xfId="25250"/>
    <cellStyle name="Normal 4 2 8 4 2 3" xfId="18972"/>
    <cellStyle name="Normal 4 2 8 4 3" xfId="13197"/>
    <cellStyle name="Normal 4 2 8 4 3 2" xfId="25251"/>
    <cellStyle name="Normal 4 2 8 4 4" xfId="16466"/>
    <cellStyle name="Normal 4 2 8 5" xfId="5785"/>
    <cellStyle name="Normal 4 2 8 5 2" xfId="5786"/>
    <cellStyle name="Normal 4 2 8 5 2 2" xfId="13198"/>
    <cellStyle name="Normal 4 2 8 5 2 2 2" xfId="25252"/>
    <cellStyle name="Normal 4 2 8 5 2 3" xfId="18974"/>
    <cellStyle name="Normal 4 2 8 5 3" xfId="13199"/>
    <cellStyle name="Normal 4 2 8 5 3 2" xfId="25253"/>
    <cellStyle name="Normal 4 2 8 5 4" xfId="18973"/>
    <cellStyle name="Normal 4 2 8 6" xfId="5787"/>
    <cellStyle name="Normal 4 2 8 6 2" xfId="13200"/>
    <cellStyle name="Normal 4 2 8 6 2 2" xfId="25254"/>
    <cellStyle name="Normal 4 2 8 6 3" xfId="18975"/>
    <cellStyle name="Normal 4 2 8 7" xfId="8680"/>
    <cellStyle name="Normal 4 2 8 7 2" xfId="21063"/>
    <cellStyle name="Normal 4 2 8 8" xfId="15582"/>
    <cellStyle name="Normal 4 2 9" xfId="991"/>
    <cellStyle name="Normal 4 2 9 2" xfId="992"/>
    <cellStyle name="Normal 4 2 9 2 2" xfId="1950"/>
    <cellStyle name="Normal 4 2 9 2 2 2" xfId="5788"/>
    <cellStyle name="Normal 4 2 9 2 2 2 2" xfId="13201"/>
    <cellStyle name="Normal 4 2 9 2 2 2 2 2" xfId="25255"/>
    <cellStyle name="Normal 4 2 9 2 2 2 3" xfId="18976"/>
    <cellStyle name="Normal 4 2 9 2 2 3" xfId="13202"/>
    <cellStyle name="Normal 4 2 9 2 2 3 2" xfId="25256"/>
    <cellStyle name="Normal 4 2 9 2 2 4" xfId="16467"/>
    <cellStyle name="Normal 4 2 9 2 3" xfId="5789"/>
    <cellStyle name="Normal 4 2 9 2 3 2" xfId="5790"/>
    <cellStyle name="Normal 4 2 9 2 3 2 2" xfId="13203"/>
    <cellStyle name="Normal 4 2 9 2 3 2 2 2" xfId="25257"/>
    <cellStyle name="Normal 4 2 9 2 3 2 3" xfId="18978"/>
    <cellStyle name="Normal 4 2 9 2 3 3" xfId="13204"/>
    <cellStyle name="Normal 4 2 9 2 3 3 2" xfId="25258"/>
    <cellStyle name="Normal 4 2 9 2 3 4" xfId="18977"/>
    <cellStyle name="Normal 4 2 9 2 4" xfId="5791"/>
    <cellStyle name="Normal 4 2 9 2 4 2" xfId="13205"/>
    <cellStyle name="Normal 4 2 9 2 4 2 2" xfId="25259"/>
    <cellStyle name="Normal 4 2 9 2 4 3" xfId="18979"/>
    <cellStyle name="Normal 4 2 9 2 5" xfId="8681"/>
    <cellStyle name="Normal 4 2 9 2 5 2" xfId="21064"/>
    <cellStyle name="Normal 4 2 9 2 6" xfId="15587"/>
    <cellStyle name="Normal 4 2 9 3" xfId="1951"/>
    <cellStyle name="Normal 4 2 9 3 2" xfId="5792"/>
    <cellStyle name="Normal 4 2 9 3 2 2" xfId="13206"/>
    <cellStyle name="Normal 4 2 9 3 2 2 2" xfId="25260"/>
    <cellStyle name="Normal 4 2 9 3 2 3" xfId="18980"/>
    <cellStyle name="Normal 4 2 9 3 3" xfId="13207"/>
    <cellStyle name="Normal 4 2 9 3 3 2" xfId="25261"/>
    <cellStyle name="Normal 4 2 9 3 4" xfId="16468"/>
    <cellStyle name="Normal 4 2 9 4" xfId="5793"/>
    <cellStyle name="Normal 4 2 9 4 2" xfId="5794"/>
    <cellStyle name="Normal 4 2 9 4 2 2" xfId="13208"/>
    <cellStyle name="Normal 4 2 9 4 2 2 2" xfId="25262"/>
    <cellStyle name="Normal 4 2 9 4 2 3" xfId="18982"/>
    <cellStyle name="Normal 4 2 9 4 3" xfId="13209"/>
    <cellStyle name="Normal 4 2 9 4 3 2" xfId="25263"/>
    <cellStyle name="Normal 4 2 9 4 4" xfId="18981"/>
    <cellStyle name="Normal 4 2 9 5" xfId="5795"/>
    <cellStyle name="Normal 4 2 9 5 2" xfId="13210"/>
    <cellStyle name="Normal 4 2 9 5 2 2" xfId="25264"/>
    <cellStyle name="Normal 4 2 9 5 3" xfId="18983"/>
    <cellStyle name="Normal 4 2 9 6" xfId="8682"/>
    <cellStyle name="Normal 4 2 9 6 2" xfId="21065"/>
    <cellStyle name="Normal 4 2 9 7" xfId="15586"/>
    <cellStyle name="Normal 4 2_ARTURO SSMC110113xls" xfId="993"/>
    <cellStyle name="Normal 4 3" xfId="172"/>
    <cellStyle name="Normal 4 3 10" xfId="1952"/>
    <cellStyle name="Normal 4 3 10 2" xfId="5796"/>
    <cellStyle name="Normal 4 3 10 2 2" xfId="13211"/>
    <cellStyle name="Normal 4 3 10 2 2 2" xfId="25265"/>
    <cellStyle name="Normal 4 3 10 2 3" xfId="18984"/>
    <cellStyle name="Normal 4 3 10 3" xfId="13212"/>
    <cellStyle name="Normal 4 3 10 3 2" xfId="25266"/>
    <cellStyle name="Normal 4 3 10 4" xfId="16469"/>
    <cellStyle name="Normal 4 3 11" xfId="5797"/>
    <cellStyle name="Normal 4 3 11 2" xfId="5798"/>
    <cellStyle name="Normal 4 3 11 2 2" xfId="13213"/>
    <cellStyle name="Normal 4 3 11 2 2 2" xfId="25267"/>
    <cellStyle name="Normal 4 3 11 2 3" xfId="18986"/>
    <cellStyle name="Normal 4 3 11 3" xfId="13214"/>
    <cellStyle name="Normal 4 3 11 3 2" xfId="25268"/>
    <cellStyle name="Normal 4 3 11 4" xfId="18985"/>
    <cellStyle name="Normal 4 3 12" xfId="5799"/>
    <cellStyle name="Normal 4 3 12 2" xfId="13215"/>
    <cellStyle name="Normal 4 3 12 2 2" xfId="25269"/>
    <cellStyle name="Normal 4 3 12 3" xfId="18987"/>
    <cellStyle name="Normal 4 3 13" xfId="8683"/>
    <cellStyle name="Normal 4 3 13 2" xfId="21066"/>
    <cellStyle name="Normal 4 3 14" xfId="14978"/>
    <cellStyle name="Normal 4 3 2" xfId="994"/>
    <cellStyle name="Normal 4 3 2 2" xfId="995"/>
    <cellStyle name="Normal 4 3 2 2 2" xfId="996"/>
    <cellStyle name="Normal 4 3 2 2 2 2" xfId="1953"/>
    <cellStyle name="Normal 4 3 2 2 2 2 2" xfId="5800"/>
    <cellStyle name="Normal 4 3 2 2 2 2 2 2" xfId="13216"/>
    <cellStyle name="Normal 4 3 2 2 2 2 2 2 2" xfId="25270"/>
    <cellStyle name="Normal 4 3 2 2 2 2 2 3" xfId="18988"/>
    <cellStyle name="Normal 4 3 2 2 2 2 3" xfId="13217"/>
    <cellStyle name="Normal 4 3 2 2 2 2 3 2" xfId="25271"/>
    <cellStyle name="Normal 4 3 2 2 2 2 4" xfId="16470"/>
    <cellStyle name="Normal 4 3 2 2 2 3" xfId="5801"/>
    <cellStyle name="Normal 4 3 2 2 2 3 2" xfId="5802"/>
    <cellStyle name="Normal 4 3 2 2 2 3 2 2" xfId="13218"/>
    <cellStyle name="Normal 4 3 2 2 2 3 2 2 2" xfId="25272"/>
    <cellStyle name="Normal 4 3 2 2 2 3 2 3" xfId="18990"/>
    <cellStyle name="Normal 4 3 2 2 2 3 3" xfId="13219"/>
    <cellStyle name="Normal 4 3 2 2 2 3 3 2" xfId="25273"/>
    <cellStyle name="Normal 4 3 2 2 2 3 4" xfId="18989"/>
    <cellStyle name="Normal 4 3 2 2 2 4" xfId="5803"/>
    <cellStyle name="Normal 4 3 2 2 2 4 2" xfId="13220"/>
    <cellStyle name="Normal 4 3 2 2 2 4 2 2" xfId="25274"/>
    <cellStyle name="Normal 4 3 2 2 2 4 3" xfId="18991"/>
    <cellStyle name="Normal 4 3 2 2 2 5" xfId="8684"/>
    <cellStyle name="Normal 4 3 2 2 2 5 2" xfId="21067"/>
    <cellStyle name="Normal 4 3 2 2 2 6" xfId="15590"/>
    <cellStyle name="Normal 4 3 2 2 3" xfId="1954"/>
    <cellStyle name="Normal 4 3 2 2 3 2" xfId="5804"/>
    <cellStyle name="Normal 4 3 2 2 3 2 2" xfId="13221"/>
    <cellStyle name="Normal 4 3 2 2 3 2 2 2" xfId="25275"/>
    <cellStyle name="Normal 4 3 2 2 3 2 3" xfId="18992"/>
    <cellStyle name="Normal 4 3 2 2 3 3" xfId="13222"/>
    <cellStyle name="Normal 4 3 2 2 3 3 2" xfId="25276"/>
    <cellStyle name="Normal 4 3 2 2 3 4" xfId="16471"/>
    <cellStyle name="Normal 4 3 2 2 4" xfId="5805"/>
    <cellStyle name="Normal 4 3 2 2 4 2" xfId="5806"/>
    <cellStyle name="Normal 4 3 2 2 4 2 2" xfId="13223"/>
    <cellStyle name="Normal 4 3 2 2 4 2 2 2" xfId="25277"/>
    <cellStyle name="Normal 4 3 2 2 4 2 3" xfId="18994"/>
    <cellStyle name="Normal 4 3 2 2 4 3" xfId="13224"/>
    <cellStyle name="Normal 4 3 2 2 4 3 2" xfId="25278"/>
    <cellStyle name="Normal 4 3 2 2 4 4" xfId="18993"/>
    <cellStyle name="Normal 4 3 2 2 5" xfId="5807"/>
    <cellStyle name="Normal 4 3 2 2 5 2" xfId="13225"/>
    <cellStyle name="Normal 4 3 2 2 5 2 2" xfId="25279"/>
    <cellStyle name="Normal 4 3 2 2 5 3" xfId="18995"/>
    <cellStyle name="Normal 4 3 2 2 6" xfId="8685"/>
    <cellStyle name="Normal 4 3 2 2 6 2" xfId="21068"/>
    <cellStyle name="Normal 4 3 2 2 7" xfId="15589"/>
    <cellStyle name="Normal 4 3 2 3" xfId="997"/>
    <cellStyle name="Normal 4 3 2 3 2" xfId="1955"/>
    <cellStyle name="Normal 4 3 2 3 2 2" xfId="5808"/>
    <cellStyle name="Normal 4 3 2 3 2 2 2" xfId="13226"/>
    <cellStyle name="Normal 4 3 2 3 2 2 2 2" xfId="25280"/>
    <cellStyle name="Normal 4 3 2 3 2 2 3" xfId="18996"/>
    <cellStyle name="Normal 4 3 2 3 2 3" xfId="13227"/>
    <cellStyle name="Normal 4 3 2 3 2 3 2" xfId="25281"/>
    <cellStyle name="Normal 4 3 2 3 2 4" xfId="16472"/>
    <cellStyle name="Normal 4 3 2 3 3" xfId="5809"/>
    <cellStyle name="Normal 4 3 2 3 3 2" xfId="5810"/>
    <cellStyle name="Normal 4 3 2 3 3 2 2" xfId="13228"/>
    <cellStyle name="Normal 4 3 2 3 3 2 2 2" xfId="25282"/>
    <cellStyle name="Normal 4 3 2 3 3 2 3" xfId="18998"/>
    <cellStyle name="Normal 4 3 2 3 3 3" xfId="13229"/>
    <cellStyle name="Normal 4 3 2 3 3 3 2" xfId="25283"/>
    <cellStyle name="Normal 4 3 2 3 3 4" xfId="18997"/>
    <cellStyle name="Normal 4 3 2 3 4" xfId="5811"/>
    <cellStyle name="Normal 4 3 2 3 4 2" xfId="13230"/>
    <cellStyle name="Normal 4 3 2 3 4 2 2" xfId="25284"/>
    <cellStyle name="Normal 4 3 2 3 4 3" xfId="18999"/>
    <cellStyle name="Normal 4 3 2 3 5" xfId="8686"/>
    <cellStyle name="Normal 4 3 2 3 5 2" xfId="21069"/>
    <cellStyle name="Normal 4 3 2 3 6" xfId="15591"/>
    <cellStyle name="Normal 4 3 2 4" xfId="1956"/>
    <cellStyle name="Normal 4 3 2 4 2" xfId="5812"/>
    <cellStyle name="Normal 4 3 2 4 2 2" xfId="13231"/>
    <cellStyle name="Normal 4 3 2 4 2 2 2" xfId="25285"/>
    <cellStyle name="Normal 4 3 2 4 2 3" xfId="19000"/>
    <cellStyle name="Normal 4 3 2 4 3" xfId="13232"/>
    <cellStyle name="Normal 4 3 2 4 3 2" xfId="25286"/>
    <cellStyle name="Normal 4 3 2 4 4" xfId="16473"/>
    <cellStyle name="Normal 4 3 2 5" xfId="5813"/>
    <cellStyle name="Normal 4 3 2 5 2" xfId="5814"/>
    <cellStyle name="Normal 4 3 2 5 2 2" xfId="13233"/>
    <cellStyle name="Normal 4 3 2 5 2 2 2" xfId="25287"/>
    <cellStyle name="Normal 4 3 2 5 2 3" xfId="19002"/>
    <cellStyle name="Normal 4 3 2 5 3" xfId="13234"/>
    <cellStyle name="Normal 4 3 2 5 3 2" xfId="25288"/>
    <cellStyle name="Normal 4 3 2 5 4" xfId="19001"/>
    <cellStyle name="Normal 4 3 2 6" xfId="5815"/>
    <cellStyle name="Normal 4 3 2 6 2" xfId="13235"/>
    <cellStyle name="Normal 4 3 2 6 2 2" xfId="25289"/>
    <cellStyle name="Normal 4 3 2 6 3" xfId="19003"/>
    <cellStyle name="Normal 4 3 2 7" xfId="8687"/>
    <cellStyle name="Normal 4 3 2 7 2" xfId="21070"/>
    <cellStyle name="Normal 4 3 2 8" xfId="15588"/>
    <cellStyle name="Normal 4 3 3" xfId="998"/>
    <cellStyle name="Normal 4 3 3 2" xfId="999"/>
    <cellStyle name="Normal 4 3 3 2 2" xfId="1000"/>
    <cellStyle name="Normal 4 3 3 2 2 2" xfId="1957"/>
    <cellStyle name="Normal 4 3 3 2 2 2 2" xfId="5816"/>
    <cellStyle name="Normal 4 3 3 2 2 2 2 2" xfId="13236"/>
    <cellStyle name="Normal 4 3 3 2 2 2 2 2 2" xfId="25290"/>
    <cellStyle name="Normal 4 3 3 2 2 2 2 3" xfId="19004"/>
    <cellStyle name="Normal 4 3 3 2 2 2 3" xfId="13237"/>
    <cellStyle name="Normal 4 3 3 2 2 2 3 2" xfId="25291"/>
    <cellStyle name="Normal 4 3 3 2 2 2 4" xfId="16474"/>
    <cellStyle name="Normal 4 3 3 2 2 3" xfId="5817"/>
    <cellStyle name="Normal 4 3 3 2 2 3 2" xfId="5818"/>
    <cellStyle name="Normal 4 3 3 2 2 3 2 2" xfId="13238"/>
    <cellStyle name="Normal 4 3 3 2 2 3 2 2 2" xfId="25292"/>
    <cellStyle name="Normal 4 3 3 2 2 3 2 3" xfId="19006"/>
    <cellStyle name="Normal 4 3 3 2 2 3 3" xfId="13239"/>
    <cellStyle name="Normal 4 3 3 2 2 3 3 2" xfId="25293"/>
    <cellStyle name="Normal 4 3 3 2 2 3 4" xfId="19005"/>
    <cellStyle name="Normal 4 3 3 2 2 4" xfId="5819"/>
    <cellStyle name="Normal 4 3 3 2 2 4 2" xfId="13240"/>
    <cellStyle name="Normal 4 3 3 2 2 4 2 2" xfId="25294"/>
    <cellStyle name="Normal 4 3 3 2 2 4 3" xfId="19007"/>
    <cellStyle name="Normal 4 3 3 2 2 5" xfId="8688"/>
    <cellStyle name="Normal 4 3 3 2 2 5 2" xfId="21071"/>
    <cellStyle name="Normal 4 3 3 2 2 6" xfId="15594"/>
    <cellStyle name="Normal 4 3 3 2 3" xfId="1958"/>
    <cellStyle name="Normal 4 3 3 2 3 2" xfId="5820"/>
    <cellStyle name="Normal 4 3 3 2 3 2 2" xfId="13241"/>
    <cellStyle name="Normal 4 3 3 2 3 2 2 2" xfId="25295"/>
    <cellStyle name="Normal 4 3 3 2 3 2 3" xfId="19008"/>
    <cellStyle name="Normal 4 3 3 2 3 3" xfId="13242"/>
    <cellStyle name="Normal 4 3 3 2 3 3 2" xfId="25296"/>
    <cellStyle name="Normal 4 3 3 2 3 4" xfId="16475"/>
    <cellStyle name="Normal 4 3 3 2 4" xfId="5821"/>
    <cellStyle name="Normal 4 3 3 2 4 2" xfId="5822"/>
    <cellStyle name="Normal 4 3 3 2 4 2 2" xfId="13243"/>
    <cellStyle name="Normal 4 3 3 2 4 2 2 2" xfId="25297"/>
    <cellStyle name="Normal 4 3 3 2 4 2 3" xfId="19010"/>
    <cellStyle name="Normal 4 3 3 2 4 3" xfId="13244"/>
    <cellStyle name="Normal 4 3 3 2 4 3 2" xfId="25298"/>
    <cellStyle name="Normal 4 3 3 2 4 4" xfId="19009"/>
    <cellStyle name="Normal 4 3 3 2 5" xfId="5823"/>
    <cellStyle name="Normal 4 3 3 2 5 2" xfId="13245"/>
    <cellStyle name="Normal 4 3 3 2 5 2 2" xfId="25299"/>
    <cellStyle name="Normal 4 3 3 2 5 3" xfId="19011"/>
    <cellStyle name="Normal 4 3 3 2 6" xfId="8689"/>
    <cellStyle name="Normal 4 3 3 2 6 2" xfId="21072"/>
    <cellStyle name="Normal 4 3 3 2 7" xfId="15593"/>
    <cellStyle name="Normal 4 3 3 3" xfId="1001"/>
    <cellStyle name="Normal 4 3 3 3 2" xfId="1959"/>
    <cellStyle name="Normal 4 3 3 3 2 2" xfId="5824"/>
    <cellStyle name="Normal 4 3 3 3 2 2 2" xfId="13246"/>
    <cellStyle name="Normal 4 3 3 3 2 2 2 2" xfId="25300"/>
    <cellStyle name="Normal 4 3 3 3 2 2 3" xfId="19012"/>
    <cellStyle name="Normal 4 3 3 3 2 3" xfId="13247"/>
    <cellStyle name="Normal 4 3 3 3 2 3 2" xfId="25301"/>
    <cellStyle name="Normal 4 3 3 3 2 4" xfId="16476"/>
    <cellStyle name="Normal 4 3 3 3 3" xfId="5825"/>
    <cellStyle name="Normal 4 3 3 3 3 2" xfId="5826"/>
    <cellStyle name="Normal 4 3 3 3 3 2 2" xfId="13248"/>
    <cellStyle name="Normal 4 3 3 3 3 2 2 2" xfId="25302"/>
    <cellStyle name="Normal 4 3 3 3 3 2 3" xfId="19014"/>
    <cellStyle name="Normal 4 3 3 3 3 3" xfId="13249"/>
    <cellStyle name="Normal 4 3 3 3 3 3 2" xfId="25303"/>
    <cellStyle name="Normal 4 3 3 3 3 4" xfId="19013"/>
    <cellStyle name="Normal 4 3 3 3 4" xfId="5827"/>
    <cellStyle name="Normal 4 3 3 3 4 2" xfId="13250"/>
    <cellStyle name="Normal 4 3 3 3 4 2 2" xfId="25304"/>
    <cellStyle name="Normal 4 3 3 3 4 3" xfId="19015"/>
    <cellStyle name="Normal 4 3 3 3 5" xfId="8690"/>
    <cellStyle name="Normal 4 3 3 3 5 2" xfId="21073"/>
    <cellStyle name="Normal 4 3 3 3 6" xfId="15595"/>
    <cellStyle name="Normal 4 3 3 4" xfId="1960"/>
    <cellStyle name="Normal 4 3 3 4 2" xfId="5828"/>
    <cellStyle name="Normal 4 3 3 4 2 2" xfId="13251"/>
    <cellStyle name="Normal 4 3 3 4 2 2 2" xfId="25305"/>
    <cellStyle name="Normal 4 3 3 4 2 3" xfId="19016"/>
    <cellStyle name="Normal 4 3 3 4 3" xfId="13252"/>
    <cellStyle name="Normal 4 3 3 4 3 2" xfId="25306"/>
    <cellStyle name="Normal 4 3 3 4 4" xfId="16477"/>
    <cellStyle name="Normal 4 3 3 5" xfId="5829"/>
    <cellStyle name="Normal 4 3 3 5 2" xfId="5830"/>
    <cellStyle name="Normal 4 3 3 5 2 2" xfId="13253"/>
    <cellStyle name="Normal 4 3 3 5 2 2 2" xfId="25307"/>
    <cellStyle name="Normal 4 3 3 5 2 3" xfId="19018"/>
    <cellStyle name="Normal 4 3 3 5 3" xfId="13254"/>
    <cellStyle name="Normal 4 3 3 5 3 2" xfId="25308"/>
    <cellStyle name="Normal 4 3 3 5 4" xfId="19017"/>
    <cellStyle name="Normal 4 3 3 6" xfId="5831"/>
    <cellStyle name="Normal 4 3 3 6 2" xfId="13255"/>
    <cellStyle name="Normal 4 3 3 6 2 2" xfId="25309"/>
    <cellStyle name="Normal 4 3 3 6 3" xfId="19019"/>
    <cellStyle name="Normal 4 3 3 7" xfId="8691"/>
    <cellStyle name="Normal 4 3 3 7 2" xfId="21074"/>
    <cellStyle name="Normal 4 3 3 8" xfId="15592"/>
    <cellStyle name="Normal 4 3 4" xfId="1002"/>
    <cellStyle name="Normal 4 3 4 2" xfId="1003"/>
    <cellStyle name="Normal 4 3 4 2 2" xfId="1004"/>
    <cellStyle name="Normal 4 3 4 2 2 2" xfId="1961"/>
    <cellStyle name="Normal 4 3 4 2 2 2 2" xfId="5832"/>
    <cellStyle name="Normal 4 3 4 2 2 2 2 2" xfId="13256"/>
    <cellStyle name="Normal 4 3 4 2 2 2 2 2 2" xfId="25310"/>
    <cellStyle name="Normal 4 3 4 2 2 2 2 3" xfId="19020"/>
    <cellStyle name="Normal 4 3 4 2 2 2 3" xfId="13257"/>
    <cellStyle name="Normal 4 3 4 2 2 2 3 2" xfId="25311"/>
    <cellStyle name="Normal 4 3 4 2 2 2 4" xfId="16478"/>
    <cellStyle name="Normal 4 3 4 2 2 3" xfId="5833"/>
    <cellStyle name="Normal 4 3 4 2 2 3 2" xfId="5834"/>
    <cellStyle name="Normal 4 3 4 2 2 3 2 2" xfId="13258"/>
    <cellStyle name="Normal 4 3 4 2 2 3 2 2 2" xfId="25312"/>
    <cellStyle name="Normal 4 3 4 2 2 3 2 3" xfId="19022"/>
    <cellStyle name="Normal 4 3 4 2 2 3 3" xfId="13259"/>
    <cellStyle name="Normal 4 3 4 2 2 3 3 2" xfId="25313"/>
    <cellStyle name="Normal 4 3 4 2 2 3 4" xfId="19021"/>
    <cellStyle name="Normal 4 3 4 2 2 4" xfId="5835"/>
    <cellStyle name="Normal 4 3 4 2 2 4 2" xfId="13260"/>
    <cellStyle name="Normal 4 3 4 2 2 4 2 2" xfId="25314"/>
    <cellStyle name="Normal 4 3 4 2 2 4 3" xfId="19023"/>
    <cellStyle name="Normal 4 3 4 2 2 5" xfId="8692"/>
    <cellStyle name="Normal 4 3 4 2 2 5 2" xfId="21075"/>
    <cellStyle name="Normal 4 3 4 2 2 6" xfId="15598"/>
    <cellStyle name="Normal 4 3 4 2 3" xfId="1962"/>
    <cellStyle name="Normal 4 3 4 2 3 2" xfId="5836"/>
    <cellStyle name="Normal 4 3 4 2 3 2 2" xfId="13261"/>
    <cellStyle name="Normal 4 3 4 2 3 2 2 2" xfId="25315"/>
    <cellStyle name="Normal 4 3 4 2 3 2 3" xfId="19024"/>
    <cellStyle name="Normal 4 3 4 2 3 3" xfId="13262"/>
    <cellStyle name="Normal 4 3 4 2 3 3 2" xfId="25316"/>
    <cellStyle name="Normal 4 3 4 2 3 4" xfId="16479"/>
    <cellStyle name="Normal 4 3 4 2 4" xfId="5837"/>
    <cellStyle name="Normal 4 3 4 2 4 2" xfId="5838"/>
    <cellStyle name="Normal 4 3 4 2 4 2 2" xfId="13263"/>
    <cellStyle name="Normal 4 3 4 2 4 2 2 2" xfId="25317"/>
    <cellStyle name="Normal 4 3 4 2 4 2 3" xfId="19026"/>
    <cellStyle name="Normal 4 3 4 2 4 3" xfId="13264"/>
    <cellStyle name="Normal 4 3 4 2 4 3 2" xfId="25318"/>
    <cellStyle name="Normal 4 3 4 2 4 4" xfId="19025"/>
    <cellStyle name="Normal 4 3 4 2 5" xfId="5839"/>
    <cellStyle name="Normal 4 3 4 2 5 2" xfId="13265"/>
    <cellStyle name="Normal 4 3 4 2 5 2 2" xfId="25319"/>
    <cellStyle name="Normal 4 3 4 2 5 3" xfId="19027"/>
    <cellStyle name="Normal 4 3 4 2 6" xfId="8693"/>
    <cellStyle name="Normal 4 3 4 2 6 2" xfId="21076"/>
    <cellStyle name="Normal 4 3 4 2 7" xfId="15597"/>
    <cellStyle name="Normal 4 3 4 3" xfId="1005"/>
    <cellStyle name="Normal 4 3 4 3 2" xfId="1963"/>
    <cellStyle name="Normal 4 3 4 3 2 2" xfId="5840"/>
    <cellStyle name="Normal 4 3 4 3 2 2 2" xfId="13266"/>
    <cellStyle name="Normal 4 3 4 3 2 2 2 2" xfId="25320"/>
    <cellStyle name="Normal 4 3 4 3 2 2 3" xfId="19028"/>
    <cellStyle name="Normal 4 3 4 3 2 3" xfId="13267"/>
    <cellStyle name="Normal 4 3 4 3 2 3 2" xfId="25321"/>
    <cellStyle name="Normal 4 3 4 3 2 4" xfId="16480"/>
    <cellStyle name="Normal 4 3 4 3 3" xfId="5841"/>
    <cellStyle name="Normal 4 3 4 3 3 2" xfId="5842"/>
    <cellStyle name="Normal 4 3 4 3 3 2 2" xfId="13268"/>
    <cellStyle name="Normal 4 3 4 3 3 2 2 2" xfId="25322"/>
    <cellStyle name="Normal 4 3 4 3 3 2 3" xfId="19030"/>
    <cellStyle name="Normal 4 3 4 3 3 3" xfId="13269"/>
    <cellStyle name="Normal 4 3 4 3 3 3 2" xfId="25323"/>
    <cellStyle name="Normal 4 3 4 3 3 4" xfId="19029"/>
    <cellStyle name="Normal 4 3 4 3 4" xfId="5843"/>
    <cellStyle name="Normal 4 3 4 3 4 2" xfId="13270"/>
    <cellStyle name="Normal 4 3 4 3 4 2 2" xfId="25324"/>
    <cellStyle name="Normal 4 3 4 3 4 3" xfId="19031"/>
    <cellStyle name="Normal 4 3 4 3 5" xfId="8694"/>
    <cellStyle name="Normal 4 3 4 3 5 2" xfId="21077"/>
    <cellStyle name="Normal 4 3 4 3 6" xfId="15599"/>
    <cellStyle name="Normal 4 3 4 4" xfId="1964"/>
    <cellStyle name="Normal 4 3 4 4 2" xfId="5844"/>
    <cellStyle name="Normal 4 3 4 4 2 2" xfId="13271"/>
    <cellStyle name="Normal 4 3 4 4 2 2 2" xfId="25325"/>
    <cellStyle name="Normal 4 3 4 4 2 3" xfId="19032"/>
    <cellStyle name="Normal 4 3 4 4 3" xfId="13272"/>
    <cellStyle name="Normal 4 3 4 4 3 2" xfId="25326"/>
    <cellStyle name="Normal 4 3 4 4 4" xfId="16481"/>
    <cellStyle name="Normal 4 3 4 5" xfId="5845"/>
    <cellStyle name="Normal 4 3 4 5 2" xfId="5846"/>
    <cellStyle name="Normal 4 3 4 5 2 2" xfId="13273"/>
    <cellStyle name="Normal 4 3 4 5 2 2 2" xfId="25327"/>
    <cellStyle name="Normal 4 3 4 5 2 3" xfId="19034"/>
    <cellStyle name="Normal 4 3 4 5 3" xfId="13274"/>
    <cellStyle name="Normal 4 3 4 5 3 2" xfId="25328"/>
    <cellStyle name="Normal 4 3 4 5 4" xfId="19033"/>
    <cellStyle name="Normal 4 3 4 6" xfId="5847"/>
    <cellStyle name="Normal 4 3 4 6 2" xfId="13275"/>
    <cellStyle name="Normal 4 3 4 6 2 2" xfId="25329"/>
    <cellStyle name="Normal 4 3 4 6 3" xfId="19035"/>
    <cellStyle name="Normal 4 3 4 7" xfId="8695"/>
    <cellStyle name="Normal 4 3 4 7 2" xfId="21078"/>
    <cellStyle name="Normal 4 3 4 8" xfId="15596"/>
    <cellStyle name="Normal 4 3 5" xfId="1006"/>
    <cellStyle name="Normal 4 3 5 2" xfId="1007"/>
    <cellStyle name="Normal 4 3 5 2 2" xfId="1008"/>
    <cellStyle name="Normal 4 3 5 2 2 2" xfId="1965"/>
    <cellStyle name="Normal 4 3 5 2 2 2 2" xfId="5848"/>
    <cellStyle name="Normal 4 3 5 2 2 2 2 2" xfId="13276"/>
    <cellStyle name="Normal 4 3 5 2 2 2 2 2 2" xfId="25330"/>
    <cellStyle name="Normal 4 3 5 2 2 2 2 3" xfId="19036"/>
    <cellStyle name="Normal 4 3 5 2 2 2 3" xfId="13277"/>
    <cellStyle name="Normal 4 3 5 2 2 2 3 2" xfId="25331"/>
    <cellStyle name="Normal 4 3 5 2 2 2 4" xfId="16482"/>
    <cellStyle name="Normal 4 3 5 2 2 3" xfId="5849"/>
    <cellStyle name="Normal 4 3 5 2 2 3 2" xfId="5850"/>
    <cellStyle name="Normal 4 3 5 2 2 3 2 2" xfId="13278"/>
    <cellStyle name="Normal 4 3 5 2 2 3 2 2 2" xfId="25332"/>
    <cellStyle name="Normal 4 3 5 2 2 3 2 3" xfId="19038"/>
    <cellStyle name="Normal 4 3 5 2 2 3 3" xfId="13279"/>
    <cellStyle name="Normal 4 3 5 2 2 3 3 2" xfId="25333"/>
    <cellStyle name="Normal 4 3 5 2 2 3 4" xfId="19037"/>
    <cellStyle name="Normal 4 3 5 2 2 4" xfId="5851"/>
    <cellStyle name="Normal 4 3 5 2 2 4 2" xfId="13280"/>
    <cellStyle name="Normal 4 3 5 2 2 4 2 2" xfId="25334"/>
    <cellStyle name="Normal 4 3 5 2 2 4 3" xfId="19039"/>
    <cellStyle name="Normal 4 3 5 2 2 5" xfId="8696"/>
    <cellStyle name="Normal 4 3 5 2 2 5 2" xfId="21079"/>
    <cellStyle name="Normal 4 3 5 2 2 6" xfId="15602"/>
    <cellStyle name="Normal 4 3 5 2 3" xfId="1966"/>
    <cellStyle name="Normal 4 3 5 2 3 2" xfId="5852"/>
    <cellStyle name="Normal 4 3 5 2 3 2 2" xfId="13281"/>
    <cellStyle name="Normal 4 3 5 2 3 2 2 2" xfId="25335"/>
    <cellStyle name="Normal 4 3 5 2 3 2 3" xfId="19040"/>
    <cellStyle name="Normal 4 3 5 2 3 3" xfId="13282"/>
    <cellStyle name="Normal 4 3 5 2 3 3 2" xfId="25336"/>
    <cellStyle name="Normal 4 3 5 2 3 4" xfId="16483"/>
    <cellStyle name="Normal 4 3 5 2 4" xfId="5853"/>
    <cellStyle name="Normal 4 3 5 2 4 2" xfId="5854"/>
    <cellStyle name="Normal 4 3 5 2 4 2 2" xfId="13283"/>
    <cellStyle name="Normal 4 3 5 2 4 2 2 2" xfId="25337"/>
    <cellStyle name="Normal 4 3 5 2 4 2 3" xfId="19042"/>
    <cellStyle name="Normal 4 3 5 2 4 3" xfId="13284"/>
    <cellStyle name="Normal 4 3 5 2 4 3 2" xfId="25338"/>
    <cellStyle name="Normal 4 3 5 2 4 4" xfId="19041"/>
    <cellStyle name="Normal 4 3 5 2 5" xfId="5855"/>
    <cellStyle name="Normal 4 3 5 2 5 2" xfId="13285"/>
    <cellStyle name="Normal 4 3 5 2 5 2 2" xfId="25339"/>
    <cellStyle name="Normal 4 3 5 2 5 3" xfId="19043"/>
    <cellStyle name="Normal 4 3 5 2 6" xfId="8697"/>
    <cellStyle name="Normal 4 3 5 2 6 2" xfId="21080"/>
    <cellStyle name="Normal 4 3 5 2 7" xfId="15601"/>
    <cellStyle name="Normal 4 3 5 3" xfId="1009"/>
    <cellStyle name="Normal 4 3 5 3 2" xfId="1967"/>
    <cellStyle name="Normal 4 3 5 3 2 2" xfId="5856"/>
    <cellStyle name="Normal 4 3 5 3 2 2 2" xfId="13286"/>
    <cellStyle name="Normal 4 3 5 3 2 2 2 2" xfId="25340"/>
    <cellStyle name="Normal 4 3 5 3 2 2 3" xfId="19044"/>
    <cellStyle name="Normal 4 3 5 3 2 3" xfId="13287"/>
    <cellStyle name="Normal 4 3 5 3 2 3 2" xfId="25341"/>
    <cellStyle name="Normal 4 3 5 3 2 4" xfId="16484"/>
    <cellStyle name="Normal 4 3 5 3 3" xfId="5857"/>
    <cellStyle name="Normal 4 3 5 3 3 2" xfId="5858"/>
    <cellStyle name="Normal 4 3 5 3 3 2 2" xfId="13288"/>
    <cellStyle name="Normal 4 3 5 3 3 2 2 2" xfId="25342"/>
    <cellStyle name="Normal 4 3 5 3 3 2 3" xfId="19046"/>
    <cellStyle name="Normal 4 3 5 3 3 3" xfId="13289"/>
    <cellStyle name="Normal 4 3 5 3 3 3 2" xfId="25343"/>
    <cellStyle name="Normal 4 3 5 3 3 4" xfId="19045"/>
    <cellStyle name="Normal 4 3 5 3 4" xfId="5859"/>
    <cellStyle name="Normal 4 3 5 3 4 2" xfId="13290"/>
    <cellStyle name="Normal 4 3 5 3 4 2 2" xfId="25344"/>
    <cellStyle name="Normal 4 3 5 3 4 3" xfId="19047"/>
    <cellStyle name="Normal 4 3 5 3 5" xfId="8698"/>
    <cellStyle name="Normal 4 3 5 3 5 2" xfId="21081"/>
    <cellStyle name="Normal 4 3 5 3 6" xfId="15603"/>
    <cellStyle name="Normal 4 3 5 4" xfId="1968"/>
    <cellStyle name="Normal 4 3 5 4 2" xfId="5860"/>
    <cellStyle name="Normal 4 3 5 4 2 2" xfId="13291"/>
    <cellStyle name="Normal 4 3 5 4 2 2 2" xfId="25345"/>
    <cellStyle name="Normal 4 3 5 4 2 3" xfId="19048"/>
    <cellStyle name="Normal 4 3 5 4 3" xfId="13292"/>
    <cellStyle name="Normal 4 3 5 4 3 2" xfId="25346"/>
    <cellStyle name="Normal 4 3 5 4 4" xfId="16485"/>
    <cellStyle name="Normal 4 3 5 5" xfId="5861"/>
    <cellStyle name="Normal 4 3 5 5 2" xfId="5862"/>
    <cellStyle name="Normal 4 3 5 5 2 2" xfId="13293"/>
    <cellStyle name="Normal 4 3 5 5 2 2 2" xfId="25347"/>
    <cellStyle name="Normal 4 3 5 5 2 3" xfId="19050"/>
    <cellStyle name="Normal 4 3 5 5 3" xfId="13294"/>
    <cellStyle name="Normal 4 3 5 5 3 2" xfId="25348"/>
    <cellStyle name="Normal 4 3 5 5 4" xfId="19049"/>
    <cellStyle name="Normal 4 3 5 6" xfId="5863"/>
    <cellStyle name="Normal 4 3 5 6 2" xfId="13295"/>
    <cellStyle name="Normal 4 3 5 6 2 2" xfId="25349"/>
    <cellStyle name="Normal 4 3 5 6 3" xfId="19051"/>
    <cellStyle name="Normal 4 3 5 7" xfId="8699"/>
    <cellStyle name="Normal 4 3 5 7 2" xfId="21082"/>
    <cellStyle name="Normal 4 3 5 8" xfId="15600"/>
    <cellStyle name="Normal 4 3 6" xfId="1010"/>
    <cellStyle name="Normal 4 3 6 2" xfId="1011"/>
    <cellStyle name="Normal 4 3 6 2 2" xfId="1012"/>
    <cellStyle name="Normal 4 3 6 2 2 2" xfId="1969"/>
    <cellStyle name="Normal 4 3 6 2 2 2 2" xfId="5864"/>
    <cellStyle name="Normal 4 3 6 2 2 2 2 2" xfId="13296"/>
    <cellStyle name="Normal 4 3 6 2 2 2 2 2 2" xfId="25350"/>
    <cellStyle name="Normal 4 3 6 2 2 2 2 3" xfId="19052"/>
    <cellStyle name="Normal 4 3 6 2 2 2 3" xfId="13297"/>
    <cellStyle name="Normal 4 3 6 2 2 2 3 2" xfId="25351"/>
    <cellStyle name="Normal 4 3 6 2 2 2 4" xfId="16486"/>
    <cellStyle name="Normal 4 3 6 2 2 3" xfId="5865"/>
    <cellStyle name="Normal 4 3 6 2 2 3 2" xfId="5866"/>
    <cellStyle name="Normal 4 3 6 2 2 3 2 2" xfId="13298"/>
    <cellStyle name="Normal 4 3 6 2 2 3 2 2 2" xfId="25352"/>
    <cellStyle name="Normal 4 3 6 2 2 3 2 3" xfId="19054"/>
    <cellStyle name="Normal 4 3 6 2 2 3 3" xfId="13299"/>
    <cellStyle name="Normal 4 3 6 2 2 3 3 2" xfId="25353"/>
    <cellStyle name="Normal 4 3 6 2 2 3 4" xfId="19053"/>
    <cellStyle name="Normal 4 3 6 2 2 4" xfId="5867"/>
    <cellStyle name="Normal 4 3 6 2 2 4 2" xfId="13300"/>
    <cellStyle name="Normal 4 3 6 2 2 4 2 2" xfId="25354"/>
    <cellStyle name="Normal 4 3 6 2 2 4 3" xfId="19055"/>
    <cellStyle name="Normal 4 3 6 2 2 5" xfId="8700"/>
    <cellStyle name="Normal 4 3 6 2 2 5 2" xfId="21083"/>
    <cellStyle name="Normal 4 3 6 2 2 6" xfId="15606"/>
    <cellStyle name="Normal 4 3 6 2 3" xfId="1970"/>
    <cellStyle name="Normal 4 3 6 2 3 2" xfId="5868"/>
    <cellStyle name="Normal 4 3 6 2 3 2 2" xfId="13301"/>
    <cellStyle name="Normal 4 3 6 2 3 2 2 2" xfId="25355"/>
    <cellStyle name="Normal 4 3 6 2 3 2 3" xfId="19056"/>
    <cellStyle name="Normal 4 3 6 2 3 3" xfId="13302"/>
    <cellStyle name="Normal 4 3 6 2 3 3 2" xfId="25356"/>
    <cellStyle name="Normal 4 3 6 2 3 4" xfId="16487"/>
    <cellStyle name="Normal 4 3 6 2 4" xfId="5869"/>
    <cellStyle name="Normal 4 3 6 2 4 2" xfId="5870"/>
    <cellStyle name="Normal 4 3 6 2 4 2 2" xfId="13303"/>
    <cellStyle name="Normal 4 3 6 2 4 2 2 2" xfId="25357"/>
    <cellStyle name="Normal 4 3 6 2 4 2 3" xfId="19058"/>
    <cellStyle name="Normal 4 3 6 2 4 3" xfId="13304"/>
    <cellStyle name="Normal 4 3 6 2 4 3 2" xfId="25358"/>
    <cellStyle name="Normal 4 3 6 2 4 4" xfId="19057"/>
    <cellStyle name="Normal 4 3 6 2 5" xfId="5871"/>
    <cellStyle name="Normal 4 3 6 2 5 2" xfId="13305"/>
    <cellStyle name="Normal 4 3 6 2 5 2 2" xfId="25359"/>
    <cellStyle name="Normal 4 3 6 2 5 3" xfId="19059"/>
    <cellStyle name="Normal 4 3 6 2 6" xfId="8701"/>
    <cellStyle name="Normal 4 3 6 2 6 2" xfId="21084"/>
    <cellStyle name="Normal 4 3 6 2 7" xfId="15605"/>
    <cellStyle name="Normal 4 3 6 3" xfId="1013"/>
    <cellStyle name="Normal 4 3 6 3 2" xfId="1971"/>
    <cellStyle name="Normal 4 3 6 3 2 2" xfId="5872"/>
    <cellStyle name="Normal 4 3 6 3 2 2 2" xfId="13306"/>
    <cellStyle name="Normal 4 3 6 3 2 2 2 2" xfId="25360"/>
    <cellStyle name="Normal 4 3 6 3 2 2 3" xfId="19060"/>
    <cellStyle name="Normal 4 3 6 3 2 3" xfId="13307"/>
    <cellStyle name="Normal 4 3 6 3 2 3 2" xfId="25361"/>
    <cellStyle name="Normal 4 3 6 3 2 4" xfId="16488"/>
    <cellStyle name="Normal 4 3 6 3 3" xfId="5873"/>
    <cellStyle name="Normal 4 3 6 3 3 2" xfId="5874"/>
    <cellStyle name="Normal 4 3 6 3 3 2 2" xfId="13308"/>
    <cellStyle name="Normal 4 3 6 3 3 2 2 2" xfId="25362"/>
    <cellStyle name="Normal 4 3 6 3 3 2 3" xfId="19062"/>
    <cellStyle name="Normal 4 3 6 3 3 3" xfId="13309"/>
    <cellStyle name="Normal 4 3 6 3 3 3 2" xfId="25363"/>
    <cellStyle name="Normal 4 3 6 3 3 4" xfId="19061"/>
    <cellStyle name="Normal 4 3 6 3 4" xfId="5875"/>
    <cellStyle name="Normal 4 3 6 3 4 2" xfId="13310"/>
    <cellStyle name="Normal 4 3 6 3 4 2 2" xfId="25364"/>
    <cellStyle name="Normal 4 3 6 3 4 3" xfId="19063"/>
    <cellStyle name="Normal 4 3 6 3 5" xfId="8702"/>
    <cellStyle name="Normal 4 3 6 3 5 2" xfId="21085"/>
    <cellStyle name="Normal 4 3 6 3 6" xfId="15607"/>
    <cellStyle name="Normal 4 3 6 4" xfId="1972"/>
    <cellStyle name="Normal 4 3 6 4 2" xfId="5876"/>
    <cellStyle name="Normal 4 3 6 4 2 2" xfId="13311"/>
    <cellStyle name="Normal 4 3 6 4 2 2 2" xfId="25365"/>
    <cellStyle name="Normal 4 3 6 4 2 3" xfId="19064"/>
    <cellStyle name="Normal 4 3 6 4 3" xfId="13312"/>
    <cellStyle name="Normal 4 3 6 4 3 2" xfId="25366"/>
    <cellStyle name="Normal 4 3 6 4 4" xfId="16489"/>
    <cellStyle name="Normal 4 3 6 5" xfId="5877"/>
    <cellStyle name="Normal 4 3 6 5 2" xfId="5878"/>
    <cellStyle name="Normal 4 3 6 5 2 2" xfId="13313"/>
    <cellStyle name="Normal 4 3 6 5 2 2 2" xfId="25367"/>
    <cellStyle name="Normal 4 3 6 5 2 3" xfId="19066"/>
    <cellStyle name="Normal 4 3 6 5 3" xfId="13314"/>
    <cellStyle name="Normal 4 3 6 5 3 2" xfId="25368"/>
    <cellStyle name="Normal 4 3 6 5 4" xfId="19065"/>
    <cellStyle name="Normal 4 3 6 6" xfId="5879"/>
    <cellStyle name="Normal 4 3 6 6 2" xfId="13315"/>
    <cellStyle name="Normal 4 3 6 6 2 2" xfId="25369"/>
    <cellStyle name="Normal 4 3 6 6 3" xfId="19067"/>
    <cellStyle name="Normal 4 3 6 7" xfId="8703"/>
    <cellStyle name="Normal 4 3 6 7 2" xfId="21086"/>
    <cellStyle name="Normal 4 3 6 8" xfId="15604"/>
    <cellStyle name="Normal 4 3 7" xfId="1014"/>
    <cellStyle name="Normal 4 3 7 2" xfId="1015"/>
    <cellStyle name="Normal 4 3 7 2 2" xfId="1016"/>
    <cellStyle name="Normal 4 3 7 2 2 2" xfId="1973"/>
    <cellStyle name="Normal 4 3 7 2 2 2 2" xfId="5880"/>
    <cellStyle name="Normal 4 3 7 2 2 2 2 2" xfId="13316"/>
    <cellStyle name="Normal 4 3 7 2 2 2 2 2 2" xfId="25370"/>
    <cellStyle name="Normal 4 3 7 2 2 2 2 3" xfId="19068"/>
    <cellStyle name="Normal 4 3 7 2 2 2 3" xfId="13317"/>
    <cellStyle name="Normal 4 3 7 2 2 2 3 2" xfId="25371"/>
    <cellStyle name="Normal 4 3 7 2 2 2 4" xfId="16490"/>
    <cellStyle name="Normal 4 3 7 2 2 3" xfId="5881"/>
    <cellStyle name="Normal 4 3 7 2 2 3 2" xfId="5882"/>
    <cellStyle name="Normal 4 3 7 2 2 3 2 2" xfId="13318"/>
    <cellStyle name="Normal 4 3 7 2 2 3 2 2 2" xfId="25372"/>
    <cellStyle name="Normal 4 3 7 2 2 3 2 3" xfId="19070"/>
    <cellStyle name="Normal 4 3 7 2 2 3 3" xfId="13319"/>
    <cellStyle name="Normal 4 3 7 2 2 3 3 2" xfId="25373"/>
    <cellStyle name="Normal 4 3 7 2 2 3 4" xfId="19069"/>
    <cellStyle name="Normal 4 3 7 2 2 4" xfId="5883"/>
    <cellStyle name="Normal 4 3 7 2 2 4 2" xfId="13320"/>
    <cellStyle name="Normal 4 3 7 2 2 4 2 2" xfId="25374"/>
    <cellStyle name="Normal 4 3 7 2 2 4 3" xfId="19071"/>
    <cellStyle name="Normal 4 3 7 2 2 5" xfId="8704"/>
    <cellStyle name="Normal 4 3 7 2 2 5 2" xfId="21087"/>
    <cellStyle name="Normal 4 3 7 2 2 6" xfId="15610"/>
    <cellStyle name="Normal 4 3 7 2 3" xfId="1974"/>
    <cellStyle name="Normal 4 3 7 2 3 2" xfId="5884"/>
    <cellStyle name="Normal 4 3 7 2 3 2 2" xfId="13321"/>
    <cellStyle name="Normal 4 3 7 2 3 2 2 2" xfId="25375"/>
    <cellStyle name="Normal 4 3 7 2 3 2 3" xfId="19072"/>
    <cellStyle name="Normal 4 3 7 2 3 3" xfId="13322"/>
    <cellStyle name="Normal 4 3 7 2 3 3 2" xfId="25376"/>
    <cellStyle name="Normal 4 3 7 2 3 4" xfId="16491"/>
    <cellStyle name="Normal 4 3 7 2 4" xfId="5885"/>
    <cellStyle name="Normal 4 3 7 2 4 2" xfId="5886"/>
    <cellStyle name="Normal 4 3 7 2 4 2 2" xfId="13323"/>
    <cellStyle name="Normal 4 3 7 2 4 2 2 2" xfId="25377"/>
    <cellStyle name="Normal 4 3 7 2 4 2 3" xfId="19074"/>
    <cellStyle name="Normal 4 3 7 2 4 3" xfId="13324"/>
    <cellStyle name="Normal 4 3 7 2 4 3 2" xfId="25378"/>
    <cellStyle name="Normal 4 3 7 2 4 4" xfId="19073"/>
    <cellStyle name="Normal 4 3 7 2 5" xfId="5887"/>
    <cellStyle name="Normal 4 3 7 2 5 2" xfId="13325"/>
    <cellStyle name="Normal 4 3 7 2 5 2 2" xfId="25379"/>
    <cellStyle name="Normal 4 3 7 2 5 3" xfId="19075"/>
    <cellStyle name="Normal 4 3 7 2 6" xfId="8705"/>
    <cellStyle name="Normal 4 3 7 2 6 2" xfId="21088"/>
    <cellStyle name="Normal 4 3 7 2 7" xfId="15609"/>
    <cellStyle name="Normal 4 3 7 3" xfId="1017"/>
    <cellStyle name="Normal 4 3 7 3 2" xfId="1975"/>
    <cellStyle name="Normal 4 3 7 3 2 2" xfId="5888"/>
    <cellStyle name="Normal 4 3 7 3 2 2 2" xfId="13326"/>
    <cellStyle name="Normal 4 3 7 3 2 2 2 2" xfId="25380"/>
    <cellStyle name="Normal 4 3 7 3 2 2 3" xfId="19076"/>
    <cellStyle name="Normal 4 3 7 3 2 3" xfId="13327"/>
    <cellStyle name="Normal 4 3 7 3 2 3 2" xfId="25381"/>
    <cellStyle name="Normal 4 3 7 3 2 4" xfId="16492"/>
    <cellStyle name="Normal 4 3 7 3 3" xfId="5889"/>
    <cellStyle name="Normal 4 3 7 3 3 2" xfId="5890"/>
    <cellStyle name="Normal 4 3 7 3 3 2 2" xfId="13328"/>
    <cellStyle name="Normal 4 3 7 3 3 2 2 2" xfId="25382"/>
    <cellStyle name="Normal 4 3 7 3 3 2 3" xfId="19078"/>
    <cellStyle name="Normal 4 3 7 3 3 3" xfId="13329"/>
    <cellStyle name="Normal 4 3 7 3 3 3 2" xfId="25383"/>
    <cellStyle name="Normal 4 3 7 3 3 4" xfId="19077"/>
    <cellStyle name="Normal 4 3 7 3 4" xfId="5891"/>
    <cellStyle name="Normal 4 3 7 3 4 2" xfId="13330"/>
    <cellStyle name="Normal 4 3 7 3 4 2 2" xfId="25384"/>
    <cellStyle name="Normal 4 3 7 3 4 3" xfId="19079"/>
    <cellStyle name="Normal 4 3 7 3 5" xfId="8706"/>
    <cellStyle name="Normal 4 3 7 3 5 2" xfId="21089"/>
    <cellStyle name="Normal 4 3 7 3 6" xfId="15611"/>
    <cellStyle name="Normal 4 3 7 4" xfId="1976"/>
    <cellStyle name="Normal 4 3 7 4 2" xfId="5892"/>
    <cellStyle name="Normal 4 3 7 4 2 2" xfId="13331"/>
    <cellStyle name="Normal 4 3 7 4 2 2 2" xfId="25385"/>
    <cellStyle name="Normal 4 3 7 4 2 3" xfId="19080"/>
    <cellStyle name="Normal 4 3 7 4 3" xfId="13332"/>
    <cellStyle name="Normal 4 3 7 4 3 2" xfId="25386"/>
    <cellStyle name="Normal 4 3 7 4 4" xfId="16493"/>
    <cellStyle name="Normal 4 3 7 5" xfId="5893"/>
    <cellStyle name="Normal 4 3 7 5 2" xfId="5894"/>
    <cellStyle name="Normal 4 3 7 5 2 2" xfId="13333"/>
    <cellStyle name="Normal 4 3 7 5 2 2 2" xfId="25387"/>
    <cellStyle name="Normal 4 3 7 5 2 3" xfId="19082"/>
    <cellStyle name="Normal 4 3 7 5 3" xfId="13334"/>
    <cellStyle name="Normal 4 3 7 5 3 2" xfId="25388"/>
    <cellStyle name="Normal 4 3 7 5 4" xfId="19081"/>
    <cellStyle name="Normal 4 3 7 6" xfId="5895"/>
    <cellStyle name="Normal 4 3 7 6 2" xfId="13335"/>
    <cellStyle name="Normal 4 3 7 6 2 2" xfId="25389"/>
    <cellStyle name="Normal 4 3 7 6 3" xfId="19083"/>
    <cellStyle name="Normal 4 3 7 7" xfId="8707"/>
    <cellStyle name="Normal 4 3 7 7 2" xfId="21090"/>
    <cellStyle name="Normal 4 3 7 8" xfId="15608"/>
    <cellStyle name="Normal 4 3 8" xfId="1018"/>
    <cellStyle name="Normal 4 3 8 2" xfId="1019"/>
    <cellStyle name="Normal 4 3 8 2 2" xfId="1977"/>
    <cellStyle name="Normal 4 3 8 2 2 2" xfId="5896"/>
    <cellStyle name="Normal 4 3 8 2 2 2 2" xfId="13336"/>
    <cellStyle name="Normal 4 3 8 2 2 2 2 2" xfId="25390"/>
    <cellStyle name="Normal 4 3 8 2 2 2 3" xfId="19084"/>
    <cellStyle name="Normal 4 3 8 2 2 3" xfId="13337"/>
    <cellStyle name="Normal 4 3 8 2 2 3 2" xfId="25391"/>
    <cellStyle name="Normal 4 3 8 2 2 4" xfId="16494"/>
    <cellStyle name="Normal 4 3 8 2 3" xfId="5897"/>
    <cellStyle name="Normal 4 3 8 2 3 2" xfId="5898"/>
    <cellStyle name="Normal 4 3 8 2 3 2 2" xfId="13338"/>
    <cellStyle name="Normal 4 3 8 2 3 2 2 2" xfId="25392"/>
    <cellStyle name="Normal 4 3 8 2 3 2 3" xfId="19086"/>
    <cellStyle name="Normal 4 3 8 2 3 3" xfId="13339"/>
    <cellStyle name="Normal 4 3 8 2 3 3 2" xfId="25393"/>
    <cellStyle name="Normal 4 3 8 2 3 4" xfId="19085"/>
    <cellStyle name="Normal 4 3 8 2 4" xfId="5899"/>
    <cellStyle name="Normal 4 3 8 2 4 2" xfId="13340"/>
    <cellStyle name="Normal 4 3 8 2 4 2 2" xfId="25394"/>
    <cellStyle name="Normal 4 3 8 2 4 3" xfId="19087"/>
    <cellStyle name="Normal 4 3 8 2 5" xfId="8708"/>
    <cellStyle name="Normal 4 3 8 2 5 2" xfId="21091"/>
    <cellStyle name="Normal 4 3 8 2 6" xfId="15613"/>
    <cellStyle name="Normal 4 3 8 3" xfId="1978"/>
    <cellStyle name="Normal 4 3 8 3 2" xfId="5900"/>
    <cellStyle name="Normal 4 3 8 3 2 2" xfId="13341"/>
    <cellStyle name="Normal 4 3 8 3 2 2 2" xfId="25395"/>
    <cellStyle name="Normal 4 3 8 3 2 3" xfId="19088"/>
    <cellStyle name="Normal 4 3 8 3 3" xfId="13342"/>
    <cellStyle name="Normal 4 3 8 3 3 2" xfId="25396"/>
    <cellStyle name="Normal 4 3 8 3 4" xfId="16495"/>
    <cellStyle name="Normal 4 3 8 4" xfId="5901"/>
    <cellStyle name="Normal 4 3 8 4 2" xfId="5902"/>
    <cellStyle name="Normal 4 3 8 4 2 2" xfId="13343"/>
    <cellStyle name="Normal 4 3 8 4 2 2 2" xfId="25397"/>
    <cellStyle name="Normal 4 3 8 4 2 3" xfId="19090"/>
    <cellStyle name="Normal 4 3 8 4 3" xfId="13344"/>
    <cellStyle name="Normal 4 3 8 4 3 2" xfId="25398"/>
    <cellStyle name="Normal 4 3 8 4 4" xfId="19089"/>
    <cellStyle name="Normal 4 3 8 5" xfId="5903"/>
    <cellStyle name="Normal 4 3 8 5 2" xfId="13345"/>
    <cellStyle name="Normal 4 3 8 5 2 2" xfId="25399"/>
    <cellStyle name="Normal 4 3 8 5 3" xfId="19091"/>
    <cellStyle name="Normal 4 3 8 6" xfId="8709"/>
    <cellStyle name="Normal 4 3 8 6 2" xfId="21092"/>
    <cellStyle name="Normal 4 3 8 7" xfId="15612"/>
    <cellStyle name="Normal 4 3 9" xfId="1020"/>
    <cellStyle name="Normal 4 3 9 2" xfId="1979"/>
    <cellStyle name="Normal 4 3 9 2 2" xfId="5904"/>
    <cellStyle name="Normal 4 3 9 2 2 2" xfId="13346"/>
    <cellStyle name="Normal 4 3 9 2 2 2 2" xfId="25400"/>
    <cellStyle name="Normal 4 3 9 2 2 3" xfId="19092"/>
    <cellStyle name="Normal 4 3 9 2 3" xfId="13347"/>
    <cellStyle name="Normal 4 3 9 2 3 2" xfId="25401"/>
    <cellStyle name="Normal 4 3 9 2 4" xfId="16496"/>
    <cellStyle name="Normal 4 3 9 3" xfId="5905"/>
    <cellStyle name="Normal 4 3 9 3 2" xfId="5906"/>
    <cellStyle name="Normal 4 3 9 3 2 2" xfId="13348"/>
    <cellStyle name="Normal 4 3 9 3 2 2 2" xfId="25402"/>
    <cellStyle name="Normal 4 3 9 3 2 3" xfId="19094"/>
    <cellStyle name="Normal 4 3 9 3 3" xfId="13349"/>
    <cellStyle name="Normal 4 3 9 3 3 2" xfId="25403"/>
    <cellStyle name="Normal 4 3 9 3 4" xfId="19093"/>
    <cellStyle name="Normal 4 3 9 4" xfId="5907"/>
    <cellStyle name="Normal 4 3 9 4 2" xfId="13350"/>
    <cellStyle name="Normal 4 3 9 4 2 2" xfId="25404"/>
    <cellStyle name="Normal 4 3 9 4 3" xfId="19095"/>
    <cellStyle name="Normal 4 3 9 5" xfId="8710"/>
    <cellStyle name="Normal 4 3 9 5 2" xfId="21093"/>
    <cellStyle name="Normal 4 3 9 6" xfId="15614"/>
    <cellStyle name="Normal 4 4" xfId="173"/>
    <cellStyle name="Normal 4 4 10" xfId="1980"/>
    <cellStyle name="Normal 4 4 10 2" xfId="5908"/>
    <cellStyle name="Normal 4 4 10 2 2" xfId="13351"/>
    <cellStyle name="Normal 4 4 10 2 2 2" xfId="25405"/>
    <cellStyle name="Normal 4 4 10 2 3" xfId="19096"/>
    <cellStyle name="Normal 4 4 10 3" xfId="13352"/>
    <cellStyle name="Normal 4 4 10 3 2" xfId="25406"/>
    <cellStyle name="Normal 4 4 10 4" xfId="16497"/>
    <cellStyle name="Normal 4 4 11" xfId="5909"/>
    <cellStyle name="Normal 4 4 11 2" xfId="5910"/>
    <cellStyle name="Normal 4 4 11 2 2" xfId="13353"/>
    <cellStyle name="Normal 4 4 11 2 2 2" xfId="25407"/>
    <cellStyle name="Normal 4 4 11 2 3" xfId="19098"/>
    <cellStyle name="Normal 4 4 11 3" xfId="13354"/>
    <cellStyle name="Normal 4 4 11 3 2" xfId="25408"/>
    <cellStyle name="Normal 4 4 11 4" xfId="19097"/>
    <cellStyle name="Normal 4 4 12" xfId="5911"/>
    <cellStyle name="Normal 4 4 12 2" xfId="13355"/>
    <cellStyle name="Normal 4 4 12 2 2" xfId="25409"/>
    <cellStyle name="Normal 4 4 12 3" xfId="19099"/>
    <cellStyle name="Normal 4 4 13" xfId="8711"/>
    <cellStyle name="Normal 4 4 13 2" xfId="21094"/>
    <cellStyle name="Normal 4 4 14" xfId="14979"/>
    <cellStyle name="Normal 4 4 2" xfId="1021"/>
    <cellStyle name="Normal 4 4 2 2" xfId="1022"/>
    <cellStyle name="Normal 4 4 2 2 2" xfId="1023"/>
    <cellStyle name="Normal 4 4 2 2 2 2" xfId="1981"/>
    <cellStyle name="Normal 4 4 2 2 2 2 2" xfId="5912"/>
    <cellStyle name="Normal 4 4 2 2 2 2 2 2" xfId="13356"/>
    <cellStyle name="Normal 4 4 2 2 2 2 2 2 2" xfId="25410"/>
    <cellStyle name="Normal 4 4 2 2 2 2 2 3" xfId="19100"/>
    <cellStyle name="Normal 4 4 2 2 2 2 3" xfId="13357"/>
    <cellStyle name="Normal 4 4 2 2 2 2 3 2" xfId="25411"/>
    <cellStyle name="Normal 4 4 2 2 2 2 4" xfId="16498"/>
    <cellStyle name="Normal 4 4 2 2 2 3" xfId="5913"/>
    <cellStyle name="Normal 4 4 2 2 2 3 2" xfId="5914"/>
    <cellStyle name="Normal 4 4 2 2 2 3 2 2" xfId="13358"/>
    <cellStyle name="Normal 4 4 2 2 2 3 2 2 2" xfId="25412"/>
    <cellStyle name="Normal 4 4 2 2 2 3 2 3" xfId="19102"/>
    <cellStyle name="Normal 4 4 2 2 2 3 3" xfId="13359"/>
    <cellStyle name="Normal 4 4 2 2 2 3 3 2" xfId="25413"/>
    <cellStyle name="Normal 4 4 2 2 2 3 4" xfId="19101"/>
    <cellStyle name="Normal 4 4 2 2 2 4" xfId="5915"/>
    <cellStyle name="Normal 4 4 2 2 2 4 2" xfId="13360"/>
    <cellStyle name="Normal 4 4 2 2 2 4 2 2" xfId="25414"/>
    <cellStyle name="Normal 4 4 2 2 2 4 3" xfId="19103"/>
    <cellStyle name="Normal 4 4 2 2 2 5" xfId="8712"/>
    <cellStyle name="Normal 4 4 2 2 2 5 2" xfId="21095"/>
    <cellStyle name="Normal 4 4 2 2 2 6" xfId="15617"/>
    <cellStyle name="Normal 4 4 2 2 3" xfId="1982"/>
    <cellStyle name="Normal 4 4 2 2 3 2" xfId="5916"/>
    <cellStyle name="Normal 4 4 2 2 3 2 2" xfId="13361"/>
    <cellStyle name="Normal 4 4 2 2 3 2 2 2" xfId="25415"/>
    <cellStyle name="Normal 4 4 2 2 3 2 3" xfId="19104"/>
    <cellStyle name="Normal 4 4 2 2 3 3" xfId="13362"/>
    <cellStyle name="Normal 4 4 2 2 3 3 2" xfId="25416"/>
    <cellStyle name="Normal 4 4 2 2 3 4" xfId="16499"/>
    <cellStyle name="Normal 4 4 2 2 4" xfId="5917"/>
    <cellStyle name="Normal 4 4 2 2 4 2" xfId="5918"/>
    <cellStyle name="Normal 4 4 2 2 4 2 2" xfId="13363"/>
    <cellStyle name="Normal 4 4 2 2 4 2 2 2" xfId="25417"/>
    <cellStyle name="Normal 4 4 2 2 4 2 3" xfId="19106"/>
    <cellStyle name="Normal 4 4 2 2 4 3" xfId="13364"/>
    <cellStyle name="Normal 4 4 2 2 4 3 2" xfId="25418"/>
    <cellStyle name="Normal 4 4 2 2 4 4" xfId="19105"/>
    <cellStyle name="Normal 4 4 2 2 5" xfId="5919"/>
    <cellStyle name="Normal 4 4 2 2 5 2" xfId="13365"/>
    <cellStyle name="Normal 4 4 2 2 5 2 2" xfId="25419"/>
    <cellStyle name="Normal 4 4 2 2 5 3" xfId="19107"/>
    <cellStyle name="Normal 4 4 2 2 6" xfId="8713"/>
    <cellStyle name="Normal 4 4 2 2 6 2" xfId="21096"/>
    <cellStyle name="Normal 4 4 2 2 7" xfId="15616"/>
    <cellStyle name="Normal 4 4 2 3" xfId="1024"/>
    <cellStyle name="Normal 4 4 2 3 2" xfId="1983"/>
    <cellStyle name="Normal 4 4 2 3 2 2" xfId="5920"/>
    <cellStyle name="Normal 4 4 2 3 2 2 2" xfId="13366"/>
    <cellStyle name="Normal 4 4 2 3 2 2 2 2" xfId="25420"/>
    <cellStyle name="Normal 4 4 2 3 2 2 3" xfId="19108"/>
    <cellStyle name="Normal 4 4 2 3 2 3" xfId="13367"/>
    <cellStyle name="Normal 4 4 2 3 2 3 2" xfId="25421"/>
    <cellStyle name="Normal 4 4 2 3 2 4" xfId="16500"/>
    <cellStyle name="Normal 4 4 2 3 3" xfId="5921"/>
    <cellStyle name="Normal 4 4 2 3 3 2" xfId="5922"/>
    <cellStyle name="Normal 4 4 2 3 3 2 2" xfId="13368"/>
    <cellStyle name="Normal 4 4 2 3 3 2 2 2" xfId="25422"/>
    <cellStyle name="Normal 4 4 2 3 3 2 3" xfId="19110"/>
    <cellStyle name="Normal 4 4 2 3 3 3" xfId="13369"/>
    <cellStyle name="Normal 4 4 2 3 3 3 2" xfId="25423"/>
    <cellStyle name="Normal 4 4 2 3 3 4" xfId="19109"/>
    <cellStyle name="Normal 4 4 2 3 4" xfId="5923"/>
    <cellStyle name="Normal 4 4 2 3 4 2" xfId="13370"/>
    <cellStyle name="Normal 4 4 2 3 4 2 2" xfId="25424"/>
    <cellStyle name="Normal 4 4 2 3 4 3" xfId="19111"/>
    <cellStyle name="Normal 4 4 2 3 5" xfId="8714"/>
    <cellStyle name="Normal 4 4 2 3 5 2" xfId="21097"/>
    <cellStyle name="Normal 4 4 2 3 6" xfId="15618"/>
    <cellStyle name="Normal 4 4 2 4" xfId="1984"/>
    <cellStyle name="Normal 4 4 2 4 2" xfId="5924"/>
    <cellStyle name="Normal 4 4 2 4 2 2" xfId="13371"/>
    <cellStyle name="Normal 4 4 2 4 2 2 2" xfId="25425"/>
    <cellStyle name="Normal 4 4 2 4 2 3" xfId="19112"/>
    <cellStyle name="Normal 4 4 2 4 3" xfId="13372"/>
    <cellStyle name="Normal 4 4 2 4 3 2" xfId="25426"/>
    <cellStyle name="Normal 4 4 2 4 4" xfId="16501"/>
    <cellStyle name="Normal 4 4 2 5" xfId="5925"/>
    <cellStyle name="Normal 4 4 2 5 2" xfId="5926"/>
    <cellStyle name="Normal 4 4 2 5 2 2" xfId="13373"/>
    <cellStyle name="Normal 4 4 2 5 2 2 2" xfId="25427"/>
    <cellStyle name="Normal 4 4 2 5 2 3" xfId="19114"/>
    <cellStyle name="Normal 4 4 2 5 3" xfId="13374"/>
    <cellStyle name="Normal 4 4 2 5 3 2" xfId="25428"/>
    <cellStyle name="Normal 4 4 2 5 4" xfId="19113"/>
    <cellStyle name="Normal 4 4 2 6" xfId="5927"/>
    <cellStyle name="Normal 4 4 2 6 2" xfId="13375"/>
    <cellStyle name="Normal 4 4 2 6 2 2" xfId="25429"/>
    <cellStyle name="Normal 4 4 2 6 3" xfId="19115"/>
    <cellStyle name="Normal 4 4 2 7" xfId="8715"/>
    <cellStyle name="Normal 4 4 2 7 2" xfId="21098"/>
    <cellStyle name="Normal 4 4 2 8" xfId="15615"/>
    <cellStyle name="Normal 4 4 3" xfId="1025"/>
    <cellStyle name="Normal 4 4 3 2" xfId="1026"/>
    <cellStyle name="Normal 4 4 3 2 2" xfId="1027"/>
    <cellStyle name="Normal 4 4 3 2 2 2" xfId="1985"/>
    <cellStyle name="Normal 4 4 3 2 2 2 2" xfId="5928"/>
    <cellStyle name="Normal 4 4 3 2 2 2 2 2" xfId="13376"/>
    <cellStyle name="Normal 4 4 3 2 2 2 2 2 2" xfId="25430"/>
    <cellStyle name="Normal 4 4 3 2 2 2 2 3" xfId="19116"/>
    <cellStyle name="Normal 4 4 3 2 2 2 3" xfId="13377"/>
    <cellStyle name="Normal 4 4 3 2 2 2 3 2" xfId="25431"/>
    <cellStyle name="Normal 4 4 3 2 2 2 4" xfId="16502"/>
    <cellStyle name="Normal 4 4 3 2 2 3" xfId="5929"/>
    <cellStyle name="Normal 4 4 3 2 2 3 2" xfId="5930"/>
    <cellStyle name="Normal 4 4 3 2 2 3 2 2" xfId="13378"/>
    <cellStyle name="Normal 4 4 3 2 2 3 2 2 2" xfId="25432"/>
    <cellStyle name="Normal 4 4 3 2 2 3 2 3" xfId="19118"/>
    <cellStyle name="Normal 4 4 3 2 2 3 3" xfId="13379"/>
    <cellStyle name="Normal 4 4 3 2 2 3 3 2" xfId="25433"/>
    <cellStyle name="Normal 4 4 3 2 2 3 4" xfId="19117"/>
    <cellStyle name="Normal 4 4 3 2 2 4" xfId="5931"/>
    <cellStyle name="Normal 4 4 3 2 2 4 2" xfId="13380"/>
    <cellStyle name="Normal 4 4 3 2 2 4 2 2" xfId="25434"/>
    <cellStyle name="Normal 4 4 3 2 2 4 3" xfId="19119"/>
    <cellStyle name="Normal 4 4 3 2 2 5" xfId="8716"/>
    <cellStyle name="Normal 4 4 3 2 2 5 2" xfId="21099"/>
    <cellStyle name="Normal 4 4 3 2 2 6" xfId="15621"/>
    <cellStyle name="Normal 4 4 3 2 3" xfId="1986"/>
    <cellStyle name="Normal 4 4 3 2 3 2" xfId="5932"/>
    <cellStyle name="Normal 4 4 3 2 3 2 2" xfId="13381"/>
    <cellStyle name="Normal 4 4 3 2 3 2 2 2" xfId="25435"/>
    <cellStyle name="Normal 4 4 3 2 3 2 3" xfId="19120"/>
    <cellStyle name="Normal 4 4 3 2 3 3" xfId="13382"/>
    <cellStyle name="Normal 4 4 3 2 3 3 2" xfId="25436"/>
    <cellStyle name="Normal 4 4 3 2 3 4" xfId="16503"/>
    <cellStyle name="Normal 4 4 3 2 4" xfId="5933"/>
    <cellStyle name="Normal 4 4 3 2 4 2" xfId="5934"/>
    <cellStyle name="Normal 4 4 3 2 4 2 2" xfId="13383"/>
    <cellStyle name="Normal 4 4 3 2 4 2 2 2" xfId="25437"/>
    <cellStyle name="Normal 4 4 3 2 4 2 3" xfId="19122"/>
    <cellStyle name="Normal 4 4 3 2 4 3" xfId="13384"/>
    <cellStyle name="Normal 4 4 3 2 4 3 2" xfId="25438"/>
    <cellStyle name="Normal 4 4 3 2 4 4" xfId="19121"/>
    <cellStyle name="Normal 4 4 3 2 5" xfId="5935"/>
    <cellStyle name="Normal 4 4 3 2 5 2" xfId="13385"/>
    <cellStyle name="Normal 4 4 3 2 5 2 2" xfId="25439"/>
    <cellStyle name="Normal 4 4 3 2 5 3" xfId="19123"/>
    <cellStyle name="Normal 4 4 3 2 6" xfId="8717"/>
    <cellStyle name="Normal 4 4 3 2 6 2" xfId="21100"/>
    <cellStyle name="Normal 4 4 3 2 7" xfId="15620"/>
    <cellStyle name="Normal 4 4 3 3" xfId="1028"/>
    <cellStyle name="Normal 4 4 3 3 2" xfId="1987"/>
    <cellStyle name="Normal 4 4 3 3 2 2" xfId="5936"/>
    <cellStyle name="Normal 4 4 3 3 2 2 2" xfId="13386"/>
    <cellStyle name="Normal 4 4 3 3 2 2 2 2" xfId="25440"/>
    <cellStyle name="Normal 4 4 3 3 2 2 3" xfId="19124"/>
    <cellStyle name="Normal 4 4 3 3 2 3" xfId="13387"/>
    <cellStyle name="Normal 4 4 3 3 2 3 2" xfId="25441"/>
    <cellStyle name="Normal 4 4 3 3 2 4" xfId="16504"/>
    <cellStyle name="Normal 4 4 3 3 3" xfId="5937"/>
    <cellStyle name="Normal 4 4 3 3 3 2" xfId="5938"/>
    <cellStyle name="Normal 4 4 3 3 3 2 2" xfId="13388"/>
    <cellStyle name="Normal 4 4 3 3 3 2 2 2" xfId="25442"/>
    <cellStyle name="Normal 4 4 3 3 3 2 3" xfId="19126"/>
    <cellStyle name="Normal 4 4 3 3 3 3" xfId="13389"/>
    <cellStyle name="Normal 4 4 3 3 3 3 2" xfId="25443"/>
    <cellStyle name="Normal 4 4 3 3 3 4" xfId="19125"/>
    <cellStyle name="Normal 4 4 3 3 4" xfId="5939"/>
    <cellStyle name="Normal 4 4 3 3 4 2" xfId="13390"/>
    <cellStyle name="Normal 4 4 3 3 4 2 2" xfId="25444"/>
    <cellStyle name="Normal 4 4 3 3 4 3" xfId="19127"/>
    <cellStyle name="Normal 4 4 3 3 5" xfId="8718"/>
    <cellStyle name="Normal 4 4 3 3 5 2" xfId="21101"/>
    <cellStyle name="Normal 4 4 3 3 6" xfId="15622"/>
    <cellStyle name="Normal 4 4 3 4" xfId="1988"/>
    <cellStyle name="Normal 4 4 3 4 2" xfId="5940"/>
    <cellStyle name="Normal 4 4 3 4 2 2" xfId="13391"/>
    <cellStyle name="Normal 4 4 3 4 2 2 2" xfId="25445"/>
    <cellStyle name="Normal 4 4 3 4 2 3" xfId="19128"/>
    <cellStyle name="Normal 4 4 3 4 3" xfId="13392"/>
    <cellStyle name="Normal 4 4 3 4 3 2" xfId="25446"/>
    <cellStyle name="Normal 4 4 3 4 4" xfId="16505"/>
    <cellStyle name="Normal 4 4 3 5" xfId="5941"/>
    <cellStyle name="Normal 4 4 3 5 2" xfId="5942"/>
    <cellStyle name="Normal 4 4 3 5 2 2" xfId="13393"/>
    <cellStyle name="Normal 4 4 3 5 2 2 2" xfId="25447"/>
    <cellStyle name="Normal 4 4 3 5 2 3" xfId="19130"/>
    <cellStyle name="Normal 4 4 3 5 3" xfId="13394"/>
    <cellStyle name="Normal 4 4 3 5 3 2" xfId="25448"/>
    <cellStyle name="Normal 4 4 3 5 4" xfId="19129"/>
    <cellStyle name="Normal 4 4 3 6" xfId="5943"/>
    <cellStyle name="Normal 4 4 3 6 2" xfId="13395"/>
    <cellStyle name="Normal 4 4 3 6 2 2" xfId="25449"/>
    <cellStyle name="Normal 4 4 3 6 3" xfId="19131"/>
    <cellStyle name="Normal 4 4 3 7" xfId="8719"/>
    <cellStyle name="Normal 4 4 3 7 2" xfId="21102"/>
    <cellStyle name="Normal 4 4 3 8" xfId="15619"/>
    <cellStyle name="Normal 4 4 4" xfId="1029"/>
    <cellStyle name="Normal 4 4 4 2" xfId="1030"/>
    <cellStyle name="Normal 4 4 4 2 2" xfId="1031"/>
    <cellStyle name="Normal 4 4 4 2 2 2" xfId="1989"/>
    <cellStyle name="Normal 4 4 4 2 2 2 2" xfId="5944"/>
    <cellStyle name="Normal 4 4 4 2 2 2 2 2" xfId="13396"/>
    <cellStyle name="Normal 4 4 4 2 2 2 2 2 2" xfId="25450"/>
    <cellStyle name="Normal 4 4 4 2 2 2 2 3" xfId="19132"/>
    <cellStyle name="Normal 4 4 4 2 2 2 3" xfId="13397"/>
    <cellStyle name="Normal 4 4 4 2 2 2 3 2" xfId="25451"/>
    <cellStyle name="Normal 4 4 4 2 2 2 4" xfId="16506"/>
    <cellStyle name="Normal 4 4 4 2 2 3" xfId="5945"/>
    <cellStyle name="Normal 4 4 4 2 2 3 2" xfId="5946"/>
    <cellStyle name="Normal 4 4 4 2 2 3 2 2" xfId="13398"/>
    <cellStyle name="Normal 4 4 4 2 2 3 2 2 2" xfId="25452"/>
    <cellStyle name="Normal 4 4 4 2 2 3 2 3" xfId="19134"/>
    <cellStyle name="Normal 4 4 4 2 2 3 3" xfId="13399"/>
    <cellStyle name="Normal 4 4 4 2 2 3 3 2" xfId="25453"/>
    <cellStyle name="Normal 4 4 4 2 2 3 4" xfId="19133"/>
    <cellStyle name="Normal 4 4 4 2 2 4" xfId="5947"/>
    <cellStyle name="Normal 4 4 4 2 2 4 2" xfId="13400"/>
    <cellStyle name="Normal 4 4 4 2 2 4 2 2" xfId="25454"/>
    <cellStyle name="Normal 4 4 4 2 2 4 3" xfId="19135"/>
    <cellStyle name="Normal 4 4 4 2 2 5" xfId="8720"/>
    <cellStyle name="Normal 4 4 4 2 2 5 2" xfId="21103"/>
    <cellStyle name="Normal 4 4 4 2 2 6" xfId="15625"/>
    <cellStyle name="Normal 4 4 4 2 3" xfId="1990"/>
    <cellStyle name="Normal 4 4 4 2 3 2" xfId="5948"/>
    <cellStyle name="Normal 4 4 4 2 3 2 2" xfId="13401"/>
    <cellStyle name="Normal 4 4 4 2 3 2 2 2" xfId="25455"/>
    <cellStyle name="Normal 4 4 4 2 3 2 3" xfId="19136"/>
    <cellStyle name="Normal 4 4 4 2 3 3" xfId="13402"/>
    <cellStyle name="Normal 4 4 4 2 3 3 2" xfId="25456"/>
    <cellStyle name="Normal 4 4 4 2 3 4" xfId="16507"/>
    <cellStyle name="Normal 4 4 4 2 4" xfId="5949"/>
    <cellStyle name="Normal 4 4 4 2 4 2" xfId="5950"/>
    <cellStyle name="Normal 4 4 4 2 4 2 2" xfId="13403"/>
    <cellStyle name="Normal 4 4 4 2 4 2 2 2" xfId="25457"/>
    <cellStyle name="Normal 4 4 4 2 4 2 3" xfId="19138"/>
    <cellStyle name="Normal 4 4 4 2 4 3" xfId="13404"/>
    <cellStyle name="Normal 4 4 4 2 4 3 2" xfId="25458"/>
    <cellStyle name="Normal 4 4 4 2 4 4" xfId="19137"/>
    <cellStyle name="Normal 4 4 4 2 5" xfId="5951"/>
    <cellStyle name="Normal 4 4 4 2 5 2" xfId="13405"/>
    <cellStyle name="Normal 4 4 4 2 5 2 2" xfId="25459"/>
    <cellStyle name="Normal 4 4 4 2 5 3" xfId="19139"/>
    <cellStyle name="Normal 4 4 4 2 6" xfId="8721"/>
    <cellStyle name="Normal 4 4 4 2 6 2" xfId="21104"/>
    <cellStyle name="Normal 4 4 4 2 7" xfId="15624"/>
    <cellStyle name="Normal 4 4 4 3" xfId="1032"/>
    <cellStyle name="Normal 4 4 4 3 2" xfId="1991"/>
    <cellStyle name="Normal 4 4 4 3 2 2" xfId="5952"/>
    <cellStyle name="Normal 4 4 4 3 2 2 2" xfId="13406"/>
    <cellStyle name="Normal 4 4 4 3 2 2 2 2" xfId="25460"/>
    <cellStyle name="Normal 4 4 4 3 2 2 3" xfId="19140"/>
    <cellStyle name="Normal 4 4 4 3 2 3" xfId="13407"/>
    <cellStyle name="Normal 4 4 4 3 2 3 2" xfId="25461"/>
    <cellStyle name="Normal 4 4 4 3 2 4" xfId="16508"/>
    <cellStyle name="Normal 4 4 4 3 3" xfId="5953"/>
    <cellStyle name="Normal 4 4 4 3 3 2" xfId="5954"/>
    <cellStyle name="Normal 4 4 4 3 3 2 2" xfId="13408"/>
    <cellStyle name="Normal 4 4 4 3 3 2 2 2" xfId="25462"/>
    <cellStyle name="Normal 4 4 4 3 3 2 3" xfId="19142"/>
    <cellStyle name="Normal 4 4 4 3 3 3" xfId="13409"/>
    <cellStyle name="Normal 4 4 4 3 3 3 2" xfId="25463"/>
    <cellStyle name="Normal 4 4 4 3 3 4" xfId="19141"/>
    <cellStyle name="Normal 4 4 4 3 4" xfId="5955"/>
    <cellStyle name="Normal 4 4 4 3 4 2" xfId="13410"/>
    <cellStyle name="Normal 4 4 4 3 4 2 2" xfId="25464"/>
    <cellStyle name="Normal 4 4 4 3 4 3" xfId="19143"/>
    <cellStyle name="Normal 4 4 4 3 5" xfId="8722"/>
    <cellStyle name="Normal 4 4 4 3 5 2" xfId="21105"/>
    <cellStyle name="Normal 4 4 4 3 6" xfId="15626"/>
    <cellStyle name="Normal 4 4 4 4" xfId="1992"/>
    <cellStyle name="Normal 4 4 4 4 2" xfId="5956"/>
    <cellStyle name="Normal 4 4 4 4 2 2" xfId="13411"/>
    <cellStyle name="Normal 4 4 4 4 2 2 2" xfId="25465"/>
    <cellStyle name="Normal 4 4 4 4 2 3" xfId="19144"/>
    <cellStyle name="Normal 4 4 4 4 3" xfId="13412"/>
    <cellStyle name="Normal 4 4 4 4 3 2" xfId="25466"/>
    <cellStyle name="Normal 4 4 4 4 4" xfId="16509"/>
    <cellStyle name="Normal 4 4 4 5" xfId="5957"/>
    <cellStyle name="Normal 4 4 4 5 2" xfId="5958"/>
    <cellStyle name="Normal 4 4 4 5 2 2" xfId="13413"/>
    <cellStyle name="Normal 4 4 4 5 2 2 2" xfId="25467"/>
    <cellStyle name="Normal 4 4 4 5 2 3" xfId="19146"/>
    <cellStyle name="Normal 4 4 4 5 3" xfId="13414"/>
    <cellStyle name="Normal 4 4 4 5 3 2" xfId="25468"/>
    <cellStyle name="Normal 4 4 4 5 4" xfId="19145"/>
    <cellStyle name="Normal 4 4 4 6" xfId="5959"/>
    <cellStyle name="Normal 4 4 4 6 2" xfId="13415"/>
    <cellStyle name="Normal 4 4 4 6 2 2" xfId="25469"/>
    <cellStyle name="Normal 4 4 4 6 3" xfId="19147"/>
    <cellStyle name="Normal 4 4 4 7" xfId="8723"/>
    <cellStyle name="Normal 4 4 4 7 2" xfId="21106"/>
    <cellStyle name="Normal 4 4 4 8" xfId="15623"/>
    <cellStyle name="Normal 4 4 5" xfId="1033"/>
    <cellStyle name="Normal 4 4 5 2" xfId="1034"/>
    <cellStyle name="Normal 4 4 5 2 2" xfId="1035"/>
    <cellStyle name="Normal 4 4 5 2 2 2" xfId="1993"/>
    <cellStyle name="Normal 4 4 5 2 2 2 2" xfId="5960"/>
    <cellStyle name="Normal 4 4 5 2 2 2 2 2" xfId="13416"/>
    <cellStyle name="Normal 4 4 5 2 2 2 2 2 2" xfId="25470"/>
    <cellStyle name="Normal 4 4 5 2 2 2 2 3" xfId="19148"/>
    <cellStyle name="Normal 4 4 5 2 2 2 3" xfId="13417"/>
    <cellStyle name="Normal 4 4 5 2 2 2 3 2" xfId="25471"/>
    <cellStyle name="Normal 4 4 5 2 2 2 4" xfId="16510"/>
    <cellStyle name="Normal 4 4 5 2 2 3" xfId="5961"/>
    <cellStyle name="Normal 4 4 5 2 2 3 2" xfId="5962"/>
    <cellStyle name="Normal 4 4 5 2 2 3 2 2" xfId="13418"/>
    <cellStyle name="Normal 4 4 5 2 2 3 2 2 2" xfId="25472"/>
    <cellStyle name="Normal 4 4 5 2 2 3 2 3" xfId="19150"/>
    <cellStyle name="Normal 4 4 5 2 2 3 3" xfId="13419"/>
    <cellStyle name="Normal 4 4 5 2 2 3 3 2" xfId="25473"/>
    <cellStyle name="Normal 4 4 5 2 2 3 4" xfId="19149"/>
    <cellStyle name="Normal 4 4 5 2 2 4" xfId="5963"/>
    <cellStyle name="Normal 4 4 5 2 2 4 2" xfId="13420"/>
    <cellStyle name="Normal 4 4 5 2 2 4 2 2" xfId="25474"/>
    <cellStyle name="Normal 4 4 5 2 2 4 3" xfId="19151"/>
    <cellStyle name="Normal 4 4 5 2 2 5" xfId="8724"/>
    <cellStyle name="Normal 4 4 5 2 2 5 2" xfId="21107"/>
    <cellStyle name="Normal 4 4 5 2 2 6" xfId="15629"/>
    <cellStyle name="Normal 4 4 5 2 3" xfId="1994"/>
    <cellStyle name="Normal 4 4 5 2 3 2" xfId="5964"/>
    <cellStyle name="Normal 4 4 5 2 3 2 2" xfId="13421"/>
    <cellStyle name="Normal 4 4 5 2 3 2 2 2" xfId="25475"/>
    <cellStyle name="Normal 4 4 5 2 3 2 3" xfId="19152"/>
    <cellStyle name="Normal 4 4 5 2 3 3" xfId="13422"/>
    <cellStyle name="Normal 4 4 5 2 3 3 2" xfId="25476"/>
    <cellStyle name="Normal 4 4 5 2 3 4" xfId="16511"/>
    <cellStyle name="Normal 4 4 5 2 4" xfId="5965"/>
    <cellStyle name="Normal 4 4 5 2 4 2" xfId="5966"/>
    <cellStyle name="Normal 4 4 5 2 4 2 2" xfId="13423"/>
    <cellStyle name="Normal 4 4 5 2 4 2 2 2" xfId="25477"/>
    <cellStyle name="Normal 4 4 5 2 4 2 3" xfId="19154"/>
    <cellStyle name="Normal 4 4 5 2 4 3" xfId="13424"/>
    <cellStyle name="Normal 4 4 5 2 4 3 2" xfId="25478"/>
    <cellStyle name="Normal 4 4 5 2 4 4" xfId="19153"/>
    <cellStyle name="Normal 4 4 5 2 5" xfId="5967"/>
    <cellStyle name="Normal 4 4 5 2 5 2" xfId="13425"/>
    <cellStyle name="Normal 4 4 5 2 5 2 2" xfId="25479"/>
    <cellStyle name="Normal 4 4 5 2 5 3" xfId="19155"/>
    <cellStyle name="Normal 4 4 5 2 6" xfId="8725"/>
    <cellStyle name="Normal 4 4 5 2 6 2" xfId="21108"/>
    <cellStyle name="Normal 4 4 5 2 7" xfId="15628"/>
    <cellStyle name="Normal 4 4 5 3" xfId="1036"/>
    <cellStyle name="Normal 4 4 5 3 2" xfId="1995"/>
    <cellStyle name="Normal 4 4 5 3 2 2" xfId="5968"/>
    <cellStyle name="Normal 4 4 5 3 2 2 2" xfId="13426"/>
    <cellStyle name="Normal 4 4 5 3 2 2 2 2" xfId="25480"/>
    <cellStyle name="Normal 4 4 5 3 2 2 3" xfId="19156"/>
    <cellStyle name="Normal 4 4 5 3 2 3" xfId="13427"/>
    <cellStyle name="Normal 4 4 5 3 2 3 2" xfId="25481"/>
    <cellStyle name="Normal 4 4 5 3 2 4" xfId="16512"/>
    <cellStyle name="Normal 4 4 5 3 3" xfId="5969"/>
    <cellStyle name="Normal 4 4 5 3 3 2" xfId="5970"/>
    <cellStyle name="Normal 4 4 5 3 3 2 2" xfId="13428"/>
    <cellStyle name="Normal 4 4 5 3 3 2 2 2" xfId="25482"/>
    <cellStyle name="Normal 4 4 5 3 3 2 3" xfId="19158"/>
    <cellStyle name="Normal 4 4 5 3 3 3" xfId="13429"/>
    <cellStyle name="Normal 4 4 5 3 3 3 2" xfId="25483"/>
    <cellStyle name="Normal 4 4 5 3 3 4" xfId="19157"/>
    <cellStyle name="Normal 4 4 5 3 4" xfId="5971"/>
    <cellStyle name="Normal 4 4 5 3 4 2" xfId="13430"/>
    <cellStyle name="Normal 4 4 5 3 4 2 2" xfId="25484"/>
    <cellStyle name="Normal 4 4 5 3 4 3" xfId="19159"/>
    <cellStyle name="Normal 4 4 5 3 5" xfId="8726"/>
    <cellStyle name="Normal 4 4 5 3 5 2" xfId="21109"/>
    <cellStyle name="Normal 4 4 5 3 6" xfId="15630"/>
    <cellStyle name="Normal 4 4 5 4" xfId="1996"/>
    <cellStyle name="Normal 4 4 5 4 2" xfId="5972"/>
    <cellStyle name="Normal 4 4 5 4 2 2" xfId="13431"/>
    <cellStyle name="Normal 4 4 5 4 2 2 2" xfId="25485"/>
    <cellStyle name="Normal 4 4 5 4 2 3" xfId="19160"/>
    <cellStyle name="Normal 4 4 5 4 3" xfId="13432"/>
    <cellStyle name="Normal 4 4 5 4 3 2" xfId="25486"/>
    <cellStyle name="Normal 4 4 5 4 4" xfId="16513"/>
    <cellStyle name="Normal 4 4 5 5" xfId="5973"/>
    <cellStyle name="Normal 4 4 5 5 2" xfId="5974"/>
    <cellStyle name="Normal 4 4 5 5 2 2" xfId="13433"/>
    <cellStyle name="Normal 4 4 5 5 2 2 2" xfId="25487"/>
    <cellStyle name="Normal 4 4 5 5 2 3" xfId="19162"/>
    <cellStyle name="Normal 4 4 5 5 3" xfId="13434"/>
    <cellStyle name="Normal 4 4 5 5 3 2" xfId="25488"/>
    <cellStyle name="Normal 4 4 5 5 4" xfId="19161"/>
    <cellStyle name="Normal 4 4 5 6" xfId="5975"/>
    <cellStyle name="Normal 4 4 5 6 2" xfId="13435"/>
    <cellStyle name="Normal 4 4 5 6 2 2" xfId="25489"/>
    <cellStyle name="Normal 4 4 5 6 3" xfId="19163"/>
    <cellStyle name="Normal 4 4 5 7" xfId="8727"/>
    <cellStyle name="Normal 4 4 5 7 2" xfId="21110"/>
    <cellStyle name="Normal 4 4 5 8" xfId="15627"/>
    <cellStyle name="Normal 4 4 6" xfId="1037"/>
    <cellStyle name="Normal 4 4 6 2" xfId="1038"/>
    <cellStyle name="Normal 4 4 6 2 2" xfId="1039"/>
    <cellStyle name="Normal 4 4 6 2 2 2" xfId="1997"/>
    <cellStyle name="Normal 4 4 6 2 2 2 2" xfId="5976"/>
    <cellStyle name="Normal 4 4 6 2 2 2 2 2" xfId="13436"/>
    <cellStyle name="Normal 4 4 6 2 2 2 2 2 2" xfId="25490"/>
    <cellStyle name="Normal 4 4 6 2 2 2 2 3" xfId="19164"/>
    <cellStyle name="Normal 4 4 6 2 2 2 3" xfId="13437"/>
    <cellStyle name="Normal 4 4 6 2 2 2 3 2" xfId="25491"/>
    <cellStyle name="Normal 4 4 6 2 2 2 4" xfId="16514"/>
    <cellStyle name="Normal 4 4 6 2 2 3" xfId="5977"/>
    <cellStyle name="Normal 4 4 6 2 2 3 2" xfId="5978"/>
    <cellStyle name="Normal 4 4 6 2 2 3 2 2" xfId="13438"/>
    <cellStyle name="Normal 4 4 6 2 2 3 2 2 2" xfId="25492"/>
    <cellStyle name="Normal 4 4 6 2 2 3 2 3" xfId="19166"/>
    <cellStyle name="Normal 4 4 6 2 2 3 3" xfId="13439"/>
    <cellStyle name="Normal 4 4 6 2 2 3 3 2" xfId="25493"/>
    <cellStyle name="Normal 4 4 6 2 2 3 4" xfId="19165"/>
    <cellStyle name="Normal 4 4 6 2 2 4" xfId="5979"/>
    <cellStyle name="Normal 4 4 6 2 2 4 2" xfId="13440"/>
    <cellStyle name="Normal 4 4 6 2 2 4 2 2" xfId="25494"/>
    <cellStyle name="Normal 4 4 6 2 2 4 3" xfId="19167"/>
    <cellStyle name="Normal 4 4 6 2 2 5" xfId="8728"/>
    <cellStyle name="Normal 4 4 6 2 2 5 2" xfId="21111"/>
    <cellStyle name="Normal 4 4 6 2 2 6" xfId="15633"/>
    <cellStyle name="Normal 4 4 6 2 3" xfId="1998"/>
    <cellStyle name="Normal 4 4 6 2 3 2" xfId="5980"/>
    <cellStyle name="Normal 4 4 6 2 3 2 2" xfId="13441"/>
    <cellStyle name="Normal 4 4 6 2 3 2 2 2" xfId="25495"/>
    <cellStyle name="Normal 4 4 6 2 3 2 3" xfId="19168"/>
    <cellStyle name="Normal 4 4 6 2 3 3" xfId="13442"/>
    <cellStyle name="Normal 4 4 6 2 3 3 2" xfId="25496"/>
    <cellStyle name="Normal 4 4 6 2 3 4" xfId="16515"/>
    <cellStyle name="Normal 4 4 6 2 4" xfId="5981"/>
    <cellStyle name="Normal 4 4 6 2 4 2" xfId="5982"/>
    <cellStyle name="Normal 4 4 6 2 4 2 2" xfId="13443"/>
    <cellStyle name="Normal 4 4 6 2 4 2 2 2" xfId="25497"/>
    <cellStyle name="Normal 4 4 6 2 4 2 3" xfId="19170"/>
    <cellStyle name="Normal 4 4 6 2 4 3" xfId="13444"/>
    <cellStyle name="Normal 4 4 6 2 4 3 2" xfId="25498"/>
    <cellStyle name="Normal 4 4 6 2 4 4" xfId="19169"/>
    <cellStyle name="Normal 4 4 6 2 5" xfId="5983"/>
    <cellStyle name="Normal 4 4 6 2 5 2" xfId="13445"/>
    <cellStyle name="Normal 4 4 6 2 5 2 2" xfId="25499"/>
    <cellStyle name="Normal 4 4 6 2 5 3" xfId="19171"/>
    <cellStyle name="Normal 4 4 6 2 6" xfId="8729"/>
    <cellStyle name="Normal 4 4 6 2 6 2" xfId="21112"/>
    <cellStyle name="Normal 4 4 6 2 7" xfId="15632"/>
    <cellStyle name="Normal 4 4 6 3" xfId="1040"/>
    <cellStyle name="Normal 4 4 6 3 2" xfId="1999"/>
    <cellStyle name="Normal 4 4 6 3 2 2" xfId="5984"/>
    <cellStyle name="Normal 4 4 6 3 2 2 2" xfId="13446"/>
    <cellStyle name="Normal 4 4 6 3 2 2 2 2" xfId="25500"/>
    <cellStyle name="Normal 4 4 6 3 2 2 3" xfId="19172"/>
    <cellStyle name="Normal 4 4 6 3 2 3" xfId="13447"/>
    <cellStyle name="Normal 4 4 6 3 2 3 2" xfId="25501"/>
    <cellStyle name="Normal 4 4 6 3 2 4" xfId="16516"/>
    <cellStyle name="Normal 4 4 6 3 3" xfId="5985"/>
    <cellStyle name="Normal 4 4 6 3 3 2" xfId="5986"/>
    <cellStyle name="Normal 4 4 6 3 3 2 2" xfId="13448"/>
    <cellStyle name="Normal 4 4 6 3 3 2 2 2" xfId="25502"/>
    <cellStyle name="Normal 4 4 6 3 3 2 3" xfId="19174"/>
    <cellStyle name="Normal 4 4 6 3 3 3" xfId="13449"/>
    <cellStyle name="Normal 4 4 6 3 3 3 2" xfId="25503"/>
    <cellStyle name="Normal 4 4 6 3 3 4" xfId="19173"/>
    <cellStyle name="Normal 4 4 6 3 4" xfId="5987"/>
    <cellStyle name="Normal 4 4 6 3 4 2" xfId="13450"/>
    <cellStyle name="Normal 4 4 6 3 4 2 2" xfId="25504"/>
    <cellStyle name="Normal 4 4 6 3 4 3" xfId="19175"/>
    <cellStyle name="Normal 4 4 6 3 5" xfId="8730"/>
    <cellStyle name="Normal 4 4 6 3 5 2" xfId="21113"/>
    <cellStyle name="Normal 4 4 6 3 6" xfId="15634"/>
    <cellStyle name="Normal 4 4 6 4" xfId="2000"/>
    <cellStyle name="Normal 4 4 6 4 2" xfId="5988"/>
    <cellStyle name="Normal 4 4 6 4 2 2" xfId="13451"/>
    <cellStyle name="Normal 4 4 6 4 2 2 2" xfId="25505"/>
    <cellStyle name="Normal 4 4 6 4 2 3" xfId="19176"/>
    <cellStyle name="Normal 4 4 6 4 3" xfId="13452"/>
    <cellStyle name="Normal 4 4 6 4 3 2" xfId="25506"/>
    <cellStyle name="Normal 4 4 6 4 4" xfId="16517"/>
    <cellStyle name="Normal 4 4 6 5" xfId="5989"/>
    <cellStyle name="Normal 4 4 6 5 2" xfId="5990"/>
    <cellStyle name="Normal 4 4 6 5 2 2" xfId="13453"/>
    <cellStyle name="Normal 4 4 6 5 2 2 2" xfId="25507"/>
    <cellStyle name="Normal 4 4 6 5 2 3" xfId="19178"/>
    <cellStyle name="Normal 4 4 6 5 3" xfId="13454"/>
    <cellStyle name="Normal 4 4 6 5 3 2" xfId="25508"/>
    <cellStyle name="Normal 4 4 6 5 4" xfId="19177"/>
    <cellStyle name="Normal 4 4 6 6" xfId="5991"/>
    <cellStyle name="Normal 4 4 6 6 2" xfId="13455"/>
    <cellStyle name="Normal 4 4 6 6 2 2" xfId="25509"/>
    <cellStyle name="Normal 4 4 6 6 3" xfId="19179"/>
    <cellStyle name="Normal 4 4 6 7" xfId="8731"/>
    <cellStyle name="Normal 4 4 6 7 2" xfId="21114"/>
    <cellStyle name="Normal 4 4 6 8" xfId="15631"/>
    <cellStyle name="Normal 4 4 7" xfId="1041"/>
    <cellStyle name="Normal 4 4 7 2" xfId="1042"/>
    <cellStyle name="Normal 4 4 7 2 2" xfId="1043"/>
    <cellStyle name="Normal 4 4 7 2 2 2" xfId="2001"/>
    <cellStyle name="Normal 4 4 7 2 2 2 2" xfId="5992"/>
    <cellStyle name="Normal 4 4 7 2 2 2 2 2" xfId="13456"/>
    <cellStyle name="Normal 4 4 7 2 2 2 2 2 2" xfId="25510"/>
    <cellStyle name="Normal 4 4 7 2 2 2 2 3" xfId="19180"/>
    <cellStyle name="Normal 4 4 7 2 2 2 3" xfId="13457"/>
    <cellStyle name="Normal 4 4 7 2 2 2 3 2" xfId="25511"/>
    <cellStyle name="Normal 4 4 7 2 2 2 4" xfId="16518"/>
    <cellStyle name="Normal 4 4 7 2 2 3" xfId="5993"/>
    <cellStyle name="Normal 4 4 7 2 2 3 2" xfId="5994"/>
    <cellStyle name="Normal 4 4 7 2 2 3 2 2" xfId="13458"/>
    <cellStyle name="Normal 4 4 7 2 2 3 2 2 2" xfId="25512"/>
    <cellStyle name="Normal 4 4 7 2 2 3 2 3" xfId="19182"/>
    <cellStyle name="Normal 4 4 7 2 2 3 3" xfId="13459"/>
    <cellStyle name="Normal 4 4 7 2 2 3 3 2" xfId="25513"/>
    <cellStyle name="Normal 4 4 7 2 2 3 4" xfId="19181"/>
    <cellStyle name="Normal 4 4 7 2 2 4" xfId="5995"/>
    <cellStyle name="Normal 4 4 7 2 2 4 2" xfId="13460"/>
    <cellStyle name="Normal 4 4 7 2 2 4 2 2" xfId="25514"/>
    <cellStyle name="Normal 4 4 7 2 2 4 3" xfId="19183"/>
    <cellStyle name="Normal 4 4 7 2 2 5" xfId="8732"/>
    <cellStyle name="Normal 4 4 7 2 2 5 2" xfId="21115"/>
    <cellStyle name="Normal 4 4 7 2 2 6" xfId="15637"/>
    <cellStyle name="Normal 4 4 7 2 3" xfId="2002"/>
    <cellStyle name="Normal 4 4 7 2 3 2" xfId="5996"/>
    <cellStyle name="Normal 4 4 7 2 3 2 2" xfId="13461"/>
    <cellStyle name="Normal 4 4 7 2 3 2 2 2" xfId="25515"/>
    <cellStyle name="Normal 4 4 7 2 3 2 3" xfId="19184"/>
    <cellStyle name="Normal 4 4 7 2 3 3" xfId="13462"/>
    <cellStyle name="Normal 4 4 7 2 3 3 2" xfId="25516"/>
    <cellStyle name="Normal 4 4 7 2 3 4" xfId="16519"/>
    <cellStyle name="Normal 4 4 7 2 4" xfId="5997"/>
    <cellStyle name="Normal 4 4 7 2 4 2" xfId="5998"/>
    <cellStyle name="Normal 4 4 7 2 4 2 2" xfId="13463"/>
    <cellStyle name="Normal 4 4 7 2 4 2 2 2" xfId="25517"/>
    <cellStyle name="Normal 4 4 7 2 4 2 3" xfId="19186"/>
    <cellStyle name="Normal 4 4 7 2 4 3" xfId="13464"/>
    <cellStyle name="Normal 4 4 7 2 4 3 2" xfId="25518"/>
    <cellStyle name="Normal 4 4 7 2 4 4" xfId="19185"/>
    <cellStyle name="Normal 4 4 7 2 5" xfId="5999"/>
    <cellStyle name="Normal 4 4 7 2 5 2" xfId="13465"/>
    <cellStyle name="Normal 4 4 7 2 5 2 2" xfId="25519"/>
    <cellStyle name="Normal 4 4 7 2 5 3" xfId="19187"/>
    <cellStyle name="Normal 4 4 7 2 6" xfId="8733"/>
    <cellStyle name="Normal 4 4 7 2 6 2" xfId="21116"/>
    <cellStyle name="Normal 4 4 7 2 7" xfId="15636"/>
    <cellStyle name="Normal 4 4 7 3" xfId="1044"/>
    <cellStyle name="Normal 4 4 7 3 2" xfId="2003"/>
    <cellStyle name="Normal 4 4 7 3 2 2" xfId="6000"/>
    <cellStyle name="Normal 4 4 7 3 2 2 2" xfId="13466"/>
    <cellStyle name="Normal 4 4 7 3 2 2 2 2" xfId="25520"/>
    <cellStyle name="Normal 4 4 7 3 2 2 3" xfId="19188"/>
    <cellStyle name="Normal 4 4 7 3 2 3" xfId="13467"/>
    <cellStyle name="Normal 4 4 7 3 2 3 2" xfId="25521"/>
    <cellStyle name="Normal 4 4 7 3 2 4" xfId="16520"/>
    <cellStyle name="Normal 4 4 7 3 3" xfId="6001"/>
    <cellStyle name="Normal 4 4 7 3 3 2" xfId="6002"/>
    <cellStyle name="Normal 4 4 7 3 3 2 2" xfId="13468"/>
    <cellStyle name="Normal 4 4 7 3 3 2 2 2" xfId="25522"/>
    <cellStyle name="Normal 4 4 7 3 3 2 3" xfId="19190"/>
    <cellStyle name="Normal 4 4 7 3 3 3" xfId="13469"/>
    <cellStyle name="Normal 4 4 7 3 3 3 2" xfId="25523"/>
    <cellStyle name="Normal 4 4 7 3 3 4" xfId="19189"/>
    <cellStyle name="Normal 4 4 7 3 4" xfId="6003"/>
    <cellStyle name="Normal 4 4 7 3 4 2" xfId="13470"/>
    <cellStyle name="Normal 4 4 7 3 4 2 2" xfId="25524"/>
    <cellStyle name="Normal 4 4 7 3 4 3" xfId="19191"/>
    <cellStyle name="Normal 4 4 7 3 5" xfId="8734"/>
    <cellStyle name="Normal 4 4 7 3 5 2" xfId="21117"/>
    <cellStyle name="Normal 4 4 7 3 6" xfId="15638"/>
    <cellStyle name="Normal 4 4 7 4" xfId="2004"/>
    <cellStyle name="Normal 4 4 7 4 2" xfId="6004"/>
    <cellStyle name="Normal 4 4 7 4 2 2" xfId="13471"/>
    <cellStyle name="Normal 4 4 7 4 2 2 2" xfId="25525"/>
    <cellStyle name="Normal 4 4 7 4 2 3" xfId="19192"/>
    <cellStyle name="Normal 4 4 7 4 3" xfId="13472"/>
    <cellStyle name="Normal 4 4 7 4 3 2" xfId="25526"/>
    <cellStyle name="Normal 4 4 7 4 4" xfId="16521"/>
    <cellStyle name="Normal 4 4 7 5" xfId="6005"/>
    <cellStyle name="Normal 4 4 7 5 2" xfId="6006"/>
    <cellStyle name="Normal 4 4 7 5 2 2" xfId="13473"/>
    <cellStyle name="Normal 4 4 7 5 2 2 2" xfId="25527"/>
    <cellStyle name="Normal 4 4 7 5 2 3" xfId="19194"/>
    <cellStyle name="Normal 4 4 7 5 3" xfId="13474"/>
    <cellStyle name="Normal 4 4 7 5 3 2" xfId="25528"/>
    <cellStyle name="Normal 4 4 7 5 4" xfId="19193"/>
    <cellStyle name="Normal 4 4 7 6" xfId="6007"/>
    <cellStyle name="Normal 4 4 7 6 2" xfId="13475"/>
    <cellStyle name="Normal 4 4 7 6 2 2" xfId="25529"/>
    <cellStyle name="Normal 4 4 7 6 3" xfId="19195"/>
    <cellStyle name="Normal 4 4 7 7" xfId="8735"/>
    <cellStyle name="Normal 4 4 7 7 2" xfId="21118"/>
    <cellStyle name="Normal 4 4 7 8" xfId="15635"/>
    <cellStyle name="Normal 4 4 8" xfId="1045"/>
    <cellStyle name="Normal 4 4 8 2" xfId="1046"/>
    <cellStyle name="Normal 4 4 8 2 2" xfId="2005"/>
    <cellStyle name="Normal 4 4 8 2 2 2" xfId="6008"/>
    <cellStyle name="Normal 4 4 8 2 2 2 2" xfId="13476"/>
    <cellStyle name="Normal 4 4 8 2 2 2 2 2" xfId="25530"/>
    <cellStyle name="Normal 4 4 8 2 2 2 3" xfId="19196"/>
    <cellStyle name="Normal 4 4 8 2 2 3" xfId="13477"/>
    <cellStyle name="Normal 4 4 8 2 2 3 2" xfId="25531"/>
    <cellStyle name="Normal 4 4 8 2 2 4" xfId="16522"/>
    <cellStyle name="Normal 4 4 8 2 3" xfId="6009"/>
    <cellStyle name="Normal 4 4 8 2 3 2" xfId="6010"/>
    <cellStyle name="Normal 4 4 8 2 3 2 2" xfId="13478"/>
    <cellStyle name="Normal 4 4 8 2 3 2 2 2" xfId="25532"/>
    <cellStyle name="Normal 4 4 8 2 3 2 3" xfId="19198"/>
    <cellStyle name="Normal 4 4 8 2 3 3" xfId="13479"/>
    <cellStyle name="Normal 4 4 8 2 3 3 2" xfId="25533"/>
    <cellStyle name="Normal 4 4 8 2 3 4" xfId="19197"/>
    <cellStyle name="Normal 4 4 8 2 4" xfId="6011"/>
    <cellStyle name="Normal 4 4 8 2 4 2" xfId="13480"/>
    <cellStyle name="Normal 4 4 8 2 4 2 2" xfId="25534"/>
    <cellStyle name="Normal 4 4 8 2 4 3" xfId="19199"/>
    <cellStyle name="Normal 4 4 8 2 5" xfId="8736"/>
    <cellStyle name="Normal 4 4 8 2 5 2" xfId="21119"/>
    <cellStyle name="Normal 4 4 8 2 6" xfId="15640"/>
    <cellStyle name="Normal 4 4 8 3" xfId="2006"/>
    <cellStyle name="Normal 4 4 8 3 2" xfId="6012"/>
    <cellStyle name="Normal 4 4 8 3 2 2" xfId="13481"/>
    <cellStyle name="Normal 4 4 8 3 2 2 2" xfId="25535"/>
    <cellStyle name="Normal 4 4 8 3 2 3" xfId="19200"/>
    <cellStyle name="Normal 4 4 8 3 3" xfId="13482"/>
    <cellStyle name="Normal 4 4 8 3 3 2" xfId="25536"/>
    <cellStyle name="Normal 4 4 8 3 4" xfId="16523"/>
    <cellStyle name="Normal 4 4 8 4" xfId="6013"/>
    <cellStyle name="Normal 4 4 8 4 2" xfId="6014"/>
    <cellStyle name="Normal 4 4 8 4 2 2" xfId="13483"/>
    <cellStyle name="Normal 4 4 8 4 2 2 2" xfId="25537"/>
    <cellStyle name="Normal 4 4 8 4 2 3" xfId="19202"/>
    <cellStyle name="Normal 4 4 8 4 3" xfId="13484"/>
    <cellStyle name="Normal 4 4 8 4 3 2" xfId="25538"/>
    <cellStyle name="Normal 4 4 8 4 4" xfId="19201"/>
    <cellStyle name="Normal 4 4 8 5" xfId="6015"/>
    <cellStyle name="Normal 4 4 8 5 2" xfId="13485"/>
    <cellStyle name="Normal 4 4 8 5 2 2" xfId="25539"/>
    <cellStyle name="Normal 4 4 8 5 3" xfId="19203"/>
    <cellStyle name="Normal 4 4 8 6" xfId="8737"/>
    <cellStyle name="Normal 4 4 8 6 2" xfId="21120"/>
    <cellStyle name="Normal 4 4 8 7" xfId="15639"/>
    <cellStyle name="Normal 4 4 9" xfId="1047"/>
    <cellStyle name="Normal 4 4 9 2" xfId="2007"/>
    <cellStyle name="Normal 4 4 9 2 2" xfId="6016"/>
    <cellStyle name="Normal 4 4 9 2 2 2" xfId="13486"/>
    <cellStyle name="Normal 4 4 9 2 2 2 2" xfId="25540"/>
    <cellStyle name="Normal 4 4 9 2 2 3" xfId="19204"/>
    <cellStyle name="Normal 4 4 9 2 3" xfId="13487"/>
    <cellStyle name="Normal 4 4 9 2 3 2" xfId="25541"/>
    <cellStyle name="Normal 4 4 9 2 4" xfId="16524"/>
    <cellStyle name="Normal 4 4 9 3" xfId="6017"/>
    <cellStyle name="Normal 4 4 9 3 2" xfId="6018"/>
    <cellStyle name="Normal 4 4 9 3 2 2" xfId="13488"/>
    <cellStyle name="Normal 4 4 9 3 2 2 2" xfId="25542"/>
    <cellStyle name="Normal 4 4 9 3 2 3" xfId="19206"/>
    <cellStyle name="Normal 4 4 9 3 3" xfId="13489"/>
    <cellStyle name="Normal 4 4 9 3 3 2" xfId="25543"/>
    <cellStyle name="Normal 4 4 9 3 4" xfId="19205"/>
    <cellStyle name="Normal 4 4 9 4" xfId="6019"/>
    <cellStyle name="Normal 4 4 9 4 2" xfId="13490"/>
    <cellStyle name="Normal 4 4 9 4 2 2" xfId="25544"/>
    <cellStyle name="Normal 4 4 9 4 3" xfId="19207"/>
    <cellStyle name="Normal 4 4 9 5" xfId="8738"/>
    <cellStyle name="Normal 4 4 9 5 2" xfId="21121"/>
    <cellStyle name="Normal 4 4 9 6" xfId="15641"/>
    <cellStyle name="Normal 4 5" xfId="1048"/>
    <cellStyle name="Normal 4 5 2" xfId="8739"/>
    <cellStyle name="Normal 4 6" xfId="1049"/>
    <cellStyle name="Normal 4 6 2" xfId="8740"/>
    <cellStyle name="Normal 4 7" xfId="8741"/>
    <cellStyle name="Normal 4 8" xfId="8742"/>
    <cellStyle name="Normal 4_Evolución de becas SEP-UAM-PRONABES" xfId="1050"/>
    <cellStyle name="Normal 40" xfId="1051"/>
    <cellStyle name="Normal 40 2" xfId="1052"/>
    <cellStyle name="Normal 40 2 2" xfId="2008"/>
    <cellStyle name="Normal 40 2 2 2" xfId="6020"/>
    <cellStyle name="Normal 40 2 2 2 2" xfId="13491"/>
    <cellStyle name="Normal 40 2 2 2 2 2" xfId="25545"/>
    <cellStyle name="Normal 40 2 2 2 3" xfId="19208"/>
    <cellStyle name="Normal 40 2 2 3" xfId="13492"/>
    <cellStyle name="Normal 40 2 2 3 2" xfId="25546"/>
    <cellStyle name="Normal 40 2 2 4" xfId="16525"/>
    <cellStyle name="Normal 40 2 3" xfId="6021"/>
    <cellStyle name="Normal 40 2 3 2" xfId="6022"/>
    <cellStyle name="Normal 40 2 3 2 2" xfId="13493"/>
    <cellStyle name="Normal 40 2 3 2 2 2" xfId="25547"/>
    <cellStyle name="Normal 40 2 3 2 3" xfId="19210"/>
    <cellStyle name="Normal 40 2 3 3" xfId="13494"/>
    <cellStyle name="Normal 40 2 3 3 2" xfId="25548"/>
    <cellStyle name="Normal 40 2 3 4" xfId="19209"/>
    <cellStyle name="Normal 40 2 4" xfId="6023"/>
    <cellStyle name="Normal 40 2 4 2" xfId="13495"/>
    <cellStyle name="Normal 40 2 4 2 2" xfId="25549"/>
    <cellStyle name="Normal 40 2 4 3" xfId="19211"/>
    <cellStyle name="Normal 40 2 5" xfId="8743"/>
    <cellStyle name="Normal 40 2 5 2" xfId="21122"/>
    <cellStyle name="Normal 40 2 6" xfId="15643"/>
    <cellStyle name="Normal 40 3" xfId="2009"/>
    <cellStyle name="Normal 40 3 2" xfId="6024"/>
    <cellStyle name="Normal 40 3 2 2" xfId="13496"/>
    <cellStyle name="Normal 40 3 2 2 2" xfId="25550"/>
    <cellStyle name="Normal 40 3 2 3" xfId="19212"/>
    <cellStyle name="Normal 40 3 3" xfId="13497"/>
    <cellStyle name="Normal 40 3 3 2" xfId="25551"/>
    <cellStyle name="Normal 40 3 4" xfId="16526"/>
    <cellStyle name="Normal 40 4" xfId="6025"/>
    <cellStyle name="Normal 40 4 2" xfId="6026"/>
    <cellStyle name="Normal 40 4 2 2" xfId="13498"/>
    <cellStyle name="Normal 40 4 2 2 2" xfId="25552"/>
    <cellStyle name="Normal 40 4 2 3" xfId="19214"/>
    <cellStyle name="Normal 40 4 3" xfId="13499"/>
    <cellStyle name="Normal 40 4 3 2" xfId="25553"/>
    <cellStyle name="Normal 40 4 4" xfId="19213"/>
    <cellStyle name="Normal 40 5" xfId="6027"/>
    <cellStyle name="Normal 40 5 2" xfId="13500"/>
    <cellStyle name="Normal 40 5 2 2" xfId="25554"/>
    <cellStyle name="Normal 40 5 3" xfId="19215"/>
    <cellStyle name="Normal 40 6" xfId="8744"/>
    <cellStyle name="Normal 40 6 2" xfId="21123"/>
    <cellStyle name="Normal 40 7" xfId="15642"/>
    <cellStyle name="Normal 41" xfId="2010"/>
    <cellStyle name="Normal 41 10" xfId="14849"/>
    <cellStyle name="Normal 41 10 2" xfId="26349"/>
    <cellStyle name="Normal 41 11" xfId="16527"/>
    <cellStyle name="Normal 41 2" xfId="2011"/>
    <cellStyle name="Normal 41 2 2" xfId="7207"/>
    <cellStyle name="Normal 41 2 2 2" xfId="19815"/>
    <cellStyle name="Normal 41 3" xfId="6028"/>
    <cellStyle name="Normal 41 3 2" xfId="10082"/>
    <cellStyle name="Normal 41 3 2 2" xfId="22435"/>
    <cellStyle name="Normal 41 3 3" xfId="19216"/>
    <cellStyle name="Normal 41 4" xfId="6029"/>
    <cellStyle name="Normal 41 4 2" xfId="13501"/>
    <cellStyle name="Normal 41 4 2 2" xfId="25555"/>
    <cellStyle name="Normal 41 4 3" xfId="14857"/>
    <cellStyle name="Normal 41 4 3 2" xfId="26356"/>
    <cellStyle name="Normal 41 4 4" xfId="19217"/>
    <cellStyle name="Normal 41 5" xfId="6030"/>
    <cellStyle name="Normal 41 5 2" xfId="13502"/>
    <cellStyle name="Normal 41 5 2 2" xfId="25556"/>
    <cellStyle name="Normal 41 5 3" xfId="14861"/>
    <cellStyle name="Normal 41 5 3 2" xfId="26360"/>
    <cellStyle name="Normal 41 5 4" xfId="19218"/>
    <cellStyle name="Normal 41 6" xfId="6031"/>
    <cellStyle name="Normal 41 6 2" xfId="13503"/>
    <cellStyle name="Normal 41 6 2 2" xfId="25557"/>
    <cellStyle name="Normal 41 6 3" xfId="19219"/>
    <cellStyle name="Normal 41 7" xfId="6032"/>
    <cellStyle name="Normal 41 7 2" xfId="7222"/>
    <cellStyle name="Normal 41 7 2 2" xfId="19830"/>
    <cellStyle name="Normal 41 7 3" xfId="19220"/>
    <cellStyle name="Normal 41 8" xfId="7225"/>
    <cellStyle name="Normal 41 8 2" xfId="19831"/>
    <cellStyle name="Normal 41 9" xfId="10076"/>
    <cellStyle name="Normal 41 9 2" xfId="22429"/>
    <cellStyle name="Normal 42" xfId="2012"/>
    <cellStyle name="Normal 42 2" xfId="6033"/>
    <cellStyle name="Normal 42 2 2" xfId="13504"/>
    <cellStyle name="Normal 42 2 2 2" xfId="25558"/>
    <cellStyle name="Normal 42 2 3" xfId="19221"/>
    <cellStyle name="Normal 42 3" xfId="6034"/>
    <cellStyle name="Normal 42 3 2" xfId="10084"/>
    <cellStyle name="Normal 42 3 2 2" xfId="22437"/>
    <cellStyle name="Normal 42 3 3" xfId="19222"/>
    <cellStyle name="Normal 42 4" xfId="8745"/>
    <cellStyle name="Normal 42 4 2" xfId="21124"/>
    <cellStyle name="Normal 42 5" xfId="14900"/>
    <cellStyle name="Normal 42 5 2" xfId="26393"/>
    <cellStyle name="Normal 43" xfId="2013"/>
    <cellStyle name="Normal 43 2" xfId="2310"/>
    <cellStyle name="Normal 43 2 2" xfId="13505"/>
    <cellStyle name="Normal 43 2 2 2" xfId="25559"/>
    <cellStyle name="Normal 43 2 3" xfId="16745"/>
    <cellStyle name="Normal 43 3" xfId="6035"/>
    <cellStyle name="Normal 43 3 2" xfId="13506"/>
    <cellStyle name="Normal 43 3 2 2" xfId="25560"/>
    <cellStyle name="Normal 43 3 3" xfId="14906"/>
    <cellStyle name="Normal 43 3 3 2" xfId="26399"/>
    <cellStyle name="Normal 43 3 4" xfId="14917"/>
    <cellStyle name="Normal 43 3 4 2" xfId="26409"/>
    <cellStyle name="Normal 43 3 5" xfId="19223"/>
    <cellStyle name="Normal 43 4" xfId="8746"/>
    <cellStyle name="Normal 43 4 2" xfId="14920"/>
    <cellStyle name="Normal 43 4 2 2" xfId="26412"/>
    <cellStyle name="Normal 43 4 3" xfId="21125"/>
    <cellStyle name="Normal 43 5" xfId="14898"/>
    <cellStyle name="Normal 43 5 2" xfId="26391"/>
    <cellStyle name="Normal 44" xfId="2014"/>
    <cellStyle name="Normal 44 2" xfId="6036"/>
    <cellStyle name="Normal 44 2 2" xfId="6037"/>
    <cellStyle name="Normal 44 2 2 2" xfId="6038"/>
    <cellStyle name="Normal 44 2 2 2 2" xfId="13507"/>
    <cellStyle name="Normal 44 2 2 2 2 2" xfId="25561"/>
    <cellStyle name="Normal 44 2 2 2 3" xfId="19226"/>
    <cellStyle name="Normal 44 2 2 3" xfId="6039"/>
    <cellStyle name="Normal 44 2 2 3 2" xfId="13508"/>
    <cellStyle name="Normal 44 2 2 3 2 2" xfId="25562"/>
    <cellStyle name="Normal 44 2 2 3 3" xfId="14894"/>
    <cellStyle name="Normal 44 2 2 3 3 2" xfId="26387"/>
    <cellStyle name="Normal 44 2 2 3 4" xfId="19227"/>
    <cellStyle name="Normal 44 2 2 4" xfId="13509"/>
    <cellStyle name="Normal 44 2 2 4 2" xfId="25563"/>
    <cellStyle name="Normal 44 2 2 5" xfId="19225"/>
    <cellStyle name="Normal 44 2 3" xfId="6040"/>
    <cellStyle name="Normal 44 2 4" xfId="13510"/>
    <cellStyle name="Normal 44 2 4 2" xfId="25564"/>
    <cellStyle name="Normal 44 2 5" xfId="19224"/>
    <cellStyle name="Normal 44 3" xfId="6041"/>
    <cellStyle name="Normal 44 3 2" xfId="13511"/>
    <cellStyle name="Normal 44 3 2 2" xfId="25565"/>
    <cellStyle name="Normal 44 3 3" xfId="19228"/>
    <cellStyle name="Normal 44 4" xfId="8747"/>
    <cellStyle name="Normal 44 4 2" xfId="21126"/>
    <cellStyle name="Normal 44 5" xfId="14865"/>
    <cellStyle name="Normal 44 5 2" xfId="26364"/>
    <cellStyle name="Normal 45" xfId="2015"/>
    <cellStyle name="Normal 45 2" xfId="6042"/>
    <cellStyle name="Normal 45 2 2" xfId="13512"/>
    <cellStyle name="Normal 45 2 2 2" xfId="25566"/>
    <cellStyle name="Normal 45 2 3" xfId="19229"/>
    <cellStyle name="Normal 45 3" xfId="6043"/>
    <cellStyle name="Normal 45 3 2" xfId="13513"/>
    <cellStyle name="Normal 45 3 2 2" xfId="25567"/>
    <cellStyle name="Normal 45 3 3" xfId="19230"/>
    <cellStyle name="Normal 45 4" xfId="6044"/>
    <cellStyle name="Normal 45 4 2" xfId="7186"/>
    <cellStyle name="Normal 45 4 2 2" xfId="19796"/>
    <cellStyle name="Normal 45 4 3" xfId="19231"/>
    <cellStyle name="Normal 45 5" xfId="8748"/>
    <cellStyle name="Normal 45 5 2" xfId="21127"/>
    <cellStyle name="Normal 45 6" xfId="10077"/>
    <cellStyle name="Normal 45 6 2" xfId="22430"/>
    <cellStyle name="Normal 46" xfId="2016"/>
    <cellStyle name="Normal 46 2" xfId="6045"/>
    <cellStyle name="Normal 46 2 2" xfId="13514"/>
    <cellStyle name="Normal 46 2 2 2" xfId="25568"/>
    <cellStyle name="Normal 46 2 3" xfId="19232"/>
    <cellStyle name="Normal 46 3" xfId="6046"/>
    <cellStyle name="Normal 46 3 2" xfId="6047"/>
    <cellStyle name="Normal 46 3 2 2" xfId="13515"/>
    <cellStyle name="Normal 46 3 2 2 2" xfId="25569"/>
    <cellStyle name="Normal 46 3 2 3" xfId="19234"/>
    <cellStyle name="Normal 46 3 3" xfId="13516"/>
    <cellStyle name="Normal 46 3 3 2" xfId="25570"/>
    <cellStyle name="Normal 46 3 4" xfId="19233"/>
    <cellStyle name="Normal 46 4" xfId="7188"/>
    <cellStyle name="Normal 46 4 2" xfId="19798"/>
    <cellStyle name="Normal 47" xfId="2017"/>
    <cellStyle name="Normal 47 2" xfId="8749"/>
    <cellStyle name="Normal 47 2 2" xfId="21128"/>
    <cellStyle name="Normal 48" xfId="2018"/>
    <cellStyle name="Normal 48 2" xfId="8750"/>
    <cellStyle name="Normal 48 2 2" xfId="21129"/>
    <cellStyle name="Normal 49" xfId="2019"/>
    <cellStyle name="Normal 49 2" xfId="8751"/>
    <cellStyle name="Normal 49 2 2" xfId="21130"/>
    <cellStyle name="Normal 5" xfId="174"/>
    <cellStyle name="Normal 5 2" xfId="175"/>
    <cellStyle name="Normal 5 2 2" xfId="8752"/>
    <cellStyle name="Normal 5 3" xfId="176"/>
    <cellStyle name="Normal 5 3 2" xfId="8753"/>
    <cellStyle name="Normal 5 4" xfId="8754"/>
    <cellStyle name="Normal 5_Evolución de becas SEP-UAM-PRONABES" xfId="1053"/>
    <cellStyle name="Normal 50" xfId="2020"/>
    <cellStyle name="Normal 50 2" xfId="6048"/>
    <cellStyle name="Normal 50 2 2" xfId="13517"/>
    <cellStyle name="Normal 50 2 2 2" xfId="25571"/>
    <cellStyle name="Normal 50 2 3" xfId="19235"/>
    <cellStyle name="Normal 50 3" xfId="8755"/>
    <cellStyle name="Normal 50 3 2" xfId="21131"/>
    <cellStyle name="Normal 51" xfId="2021"/>
    <cellStyle name="Normal 51 2" xfId="8756"/>
    <cellStyle name="Normal 51 2 2" xfId="21132"/>
    <cellStyle name="Normal 52" xfId="2022"/>
    <cellStyle name="Normal 52 2" xfId="8757"/>
    <cellStyle name="Normal 52 2 2" xfId="21133"/>
    <cellStyle name="Normal 53" xfId="2023"/>
    <cellStyle name="Normal 53 2" xfId="8758"/>
    <cellStyle name="Normal 53 2 2" xfId="21134"/>
    <cellStyle name="Normal 54" xfId="2024"/>
    <cellStyle name="Normal 54 2" xfId="6049"/>
    <cellStyle name="Normal 54 2 2" xfId="13518"/>
    <cellStyle name="Normal 54 2 2 2" xfId="25572"/>
    <cellStyle name="Normal 54 2 3" xfId="19236"/>
    <cellStyle name="Normal 54 3" xfId="8759"/>
    <cellStyle name="Normal 54 3 2" xfId="21135"/>
    <cellStyle name="Normal 55" xfId="2025"/>
    <cellStyle name="Normal 55 2" xfId="7208"/>
    <cellStyle name="Normal 55 2 2" xfId="19816"/>
    <cellStyle name="Normal 56" xfId="2026"/>
    <cellStyle name="Normal 56 2" xfId="6050"/>
    <cellStyle name="Normal 56 2 2" xfId="13519"/>
    <cellStyle name="Normal 56 2 2 2" xfId="25573"/>
    <cellStyle name="Normal 56 2 3" xfId="19237"/>
    <cellStyle name="Normal 56 3" xfId="8760"/>
    <cellStyle name="Normal 56 3 2" xfId="21136"/>
    <cellStyle name="Normal 57" xfId="2027"/>
    <cellStyle name="Normal 57 2" xfId="8761"/>
    <cellStyle name="Normal 57 2 2" xfId="21137"/>
    <cellStyle name="Normal 58" xfId="2028"/>
    <cellStyle name="Normal 58 2" xfId="6051"/>
    <cellStyle name="Normal 58 2 2" xfId="13520"/>
    <cellStyle name="Normal 58 2 2 2" xfId="25574"/>
    <cellStyle name="Normal 58 2 3" xfId="19238"/>
    <cellStyle name="Normal 58 3" xfId="8762"/>
    <cellStyle name="Normal 58 3 2" xfId="21138"/>
    <cellStyle name="Normal 59" xfId="2029"/>
    <cellStyle name="Normal 59 2" xfId="8763"/>
    <cellStyle name="Normal 59 2 2" xfId="21139"/>
    <cellStyle name="Normal 6" xfId="177"/>
    <cellStyle name="Normal 6 2" xfId="178"/>
    <cellStyle name="Normal 6 2 2" xfId="179"/>
    <cellStyle name="Normal 6 2 2 2" xfId="1054"/>
    <cellStyle name="Normal 6 2 2 2 2" xfId="6052"/>
    <cellStyle name="Normal 6 2 2 2 3" xfId="8764"/>
    <cellStyle name="Normal 6 2 2 3" xfId="6053"/>
    <cellStyle name="Normal 6 2 2 4" xfId="8765"/>
    <cellStyle name="Normal 6 2 3" xfId="1055"/>
    <cellStyle name="Normal 6 2 3 2" xfId="6054"/>
    <cellStyle name="Normal 6 2 3 3" xfId="8766"/>
    <cellStyle name="Normal 6 2 4" xfId="6055"/>
    <cellStyle name="Normal 6 2 5" xfId="8767"/>
    <cellStyle name="Normal 6 2_ARTURO SSMC110113xls" xfId="1056"/>
    <cellStyle name="Normal 6 3" xfId="180"/>
    <cellStyle name="Normal 6 3 2" xfId="181"/>
    <cellStyle name="Normal 6 3 2 2" xfId="1057"/>
    <cellStyle name="Normal 6 3 2 2 2" xfId="6056"/>
    <cellStyle name="Normal 6 3 2 2 3" xfId="8768"/>
    <cellStyle name="Normal 6 3 2 3" xfId="6057"/>
    <cellStyle name="Normal 6 3 2 4" xfId="8769"/>
    <cellStyle name="Normal 6 3 3" xfId="1058"/>
    <cellStyle name="Normal 6 3 3 2" xfId="6058"/>
    <cellStyle name="Normal 6 3 3 3" xfId="8770"/>
    <cellStyle name="Normal 6 3 4" xfId="6059"/>
    <cellStyle name="Normal 6 3 5" xfId="8771"/>
    <cellStyle name="Normal 6 3_ARTURO SSMC110113xls" xfId="1059"/>
    <cellStyle name="Normal 6 4" xfId="182"/>
    <cellStyle name="Normal 6 4 2" xfId="1060"/>
    <cellStyle name="Normal 6 4 2 2" xfId="6060"/>
    <cellStyle name="Normal 6 4 2 3" xfId="8772"/>
    <cellStyle name="Normal 6 4 3" xfId="6061"/>
    <cellStyle name="Normal 6 4 4" xfId="8773"/>
    <cellStyle name="Normal 6 5" xfId="1061"/>
    <cellStyle name="Normal 6 5 2" xfId="6062"/>
    <cellStyle name="Normal 6 5 3" xfId="8774"/>
    <cellStyle name="Normal 6 6" xfId="6063"/>
    <cellStyle name="Normal 6 7" xfId="8775"/>
    <cellStyle name="Normal 6_ARTURO SSMC110113xls" xfId="1062"/>
    <cellStyle name="Normal 60" xfId="2030"/>
    <cellStyle name="Normal 60 2" xfId="6064"/>
    <cellStyle name="Normal 60 2 2" xfId="13521"/>
    <cellStyle name="Normal 60 2 2 2" xfId="25575"/>
    <cellStyle name="Normal 60 2 3" xfId="19239"/>
    <cellStyle name="Normal 60 3" xfId="8776"/>
    <cellStyle name="Normal 60 3 2" xfId="21140"/>
    <cellStyle name="Normal 61" xfId="2031"/>
    <cellStyle name="Normal 61 2" xfId="8777"/>
    <cellStyle name="Normal 61 2 2" xfId="21141"/>
    <cellStyle name="Normal 62" xfId="2032"/>
    <cellStyle name="Normal 62 2" xfId="8778"/>
    <cellStyle name="Normal 62 2 2" xfId="21142"/>
    <cellStyle name="Normal 63" xfId="2033"/>
    <cellStyle name="Normal 63 2" xfId="6065"/>
    <cellStyle name="Normal 63 2 2" xfId="13522"/>
    <cellStyle name="Normal 63 2 2 2" xfId="25576"/>
    <cellStyle name="Normal 63 2 3" xfId="19240"/>
    <cellStyle name="Normal 63 3" xfId="8779"/>
    <cellStyle name="Normal 63 3 2" xfId="21143"/>
    <cellStyle name="Normal 64" xfId="2034"/>
    <cellStyle name="Normal 64 2" xfId="8780"/>
    <cellStyle name="Normal 64 2 2" xfId="21144"/>
    <cellStyle name="Normal 65" xfId="2035"/>
    <cellStyle name="Normal 65 2" xfId="6066"/>
    <cellStyle name="Normal 65 2 2" xfId="13523"/>
    <cellStyle name="Normal 65 2 2 2" xfId="25577"/>
    <cellStyle name="Normal 65 2 3" xfId="19241"/>
    <cellStyle name="Normal 65 3" xfId="8781"/>
    <cellStyle name="Normal 65 3 2" xfId="21145"/>
    <cellStyle name="Normal 66" xfId="2036"/>
    <cellStyle name="Normal 66 2" xfId="8782"/>
    <cellStyle name="Normal 66 2 2" xfId="21146"/>
    <cellStyle name="Normal 67" xfId="2037"/>
    <cellStyle name="Normal 67 2" xfId="6067"/>
    <cellStyle name="Normal 67 2 2" xfId="13524"/>
    <cellStyle name="Normal 67 2 2 2" xfId="25578"/>
    <cellStyle name="Normal 67 2 3" xfId="19242"/>
    <cellStyle name="Normal 67 3" xfId="8783"/>
    <cellStyle name="Normal 67 3 2" xfId="21147"/>
    <cellStyle name="Normal 68" xfId="2038"/>
    <cellStyle name="Normal 69" xfId="2039"/>
    <cellStyle name="Normal 7" xfId="183"/>
    <cellStyle name="Normal 7 10" xfId="1063"/>
    <cellStyle name="Normal 7 10 2" xfId="2040"/>
    <cellStyle name="Normal 7 10 2 2" xfId="6068"/>
    <cellStyle name="Normal 7 10 2 2 2" xfId="13525"/>
    <cellStyle name="Normal 7 10 2 2 2 2" xfId="25579"/>
    <cellStyle name="Normal 7 10 2 2 3" xfId="19243"/>
    <cellStyle name="Normal 7 10 2 3" xfId="13526"/>
    <cellStyle name="Normal 7 10 2 3 2" xfId="25580"/>
    <cellStyle name="Normal 7 10 2 4" xfId="16528"/>
    <cellStyle name="Normal 7 10 3" xfId="6069"/>
    <cellStyle name="Normal 7 10 3 2" xfId="6070"/>
    <cellStyle name="Normal 7 10 3 2 2" xfId="13527"/>
    <cellStyle name="Normal 7 10 3 2 2 2" xfId="25581"/>
    <cellStyle name="Normal 7 10 3 2 3" xfId="19245"/>
    <cellStyle name="Normal 7 10 3 3" xfId="13528"/>
    <cellStyle name="Normal 7 10 3 3 2" xfId="25582"/>
    <cellStyle name="Normal 7 10 3 4" xfId="19244"/>
    <cellStyle name="Normal 7 10 4" xfId="6071"/>
    <cellStyle name="Normal 7 10 4 2" xfId="13529"/>
    <cellStyle name="Normal 7 10 4 2 2" xfId="25583"/>
    <cellStyle name="Normal 7 10 4 3" xfId="19246"/>
    <cellStyle name="Normal 7 10 5" xfId="8784"/>
    <cellStyle name="Normal 7 10 5 2" xfId="21148"/>
    <cellStyle name="Normal 7 10 6" xfId="15644"/>
    <cellStyle name="Normal 7 11" xfId="2041"/>
    <cellStyle name="Normal 7 11 2" xfId="6072"/>
    <cellStyle name="Normal 7 11 2 2" xfId="13530"/>
    <cellStyle name="Normal 7 11 2 2 2" xfId="25584"/>
    <cellStyle name="Normal 7 11 2 3" xfId="19247"/>
    <cellStyle name="Normal 7 11 3" xfId="13531"/>
    <cellStyle name="Normal 7 11 3 2" xfId="25585"/>
    <cellStyle name="Normal 7 11 4" xfId="16529"/>
    <cellStyle name="Normal 7 12" xfId="6073"/>
    <cellStyle name="Normal 7 12 2" xfId="6074"/>
    <cellStyle name="Normal 7 12 2 2" xfId="13532"/>
    <cellStyle name="Normal 7 12 2 2 2" xfId="25586"/>
    <cellStyle name="Normal 7 12 2 3" xfId="19249"/>
    <cellStyle name="Normal 7 12 3" xfId="13533"/>
    <cellStyle name="Normal 7 12 3 2" xfId="25587"/>
    <cellStyle name="Normal 7 12 4" xfId="19248"/>
    <cellStyle name="Normal 7 13" xfId="6075"/>
    <cellStyle name="Normal 7 13 2" xfId="13534"/>
    <cellStyle name="Normal 7 13 2 2" xfId="25588"/>
    <cellStyle name="Normal 7 13 3" xfId="19250"/>
    <cellStyle name="Normal 7 14" xfId="8785"/>
    <cellStyle name="Normal 7 14 2" xfId="21149"/>
    <cellStyle name="Normal 7 15" xfId="14980"/>
    <cellStyle name="Normal 7 2" xfId="184"/>
    <cellStyle name="Normal 7 2 10" xfId="2042"/>
    <cellStyle name="Normal 7 2 10 2" xfId="6076"/>
    <cellStyle name="Normal 7 2 10 2 2" xfId="13535"/>
    <cellStyle name="Normal 7 2 10 2 2 2" xfId="25589"/>
    <cellStyle name="Normal 7 2 10 2 3" xfId="19251"/>
    <cellStyle name="Normal 7 2 10 3" xfId="13536"/>
    <cellStyle name="Normal 7 2 10 3 2" xfId="25590"/>
    <cellStyle name="Normal 7 2 10 4" xfId="16530"/>
    <cellStyle name="Normal 7 2 11" xfId="6077"/>
    <cellStyle name="Normal 7 2 11 2" xfId="6078"/>
    <cellStyle name="Normal 7 2 11 2 2" xfId="13537"/>
    <cellStyle name="Normal 7 2 11 2 2 2" xfId="25591"/>
    <cellStyle name="Normal 7 2 11 2 3" xfId="19253"/>
    <cellStyle name="Normal 7 2 11 3" xfId="13538"/>
    <cellStyle name="Normal 7 2 11 3 2" xfId="25592"/>
    <cellStyle name="Normal 7 2 11 4" xfId="19252"/>
    <cellStyle name="Normal 7 2 12" xfId="6079"/>
    <cellStyle name="Normal 7 2 12 2" xfId="13539"/>
    <cellStyle name="Normal 7 2 12 2 2" xfId="25593"/>
    <cellStyle name="Normal 7 2 12 3" xfId="19254"/>
    <cellStyle name="Normal 7 2 13" xfId="8786"/>
    <cellStyle name="Normal 7 2 13 2" xfId="21150"/>
    <cellStyle name="Normal 7 2 14" xfId="14981"/>
    <cellStyle name="Normal 7 2 2" xfId="1064"/>
    <cellStyle name="Normal 7 2 2 2" xfId="1065"/>
    <cellStyle name="Normal 7 2 2 2 2" xfId="1066"/>
    <cellStyle name="Normal 7 2 2 2 2 2" xfId="2043"/>
    <cellStyle name="Normal 7 2 2 2 2 2 2" xfId="6080"/>
    <cellStyle name="Normal 7 2 2 2 2 2 2 2" xfId="13540"/>
    <cellStyle name="Normal 7 2 2 2 2 2 2 2 2" xfId="25594"/>
    <cellStyle name="Normal 7 2 2 2 2 2 2 3" xfId="19255"/>
    <cellStyle name="Normal 7 2 2 2 2 2 3" xfId="13541"/>
    <cellStyle name="Normal 7 2 2 2 2 2 3 2" xfId="25595"/>
    <cellStyle name="Normal 7 2 2 2 2 2 4" xfId="16531"/>
    <cellStyle name="Normal 7 2 2 2 2 3" xfId="6081"/>
    <cellStyle name="Normal 7 2 2 2 2 3 2" xfId="6082"/>
    <cellStyle name="Normal 7 2 2 2 2 3 2 2" xfId="13542"/>
    <cellStyle name="Normal 7 2 2 2 2 3 2 2 2" xfId="25596"/>
    <cellStyle name="Normal 7 2 2 2 2 3 2 3" xfId="19257"/>
    <cellStyle name="Normal 7 2 2 2 2 3 3" xfId="13543"/>
    <cellStyle name="Normal 7 2 2 2 2 3 3 2" xfId="25597"/>
    <cellStyle name="Normal 7 2 2 2 2 3 4" xfId="19256"/>
    <cellStyle name="Normal 7 2 2 2 2 4" xfId="6083"/>
    <cellStyle name="Normal 7 2 2 2 2 4 2" xfId="13544"/>
    <cellStyle name="Normal 7 2 2 2 2 4 2 2" xfId="25598"/>
    <cellStyle name="Normal 7 2 2 2 2 4 3" xfId="19258"/>
    <cellStyle name="Normal 7 2 2 2 2 5" xfId="8787"/>
    <cellStyle name="Normal 7 2 2 2 2 5 2" xfId="21151"/>
    <cellStyle name="Normal 7 2 2 2 2 6" xfId="15647"/>
    <cellStyle name="Normal 7 2 2 2 3" xfId="2044"/>
    <cellStyle name="Normal 7 2 2 2 3 2" xfId="6084"/>
    <cellStyle name="Normal 7 2 2 2 3 2 2" xfId="13545"/>
    <cellStyle name="Normal 7 2 2 2 3 2 2 2" xfId="25599"/>
    <cellStyle name="Normal 7 2 2 2 3 2 3" xfId="19259"/>
    <cellStyle name="Normal 7 2 2 2 3 3" xfId="13546"/>
    <cellStyle name="Normal 7 2 2 2 3 3 2" xfId="25600"/>
    <cellStyle name="Normal 7 2 2 2 3 4" xfId="16532"/>
    <cellStyle name="Normal 7 2 2 2 4" xfId="6085"/>
    <cellStyle name="Normal 7 2 2 2 4 2" xfId="6086"/>
    <cellStyle name="Normal 7 2 2 2 4 2 2" xfId="13547"/>
    <cellStyle name="Normal 7 2 2 2 4 2 2 2" xfId="25601"/>
    <cellStyle name="Normal 7 2 2 2 4 2 3" xfId="19261"/>
    <cellStyle name="Normal 7 2 2 2 4 3" xfId="13548"/>
    <cellStyle name="Normal 7 2 2 2 4 3 2" xfId="25602"/>
    <cellStyle name="Normal 7 2 2 2 4 4" xfId="19260"/>
    <cellStyle name="Normal 7 2 2 2 5" xfId="6087"/>
    <cellStyle name="Normal 7 2 2 2 5 2" xfId="13549"/>
    <cellStyle name="Normal 7 2 2 2 5 2 2" xfId="25603"/>
    <cellStyle name="Normal 7 2 2 2 5 3" xfId="19262"/>
    <cellStyle name="Normal 7 2 2 2 6" xfId="8788"/>
    <cellStyle name="Normal 7 2 2 2 6 2" xfId="21152"/>
    <cellStyle name="Normal 7 2 2 2 7" xfId="15646"/>
    <cellStyle name="Normal 7 2 2 3" xfId="1067"/>
    <cellStyle name="Normal 7 2 2 3 2" xfId="2045"/>
    <cellStyle name="Normal 7 2 2 3 2 2" xfId="6088"/>
    <cellStyle name="Normal 7 2 2 3 2 2 2" xfId="13550"/>
    <cellStyle name="Normal 7 2 2 3 2 2 2 2" xfId="25604"/>
    <cellStyle name="Normal 7 2 2 3 2 2 3" xfId="19263"/>
    <cellStyle name="Normal 7 2 2 3 2 3" xfId="13551"/>
    <cellStyle name="Normal 7 2 2 3 2 3 2" xfId="25605"/>
    <cellStyle name="Normal 7 2 2 3 2 4" xfId="16533"/>
    <cellStyle name="Normal 7 2 2 3 3" xfId="6089"/>
    <cellStyle name="Normal 7 2 2 3 3 2" xfId="6090"/>
    <cellStyle name="Normal 7 2 2 3 3 2 2" xfId="13552"/>
    <cellStyle name="Normal 7 2 2 3 3 2 2 2" xfId="25606"/>
    <cellStyle name="Normal 7 2 2 3 3 2 3" xfId="19265"/>
    <cellStyle name="Normal 7 2 2 3 3 3" xfId="13553"/>
    <cellStyle name="Normal 7 2 2 3 3 3 2" xfId="25607"/>
    <cellStyle name="Normal 7 2 2 3 3 4" xfId="19264"/>
    <cellStyle name="Normal 7 2 2 3 4" xfId="6091"/>
    <cellStyle name="Normal 7 2 2 3 4 2" xfId="13554"/>
    <cellStyle name="Normal 7 2 2 3 4 2 2" xfId="25608"/>
    <cellStyle name="Normal 7 2 2 3 4 3" xfId="19266"/>
    <cellStyle name="Normal 7 2 2 3 5" xfId="8789"/>
    <cellStyle name="Normal 7 2 2 3 5 2" xfId="21153"/>
    <cellStyle name="Normal 7 2 2 3 6" xfId="15648"/>
    <cellStyle name="Normal 7 2 2 4" xfId="2046"/>
    <cellStyle name="Normal 7 2 2 4 2" xfId="6092"/>
    <cellStyle name="Normal 7 2 2 4 2 2" xfId="13555"/>
    <cellStyle name="Normal 7 2 2 4 2 2 2" xfId="25609"/>
    <cellStyle name="Normal 7 2 2 4 2 3" xfId="19267"/>
    <cellStyle name="Normal 7 2 2 4 3" xfId="13556"/>
    <cellStyle name="Normal 7 2 2 4 3 2" xfId="25610"/>
    <cellStyle name="Normal 7 2 2 4 4" xfId="16534"/>
    <cellStyle name="Normal 7 2 2 5" xfId="6093"/>
    <cellStyle name="Normal 7 2 2 5 2" xfId="6094"/>
    <cellStyle name="Normal 7 2 2 5 2 2" xfId="13557"/>
    <cellStyle name="Normal 7 2 2 5 2 2 2" xfId="25611"/>
    <cellStyle name="Normal 7 2 2 5 2 3" xfId="19269"/>
    <cellStyle name="Normal 7 2 2 5 3" xfId="13558"/>
    <cellStyle name="Normal 7 2 2 5 3 2" xfId="25612"/>
    <cellStyle name="Normal 7 2 2 5 4" xfId="19268"/>
    <cellStyle name="Normal 7 2 2 6" xfId="6095"/>
    <cellStyle name="Normal 7 2 2 6 2" xfId="13559"/>
    <cellStyle name="Normal 7 2 2 6 2 2" xfId="25613"/>
    <cellStyle name="Normal 7 2 2 6 3" xfId="19270"/>
    <cellStyle name="Normal 7 2 2 7" xfId="8790"/>
    <cellStyle name="Normal 7 2 2 7 2" xfId="21154"/>
    <cellStyle name="Normal 7 2 2 8" xfId="15645"/>
    <cellStyle name="Normal 7 2 3" xfId="1068"/>
    <cellStyle name="Normal 7 2 3 2" xfId="1069"/>
    <cellStyle name="Normal 7 2 3 2 2" xfId="1070"/>
    <cellStyle name="Normal 7 2 3 2 2 2" xfId="2047"/>
    <cellStyle name="Normal 7 2 3 2 2 2 2" xfId="6096"/>
    <cellStyle name="Normal 7 2 3 2 2 2 2 2" xfId="13560"/>
    <cellStyle name="Normal 7 2 3 2 2 2 2 2 2" xfId="25614"/>
    <cellStyle name="Normal 7 2 3 2 2 2 2 3" xfId="19271"/>
    <cellStyle name="Normal 7 2 3 2 2 2 3" xfId="13561"/>
    <cellStyle name="Normal 7 2 3 2 2 2 3 2" xfId="25615"/>
    <cellStyle name="Normal 7 2 3 2 2 2 4" xfId="16535"/>
    <cellStyle name="Normal 7 2 3 2 2 3" xfId="6097"/>
    <cellStyle name="Normal 7 2 3 2 2 3 2" xfId="6098"/>
    <cellStyle name="Normal 7 2 3 2 2 3 2 2" xfId="13562"/>
    <cellStyle name="Normal 7 2 3 2 2 3 2 2 2" xfId="25616"/>
    <cellStyle name="Normal 7 2 3 2 2 3 2 3" xfId="19273"/>
    <cellStyle name="Normal 7 2 3 2 2 3 3" xfId="13563"/>
    <cellStyle name="Normal 7 2 3 2 2 3 3 2" xfId="25617"/>
    <cellStyle name="Normal 7 2 3 2 2 3 4" xfId="19272"/>
    <cellStyle name="Normal 7 2 3 2 2 4" xfId="6099"/>
    <cellStyle name="Normal 7 2 3 2 2 4 2" xfId="13564"/>
    <cellStyle name="Normal 7 2 3 2 2 4 2 2" xfId="25618"/>
    <cellStyle name="Normal 7 2 3 2 2 4 3" xfId="19274"/>
    <cellStyle name="Normal 7 2 3 2 2 5" xfId="8791"/>
    <cellStyle name="Normal 7 2 3 2 2 5 2" xfId="21155"/>
    <cellStyle name="Normal 7 2 3 2 2 6" xfId="15651"/>
    <cellStyle name="Normal 7 2 3 2 3" xfId="2048"/>
    <cellStyle name="Normal 7 2 3 2 3 2" xfId="6100"/>
    <cellStyle name="Normal 7 2 3 2 3 2 2" xfId="13565"/>
    <cellStyle name="Normal 7 2 3 2 3 2 2 2" xfId="25619"/>
    <cellStyle name="Normal 7 2 3 2 3 2 3" xfId="19275"/>
    <cellStyle name="Normal 7 2 3 2 3 3" xfId="13566"/>
    <cellStyle name="Normal 7 2 3 2 3 3 2" xfId="25620"/>
    <cellStyle name="Normal 7 2 3 2 3 4" xfId="16536"/>
    <cellStyle name="Normal 7 2 3 2 4" xfId="6101"/>
    <cellStyle name="Normal 7 2 3 2 4 2" xfId="6102"/>
    <cellStyle name="Normal 7 2 3 2 4 2 2" xfId="13567"/>
    <cellStyle name="Normal 7 2 3 2 4 2 2 2" xfId="25621"/>
    <cellStyle name="Normal 7 2 3 2 4 2 3" xfId="19277"/>
    <cellStyle name="Normal 7 2 3 2 4 3" xfId="13568"/>
    <cellStyle name="Normal 7 2 3 2 4 3 2" xfId="25622"/>
    <cellStyle name="Normal 7 2 3 2 4 4" xfId="19276"/>
    <cellStyle name="Normal 7 2 3 2 5" xfId="6103"/>
    <cellStyle name="Normal 7 2 3 2 5 2" xfId="13569"/>
    <cellStyle name="Normal 7 2 3 2 5 2 2" xfId="25623"/>
    <cellStyle name="Normal 7 2 3 2 5 3" xfId="19278"/>
    <cellStyle name="Normal 7 2 3 2 6" xfId="8792"/>
    <cellStyle name="Normal 7 2 3 2 6 2" xfId="21156"/>
    <cellStyle name="Normal 7 2 3 2 7" xfId="15650"/>
    <cellStyle name="Normal 7 2 3 3" xfId="1071"/>
    <cellStyle name="Normal 7 2 3 3 2" xfId="2049"/>
    <cellStyle name="Normal 7 2 3 3 2 2" xfId="6104"/>
    <cellStyle name="Normal 7 2 3 3 2 2 2" xfId="13570"/>
    <cellStyle name="Normal 7 2 3 3 2 2 2 2" xfId="25624"/>
    <cellStyle name="Normal 7 2 3 3 2 2 3" xfId="19279"/>
    <cellStyle name="Normal 7 2 3 3 2 3" xfId="13571"/>
    <cellStyle name="Normal 7 2 3 3 2 3 2" xfId="25625"/>
    <cellStyle name="Normal 7 2 3 3 2 4" xfId="16537"/>
    <cellStyle name="Normal 7 2 3 3 3" xfId="6105"/>
    <cellStyle name="Normal 7 2 3 3 3 2" xfId="6106"/>
    <cellStyle name="Normal 7 2 3 3 3 2 2" xfId="13572"/>
    <cellStyle name="Normal 7 2 3 3 3 2 2 2" xfId="25626"/>
    <cellStyle name="Normal 7 2 3 3 3 2 3" xfId="19281"/>
    <cellStyle name="Normal 7 2 3 3 3 3" xfId="13573"/>
    <cellStyle name="Normal 7 2 3 3 3 3 2" xfId="25627"/>
    <cellStyle name="Normal 7 2 3 3 3 4" xfId="19280"/>
    <cellStyle name="Normal 7 2 3 3 4" xfId="6107"/>
    <cellStyle name="Normal 7 2 3 3 4 2" xfId="13574"/>
    <cellStyle name="Normal 7 2 3 3 4 2 2" xfId="25628"/>
    <cellStyle name="Normal 7 2 3 3 4 3" xfId="19282"/>
    <cellStyle name="Normal 7 2 3 3 5" xfId="8793"/>
    <cellStyle name="Normal 7 2 3 3 5 2" xfId="21157"/>
    <cellStyle name="Normal 7 2 3 3 6" xfId="15652"/>
    <cellStyle name="Normal 7 2 3 4" xfId="2050"/>
    <cellStyle name="Normal 7 2 3 4 2" xfId="6108"/>
    <cellStyle name="Normal 7 2 3 4 2 2" xfId="13575"/>
    <cellStyle name="Normal 7 2 3 4 2 2 2" xfId="25629"/>
    <cellStyle name="Normal 7 2 3 4 2 3" xfId="19283"/>
    <cellStyle name="Normal 7 2 3 4 3" xfId="13576"/>
    <cellStyle name="Normal 7 2 3 4 3 2" xfId="25630"/>
    <cellStyle name="Normal 7 2 3 4 4" xfId="16538"/>
    <cellStyle name="Normal 7 2 3 5" xfId="6109"/>
    <cellStyle name="Normal 7 2 3 5 2" xfId="6110"/>
    <cellStyle name="Normal 7 2 3 5 2 2" xfId="13577"/>
    <cellStyle name="Normal 7 2 3 5 2 2 2" xfId="25631"/>
    <cellStyle name="Normal 7 2 3 5 2 3" xfId="19285"/>
    <cellStyle name="Normal 7 2 3 5 3" xfId="13578"/>
    <cellStyle name="Normal 7 2 3 5 3 2" xfId="25632"/>
    <cellStyle name="Normal 7 2 3 5 4" xfId="19284"/>
    <cellStyle name="Normal 7 2 3 6" xfId="6111"/>
    <cellStyle name="Normal 7 2 3 6 2" xfId="13579"/>
    <cellStyle name="Normal 7 2 3 6 2 2" xfId="25633"/>
    <cellStyle name="Normal 7 2 3 6 3" xfId="19286"/>
    <cellStyle name="Normal 7 2 3 7" xfId="8794"/>
    <cellStyle name="Normal 7 2 3 7 2" xfId="21158"/>
    <cellStyle name="Normal 7 2 3 8" xfId="15649"/>
    <cellStyle name="Normal 7 2 4" xfId="1072"/>
    <cellStyle name="Normal 7 2 4 2" xfId="1073"/>
    <cellStyle name="Normal 7 2 4 2 2" xfId="1074"/>
    <cellStyle name="Normal 7 2 4 2 2 2" xfId="2051"/>
    <cellStyle name="Normal 7 2 4 2 2 2 2" xfId="6112"/>
    <cellStyle name="Normal 7 2 4 2 2 2 2 2" xfId="13580"/>
    <cellStyle name="Normal 7 2 4 2 2 2 2 2 2" xfId="25634"/>
    <cellStyle name="Normal 7 2 4 2 2 2 2 3" xfId="19287"/>
    <cellStyle name="Normal 7 2 4 2 2 2 3" xfId="13581"/>
    <cellStyle name="Normal 7 2 4 2 2 2 3 2" xfId="25635"/>
    <cellStyle name="Normal 7 2 4 2 2 2 4" xfId="16539"/>
    <cellStyle name="Normal 7 2 4 2 2 3" xfId="6113"/>
    <cellStyle name="Normal 7 2 4 2 2 3 2" xfId="6114"/>
    <cellStyle name="Normal 7 2 4 2 2 3 2 2" xfId="13582"/>
    <cellStyle name="Normal 7 2 4 2 2 3 2 2 2" xfId="25636"/>
    <cellStyle name="Normal 7 2 4 2 2 3 2 3" xfId="19289"/>
    <cellStyle name="Normal 7 2 4 2 2 3 3" xfId="13583"/>
    <cellStyle name="Normal 7 2 4 2 2 3 3 2" xfId="25637"/>
    <cellStyle name="Normal 7 2 4 2 2 3 4" xfId="19288"/>
    <cellStyle name="Normal 7 2 4 2 2 4" xfId="6115"/>
    <cellStyle name="Normal 7 2 4 2 2 4 2" xfId="13584"/>
    <cellStyle name="Normal 7 2 4 2 2 4 2 2" xfId="25638"/>
    <cellStyle name="Normal 7 2 4 2 2 4 3" xfId="19290"/>
    <cellStyle name="Normal 7 2 4 2 2 5" xfId="8795"/>
    <cellStyle name="Normal 7 2 4 2 2 5 2" xfId="21159"/>
    <cellStyle name="Normal 7 2 4 2 2 6" xfId="15655"/>
    <cellStyle name="Normal 7 2 4 2 3" xfId="2052"/>
    <cellStyle name="Normal 7 2 4 2 3 2" xfId="6116"/>
    <cellStyle name="Normal 7 2 4 2 3 2 2" xfId="13585"/>
    <cellStyle name="Normal 7 2 4 2 3 2 2 2" xfId="25639"/>
    <cellStyle name="Normal 7 2 4 2 3 2 3" xfId="19291"/>
    <cellStyle name="Normal 7 2 4 2 3 3" xfId="13586"/>
    <cellStyle name="Normal 7 2 4 2 3 3 2" xfId="25640"/>
    <cellStyle name="Normal 7 2 4 2 3 4" xfId="16540"/>
    <cellStyle name="Normal 7 2 4 2 4" xfId="6117"/>
    <cellStyle name="Normal 7 2 4 2 4 2" xfId="6118"/>
    <cellStyle name="Normal 7 2 4 2 4 2 2" xfId="13587"/>
    <cellStyle name="Normal 7 2 4 2 4 2 2 2" xfId="25641"/>
    <cellStyle name="Normal 7 2 4 2 4 2 3" xfId="19293"/>
    <cellStyle name="Normal 7 2 4 2 4 3" xfId="13588"/>
    <cellStyle name="Normal 7 2 4 2 4 3 2" xfId="25642"/>
    <cellStyle name="Normal 7 2 4 2 4 4" xfId="19292"/>
    <cellStyle name="Normal 7 2 4 2 5" xfId="6119"/>
    <cellStyle name="Normal 7 2 4 2 5 2" xfId="13589"/>
    <cellStyle name="Normal 7 2 4 2 5 2 2" xfId="25643"/>
    <cellStyle name="Normal 7 2 4 2 5 3" xfId="19294"/>
    <cellStyle name="Normal 7 2 4 2 6" xfId="8796"/>
    <cellStyle name="Normal 7 2 4 2 6 2" xfId="21160"/>
    <cellStyle name="Normal 7 2 4 2 7" xfId="15654"/>
    <cellStyle name="Normal 7 2 4 3" xfId="1075"/>
    <cellStyle name="Normal 7 2 4 3 2" xfId="2053"/>
    <cellStyle name="Normal 7 2 4 3 2 2" xfId="6120"/>
    <cellStyle name="Normal 7 2 4 3 2 2 2" xfId="13590"/>
    <cellStyle name="Normal 7 2 4 3 2 2 2 2" xfId="25644"/>
    <cellStyle name="Normal 7 2 4 3 2 2 3" xfId="19295"/>
    <cellStyle name="Normal 7 2 4 3 2 3" xfId="13591"/>
    <cellStyle name="Normal 7 2 4 3 2 3 2" xfId="25645"/>
    <cellStyle name="Normal 7 2 4 3 2 4" xfId="16541"/>
    <cellStyle name="Normal 7 2 4 3 3" xfId="6121"/>
    <cellStyle name="Normal 7 2 4 3 3 2" xfId="6122"/>
    <cellStyle name="Normal 7 2 4 3 3 2 2" xfId="13592"/>
    <cellStyle name="Normal 7 2 4 3 3 2 2 2" xfId="25646"/>
    <cellStyle name="Normal 7 2 4 3 3 2 3" xfId="19297"/>
    <cellStyle name="Normal 7 2 4 3 3 3" xfId="13593"/>
    <cellStyle name="Normal 7 2 4 3 3 3 2" xfId="25647"/>
    <cellStyle name="Normal 7 2 4 3 3 4" xfId="19296"/>
    <cellStyle name="Normal 7 2 4 3 4" xfId="6123"/>
    <cellStyle name="Normal 7 2 4 3 4 2" xfId="13594"/>
    <cellStyle name="Normal 7 2 4 3 4 2 2" xfId="25648"/>
    <cellStyle name="Normal 7 2 4 3 4 3" xfId="19298"/>
    <cellStyle name="Normal 7 2 4 3 5" xfId="8797"/>
    <cellStyle name="Normal 7 2 4 3 5 2" xfId="21161"/>
    <cellStyle name="Normal 7 2 4 3 6" xfId="15656"/>
    <cellStyle name="Normal 7 2 4 4" xfId="2054"/>
    <cellStyle name="Normal 7 2 4 4 2" xfId="6124"/>
    <cellStyle name="Normal 7 2 4 4 2 2" xfId="13595"/>
    <cellStyle name="Normal 7 2 4 4 2 2 2" xfId="25649"/>
    <cellStyle name="Normal 7 2 4 4 2 3" xfId="19299"/>
    <cellStyle name="Normal 7 2 4 4 3" xfId="13596"/>
    <cellStyle name="Normal 7 2 4 4 3 2" xfId="25650"/>
    <cellStyle name="Normal 7 2 4 4 4" xfId="16542"/>
    <cellStyle name="Normal 7 2 4 5" xfId="6125"/>
    <cellStyle name="Normal 7 2 4 5 2" xfId="6126"/>
    <cellStyle name="Normal 7 2 4 5 2 2" xfId="13597"/>
    <cellStyle name="Normal 7 2 4 5 2 2 2" xfId="25651"/>
    <cellStyle name="Normal 7 2 4 5 2 3" xfId="19301"/>
    <cellStyle name="Normal 7 2 4 5 3" xfId="13598"/>
    <cellStyle name="Normal 7 2 4 5 3 2" xfId="25652"/>
    <cellStyle name="Normal 7 2 4 5 4" xfId="19300"/>
    <cellStyle name="Normal 7 2 4 6" xfId="6127"/>
    <cellStyle name="Normal 7 2 4 6 2" xfId="13599"/>
    <cellStyle name="Normal 7 2 4 6 2 2" xfId="25653"/>
    <cellStyle name="Normal 7 2 4 6 3" xfId="19302"/>
    <cellStyle name="Normal 7 2 4 7" xfId="8798"/>
    <cellStyle name="Normal 7 2 4 7 2" xfId="21162"/>
    <cellStyle name="Normal 7 2 4 8" xfId="15653"/>
    <cellStyle name="Normal 7 2 5" xfId="1076"/>
    <cellStyle name="Normal 7 2 5 2" xfId="1077"/>
    <cellStyle name="Normal 7 2 5 2 2" xfId="1078"/>
    <cellStyle name="Normal 7 2 5 2 2 2" xfId="2055"/>
    <cellStyle name="Normal 7 2 5 2 2 2 2" xfId="6128"/>
    <cellStyle name="Normal 7 2 5 2 2 2 2 2" xfId="13600"/>
    <cellStyle name="Normal 7 2 5 2 2 2 2 2 2" xfId="25654"/>
    <cellStyle name="Normal 7 2 5 2 2 2 2 3" xfId="19303"/>
    <cellStyle name="Normal 7 2 5 2 2 2 3" xfId="13601"/>
    <cellStyle name="Normal 7 2 5 2 2 2 3 2" xfId="25655"/>
    <cellStyle name="Normal 7 2 5 2 2 2 4" xfId="16543"/>
    <cellStyle name="Normal 7 2 5 2 2 3" xfId="6129"/>
    <cellStyle name="Normal 7 2 5 2 2 3 2" xfId="6130"/>
    <cellStyle name="Normal 7 2 5 2 2 3 2 2" xfId="13602"/>
    <cellStyle name="Normal 7 2 5 2 2 3 2 2 2" xfId="25656"/>
    <cellStyle name="Normal 7 2 5 2 2 3 2 3" xfId="19305"/>
    <cellStyle name="Normal 7 2 5 2 2 3 3" xfId="13603"/>
    <cellStyle name="Normal 7 2 5 2 2 3 3 2" xfId="25657"/>
    <cellStyle name="Normal 7 2 5 2 2 3 4" xfId="19304"/>
    <cellStyle name="Normal 7 2 5 2 2 4" xfId="6131"/>
    <cellStyle name="Normal 7 2 5 2 2 4 2" xfId="13604"/>
    <cellStyle name="Normal 7 2 5 2 2 4 2 2" xfId="25658"/>
    <cellStyle name="Normal 7 2 5 2 2 4 3" xfId="19306"/>
    <cellStyle name="Normal 7 2 5 2 2 5" xfId="8799"/>
    <cellStyle name="Normal 7 2 5 2 2 5 2" xfId="21163"/>
    <cellStyle name="Normal 7 2 5 2 2 6" xfId="15659"/>
    <cellStyle name="Normal 7 2 5 2 3" xfId="2056"/>
    <cellStyle name="Normal 7 2 5 2 3 2" xfId="6132"/>
    <cellStyle name="Normal 7 2 5 2 3 2 2" xfId="13605"/>
    <cellStyle name="Normal 7 2 5 2 3 2 2 2" xfId="25659"/>
    <cellStyle name="Normal 7 2 5 2 3 2 3" xfId="19307"/>
    <cellStyle name="Normal 7 2 5 2 3 3" xfId="13606"/>
    <cellStyle name="Normal 7 2 5 2 3 3 2" xfId="25660"/>
    <cellStyle name="Normal 7 2 5 2 3 4" xfId="16544"/>
    <cellStyle name="Normal 7 2 5 2 4" xfId="6133"/>
    <cellStyle name="Normal 7 2 5 2 4 2" xfId="6134"/>
    <cellStyle name="Normal 7 2 5 2 4 2 2" xfId="13607"/>
    <cellStyle name="Normal 7 2 5 2 4 2 2 2" xfId="25661"/>
    <cellStyle name="Normal 7 2 5 2 4 2 3" xfId="19309"/>
    <cellStyle name="Normal 7 2 5 2 4 3" xfId="13608"/>
    <cellStyle name="Normal 7 2 5 2 4 3 2" xfId="25662"/>
    <cellStyle name="Normal 7 2 5 2 4 4" xfId="19308"/>
    <cellStyle name="Normal 7 2 5 2 5" xfId="6135"/>
    <cellStyle name="Normal 7 2 5 2 5 2" xfId="13609"/>
    <cellStyle name="Normal 7 2 5 2 5 2 2" xfId="25663"/>
    <cellStyle name="Normal 7 2 5 2 5 3" xfId="19310"/>
    <cellStyle name="Normal 7 2 5 2 6" xfId="8800"/>
    <cellStyle name="Normal 7 2 5 2 6 2" xfId="21164"/>
    <cellStyle name="Normal 7 2 5 2 7" xfId="15658"/>
    <cellStyle name="Normal 7 2 5 3" xfId="1079"/>
    <cellStyle name="Normal 7 2 5 3 2" xfId="2057"/>
    <cellStyle name="Normal 7 2 5 3 2 2" xfId="6136"/>
    <cellStyle name="Normal 7 2 5 3 2 2 2" xfId="13610"/>
    <cellStyle name="Normal 7 2 5 3 2 2 2 2" xfId="25664"/>
    <cellStyle name="Normal 7 2 5 3 2 2 3" xfId="19311"/>
    <cellStyle name="Normal 7 2 5 3 2 3" xfId="13611"/>
    <cellStyle name="Normal 7 2 5 3 2 3 2" xfId="25665"/>
    <cellStyle name="Normal 7 2 5 3 2 4" xfId="16545"/>
    <cellStyle name="Normal 7 2 5 3 3" xfId="6137"/>
    <cellStyle name="Normal 7 2 5 3 3 2" xfId="6138"/>
    <cellStyle name="Normal 7 2 5 3 3 2 2" xfId="13612"/>
    <cellStyle name="Normal 7 2 5 3 3 2 2 2" xfId="25666"/>
    <cellStyle name="Normal 7 2 5 3 3 2 3" xfId="19313"/>
    <cellStyle name="Normal 7 2 5 3 3 3" xfId="13613"/>
    <cellStyle name="Normal 7 2 5 3 3 3 2" xfId="25667"/>
    <cellStyle name="Normal 7 2 5 3 3 4" xfId="19312"/>
    <cellStyle name="Normal 7 2 5 3 4" xfId="6139"/>
    <cellStyle name="Normal 7 2 5 3 4 2" xfId="13614"/>
    <cellStyle name="Normal 7 2 5 3 4 2 2" xfId="25668"/>
    <cellStyle name="Normal 7 2 5 3 4 3" xfId="19314"/>
    <cellStyle name="Normal 7 2 5 3 5" xfId="8801"/>
    <cellStyle name="Normal 7 2 5 3 5 2" xfId="21165"/>
    <cellStyle name="Normal 7 2 5 3 6" xfId="15660"/>
    <cellStyle name="Normal 7 2 5 4" xfId="2058"/>
    <cellStyle name="Normal 7 2 5 4 2" xfId="6140"/>
    <cellStyle name="Normal 7 2 5 4 2 2" xfId="13615"/>
    <cellStyle name="Normal 7 2 5 4 2 2 2" xfId="25669"/>
    <cellStyle name="Normal 7 2 5 4 2 3" xfId="19315"/>
    <cellStyle name="Normal 7 2 5 4 3" xfId="13616"/>
    <cellStyle name="Normal 7 2 5 4 3 2" xfId="25670"/>
    <cellStyle name="Normal 7 2 5 4 4" xfId="16546"/>
    <cellStyle name="Normal 7 2 5 5" xfId="6141"/>
    <cellStyle name="Normal 7 2 5 5 2" xfId="6142"/>
    <cellStyle name="Normal 7 2 5 5 2 2" xfId="13617"/>
    <cellStyle name="Normal 7 2 5 5 2 2 2" xfId="25671"/>
    <cellStyle name="Normal 7 2 5 5 2 3" xfId="19317"/>
    <cellStyle name="Normal 7 2 5 5 3" xfId="13618"/>
    <cellStyle name="Normal 7 2 5 5 3 2" xfId="25672"/>
    <cellStyle name="Normal 7 2 5 5 4" xfId="19316"/>
    <cellStyle name="Normal 7 2 5 6" xfId="6143"/>
    <cellStyle name="Normal 7 2 5 6 2" xfId="13619"/>
    <cellStyle name="Normal 7 2 5 6 2 2" xfId="25673"/>
    <cellStyle name="Normal 7 2 5 6 3" xfId="19318"/>
    <cellStyle name="Normal 7 2 5 7" xfId="8802"/>
    <cellStyle name="Normal 7 2 5 7 2" xfId="21166"/>
    <cellStyle name="Normal 7 2 5 8" xfId="15657"/>
    <cellStyle name="Normal 7 2 6" xfId="1080"/>
    <cellStyle name="Normal 7 2 6 2" xfId="1081"/>
    <cellStyle name="Normal 7 2 6 2 2" xfId="1082"/>
    <cellStyle name="Normal 7 2 6 2 2 2" xfId="2059"/>
    <cellStyle name="Normal 7 2 6 2 2 2 2" xfId="6144"/>
    <cellStyle name="Normal 7 2 6 2 2 2 2 2" xfId="13620"/>
    <cellStyle name="Normal 7 2 6 2 2 2 2 2 2" xfId="25674"/>
    <cellStyle name="Normal 7 2 6 2 2 2 2 3" xfId="19319"/>
    <cellStyle name="Normal 7 2 6 2 2 2 3" xfId="13621"/>
    <cellStyle name="Normal 7 2 6 2 2 2 3 2" xfId="25675"/>
    <cellStyle name="Normal 7 2 6 2 2 2 4" xfId="16547"/>
    <cellStyle name="Normal 7 2 6 2 2 3" xfId="6145"/>
    <cellStyle name="Normal 7 2 6 2 2 3 2" xfId="6146"/>
    <cellStyle name="Normal 7 2 6 2 2 3 2 2" xfId="13622"/>
    <cellStyle name="Normal 7 2 6 2 2 3 2 2 2" xfId="25676"/>
    <cellStyle name="Normal 7 2 6 2 2 3 2 3" xfId="19321"/>
    <cellStyle name="Normal 7 2 6 2 2 3 3" xfId="13623"/>
    <cellStyle name="Normal 7 2 6 2 2 3 3 2" xfId="25677"/>
    <cellStyle name="Normal 7 2 6 2 2 3 4" xfId="19320"/>
    <cellStyle name="Normal 7 2 6 2 2 4" xfId="6147"/>
    <cellStyle name="Normal 7 2 6 2 2 4 2" xfId="13624"/>
    <cellStyle name="Normal 7 2 6 2 2 4 2 2" xfId="25678"/>
    <cellStyle name="Normal 7 2 6 2 2 4 3" xfId="19322"/>
    <cellStyle name="Normal 7 2 6 2 2 5" xfId="8803"/>
    <cellStyle name="Normal 7 2 6 2 2 5 2" xfId="21167"/>
    <cellStyle name="Normal 7 2 6 2 2 6" xfId="15663"/>
    <cellStyle name="Normal 7 2 6 2 3" xfId="2060"/>
    <cellStyle name="Normal 7 2 6 2 3 2" xfId="6148"/>
    <cellStyle name="Normal 7 2 6 2 3 2 2" xfId="13625"/>
    <cellStyle name="Normal 7 2 6 2 3 2 2 2" xfId="25679"/>
    <cellStyle name="Normal 7 2 6 2 3 2 3" xfId="19323"/>
    <cellStyle name="Normal 7 2 6 2 3 3" xfId="13626"/>
    <cellStyle name="Normal 7 2 6 2 3 3 2" xfId="25680"/>
    <cellStyle name="Normal 7 2 6 2 3 4" xfId="16548"/>
    <cellStyle name="Normal 7 2 6 2 4" xfId="6149"/>
    <cellStyle name="Normal 7 2 6 2 4 2" xfId="6150"/>
    <cellStyle name="Normal 7 2 6 2 4 2 2" xfId="13627"/>
    <cellStyle name="Normal 7 2 6 2 4 2 2 2" xfId="25681"/>
    <cellStyle name="Normal 7 2 6 2 4 2 3" xfId="19325"/>
    <cellStyle name="Normal 7 2 6 2 4 3" xfId="13628"/>
    <cellStyle name="Normal 7 2 6 2 4 3 2" xfId="25682"/>
    <cellStyle name="Normal 7 2 6 2 4 4" xfId="19324"/>
    <cellStyle name="Normal 7 2 6 2 5" xfId="6151"/>
    <cellStyle name="Normal 7 2 6 2 5 2" xfId="13629"/>
    <cellStyle name="Normal 7 2 6 2 5 2 2" xfId="25683"/>
    <cellStyle name="Normal 7 2 6 2 5 3" xfId="19326"/>
    <cellStyle name="Normal 7 2 6 2 6" xfId="8804"/>
    <cellStyle name="Normal 7 2 6 2 6 2" xfId="21168"/>
    <cellStyle name="Normal 7 2 6 2 7" xfId="15662"/>
    <cellStyle name="Normal 7 2 6 3" xfId="1083"/>
    <cellStyle name="Normal 7 2 6 3 2" xfId="2061"/>
    <cellStyle name="Normal 7 2 6 3 2 2" xfId="6152"/>
    <cellStyle name="Normal 7 2 6 3 2 2 2" xfId="13630"/>
    <cellStyle name="Normal 7 2 6 3 2 2 2 2" xfId="25684"/>
    <cellStyle name="Normal 7 2 6 3 2 2 3" xfId="19327"/>
    <cellStyle name="Normal 7 2 6 3 2 3" xfId="13631"/>
    <cellStyle name="Normal 7 2 6 3 2 3 2" xfId="25685"/>
    <cellStyle name="Normal 7 2 6 3 2 4" xfId="16549"/>
    <cellStyle name="Normal 7 2 6 3 3" xfId="6153"/>
    <cellStyle name="Normal 7 2 6 3 3 2" xfId="6154"/>
    <cellStyle name="Normal 7 2 6 3 3 2 2" xfId="13632"/>
    <cellStyle name="Normal 7 2 6 3 3 2 2 2" xfId="25686"/>
    <cellStyle name="Normal 7 2 6 3 3 2 3" xfId="19329"/>
    <cellStyle name="Normal 7 2 6 3 3 3" xfId="13633"/>
    <cellStyle name="Normal 7 2 6 3 3 3 2" xfId="25687"/>
    <cellStyle name="Normal 7 2 6 3 3 4" xfId="19328"/>
    <cellStyle name="Normal 7 2 6 3 4" xfId="6155"/>
    <cellStyle name="Normal 7 2 6 3 4 2" xfId="13634"/>
    <cellStyle name="Normal 7 2 6 3 4 2 2" xfId="25688"/>
    <cellStyle name="Normal 7 2 6 3 4 3" xfId="19330"/>
    <cellStyle name="Normal 7 2 6 3 5" xfId="8805"/>
    <cellStyle name="Normal 7 2 6 3 5 2" xfId="21169"/>
    <cellStyle name="Normal 7 2 6 3 6" xfId="15664"/>
    <cellStyle name="Normal 7 2 6 4" xfId="2062"/>
    <cellStyle name="Normal 7 2 6 4 2" xfId="6156"/>
    <cellStyle name="Normal 7 2 6 4 2 2" xfId="13635"/>
    <cellStyle name="Normal 7 2 6 4 2 2 2" xfId="25689"/>
    <cellStyle name="Normal 7 2 6 4 2 3" xfId="19331"/>
    <cellStyle name="Normal 7 2 6 4 3" xfId="13636"/>
    <cellStyle name="Normal 7 2 6 4 3 2" xfId="25690"/>
    <cellStyle name="Normal 7 2 6 4 4" xfId="16550"/>
    <cellStyle name="Normal 7 2 6 5" xfId="6157"/>
    <cellStyle name="Normal 7 2 6 5 2" xfId="6158"/>
    <cellStyle name="Normal 7 2 6 5 2 2" xfId="13637"/>
    <cellStyle name="Normal 7 2 6 5 2 2 2" xfId="25691"/>
    <cellStyle name="Normal 7 2 6 5 2 3" xfId="19333"/>
    <cellStyle name="Normal 7 2 6 5 3" xfId="13638"/>
    <cellStyle name="Normal 7 2 6 5 3 2" xfId="25692"/>
    <cellStyle name="Normal 7 2 6 5 4" xfId="19332"/>
    <cellStyle name="Normal 7 2 6 6" xfId="6159"/>
    <cellStyle name="Normal 7 2 6 6 2" xfId="13639"/>
    <cellStyle name="Normal 7 2 6 6 2 2" xfId="25693"/>
    <cellStyle name="Normal 7 2 6 6 3" xfId="19334"/>
    <cellStyle name="Normal 7 2 6 7" xfId="8806"/>
    <cellStyle name="Normal 7 2 6 7 2" xfId="21170"/>
    <cellStyle name="Normal 7 2 6 8" xfId="15661"/>
    <cellStyle name="Normal 7 2 7" xfId="1084"/>
    <cellStyle name="Normal 7 2 7 2" xfId="1085"/>
    <cellStyle name="Normal 7 2 7 2 2" xfId="1086"/>
    <cellStyle name="Normal 7 2 7 2 2 2" xfId="2063"/>
    <cellStyle name="Normal 7 2 7 2 2 2 2" xfId="6160"/>
    <cellStyle name="Normal 7 2 7 2 2 2 2 2" xfId="13640"/>
    <cellStyle name="Normal 7 2 7 2 2 2 2 2 2" xfId="25694"/>
    <cellStyle name="Normal 7 2 7 2 2 2 2 3" xfId="19335"/>
    <cellStyle name="Normal 7 2 7 2 2 2 3" xfId="13641"/>
    <cellStyle name="Normal 7 2 7 2 2 2 3 2" xfId="25695"/>
    <cellStyle name="Normal 7 2 7 2 2 2 4" xfId="16551"/>
    <cellStyle name="Normal 7 2 7 2 2 3" xfId="6161"/>
    <cellStyle name="Normal 7 2 7 2 2 3 2" xfId="6162"/>
    <cellStyle name="Normal 7 2 7 2 2 3 2 2" xfId="13642"/>
    <cellStyle name="Normal 7 2 7 2 2 3 2 2 2" xfId="25696"/>
    <cellStyle name="Normal 7 2 7 2 2 3 2 3" xfId="19337"/>
    <cellStyle name="Normal 7 2 7 2 2 3 3" xfId="13643"/>
    <cellStyle name="Normal 7 2 7 2 2 3 3 2" xfId="25697"/>
    <cellStyle name="Normal 7 2 7 2 2 3 4" xfId="19336"/>
    <cellStyle name="Normal 7 2 7 2 2 4" xfId="6163"/>
    <cellStyle name="Normal 7 2 7 2 2 4 2" xfId="13644"/>
    <cellStyle name="Normal 7 2 7 2 2 4 2 2" xfId="25698"/>
    <cellStyle name="Normal 7 2 7 2 2 4 3" xfId="19338"/>
    <cellStyle name="Normal 7 2 7 2 2 5" xfId="8807"/>
    <cellStyle name="Normal 7 2 7 2 2 5 2" xfId="21171"/>
    <cellStyle name="Normal 7 2 7 2 2 6" xfId="15667"/>
    <cellStyle name="Normal 7 2 7 2 3" xfId="2064"/>
    <cellStyle name="Normal 7 2 7 2 3 2" xfId="6164"/>
    <cellStyle name="Normal 7 2 7 2 3 2 2" xfId="13645"/>
    <cellStyle name="Normal 7 2 7 2 3 2 2 2" xfId="25699"/>
    <cellStyle name="Normal 7 2 7 2 3 2 3" xfId="19339"/>
    <cellStyle name="Normal 7 2 7 2 3 3" xfId="13646"/>
    <cellStyle name="Normal 7 2 7 2 3 3 2" xfId="25700"/>
    <cellStyle name="Normal 7 2 7 2 3 4" xfId="16552"/>
    <cellStyle name="Normal 7 2 7 2 4" xfId="6165"/>
    <cellStyle name="Normal 7 2 7 2 4 2" xfId="6166"/>
    <cellStyle name="Normal 7 2 7 2 4 2 2" xfId="13647"/>
    <cellStyle name="Normal 7 2 7 2 4 2 2 2" xfId="25701"/>
    <cellStyle name="Normal 7 2 7 2 4 2 3" xfId="19341"/>
    <cellStyle name="Normal 7 2 7 2 4 3" xfId="13648"/>
    <cellStyle name="Normal 7 2 7 2 4 3 2" xfId="25702"/>
    <cellStyle name="Normal 7 2 7 2 4 4" xfId="19340"/>
    <cellStyle name="Normal 7 2 7 2 5" xfId="6167"/>
    <cellStyle name="Normal 7 2 7 2 5 2" xfId="13649"/>
    <cellStyle name="Normal 7 2 7 2 5 2 2" xfId="25703"/>
    <cellStyle name="Normal 7 2 7 2 5 3" xfId="19342"/>
    <cellStyle name="Normal 7 2 7 2 6" xfId="8808"/>
    <cellStyle name="Normal 7 2 7 2 6 2" xfId="21172"/>
    <cellStyle name="Normal 7 2 7 2 7" xfId="15666"/>
    <cellStyle name="Normal 7 2 7 3" xfId="1087"/>
    <cellStyle name="Normal 7 2 7 3 2" xfId="2065"/>
    <cellStyle name="Normal 7 2 7 3 2 2" xfId="6168"/>
    <cellStyle name="Normal 7 2 7 3 2 2 2" xfId="13650"/>
    <cellStyle name="Normal 7 2 7 3 2 2 2 2" xfId="25704"/>
    <cellStyle name="Normal 7 2 7 3 2 2 3" xfId="19343"/>
    <cellStyle name="Normal 7 2 7 3 2 3" xfId="13651"/>
    <cellStyle name="Normal 7 2 7 3 2 3 2" xfId="25705"/>
    <cellStyle name="Normal 7 2 7 3 2 4" xfId="16553"/>
    <cellStyle name="Normal 7 2 7 3 3" xfId="6169"/>
    <cellStyle name="Normal 7 2 7 3 3 2" xfId="6170"/>
    <cellStyle name="Normal 7 2 7 3 3 2 2" xfId="13652"/>
    <cellStyle name="Normal 7 2 7 3 3 2 2 2" xfId="25706"/>
    <cellStyle name="Normal 7 2 7 3 3 2 3" xfId="19345"/>
    <cellStyle name="Normal 7 2 7 3 3 3" xfId="13653"/>
    <cellStyle name="Normal 7 2 7 3 3 3 2" xfId="25707"/>
    <cellStyle name="Normal 7 2 7 3 3 4" xfId="19344"/>
    <cellStyle name="Normal 7 2 7 3 4" xfId="6171"/>
    <cellStyle name="Normal 7 2 7 3 4 2" xfId="13654"/>
    <cellStyle name="Normal 7 2 7 3 4 2 2" xfId="25708"/>
    <cellStyle name="Normal 7 2 7 3 4 3" xfId="19346"/>
    <cellStyle name="Normal 7 2 7 3 5" xfId="8809"/>
    <cellStyle name="Normal 7 2 7 3 5 2" xfId="21173"/>
    <cellStyle name="Normal 7 2 7 3 6" xfId="15668"/>
    <cellStyle name="Normal 7 2 7 4" xfId="2066"/>
    <cellStyle name="Normal 7 2 7 4 2" xfId="6172"/>
    <cellStyle name="Normal 7 2 7 4 2 2" xfId="13655"/>
    <cellStyle name="Normal 7 2 7 4 2 2 2" xfId="25709"/>
    <cellStyle name="Normal 7 2 7 4 2 3" xfId="19347"/>
    <cellStyle name="Normal 7 2 7 4 3" xfId="13656"/>
    <cellStyle name="Normal 7 2 7 4 3 2" xfId="25710"/>
    <cellStyle name="Normal 7 2 7 4 4" xfId="16554"/>
    <cellStyle name="Normal 7 2 7 5" xfId="6173"/>
    <cellStyle name="Normal 7 2 7 5 2" xfId="6174"/>
    <cellStyle name="Normal 7 2 7 5 2 2" xfId="13657"/>
    <cellStyle name="Normal 7 2 7 5 2 2 2" xfId="25711"/>
    <cellStyle name="Normal 7 2 7 5 2 3" xfId="19349"/>
    <cellStyle name="Normal 7 2 7 5 3" xfId="13658"/>
    <cellStyle name="Normal 7 2 7 5 3 2" xfId="25712"/>
    <cellStyle name="Normal 7 2 7 5 4" xfId="19348"/>
    <cellStyle name="Normal 7 2 7 6" xfId="6175"/>
    <cellStyle name="Normal 7 2 7 6 2" xfId="13659"/>
    <cellStyle name="Normal 7 2 7 6 2 2" xfId="25713"/>
    <cellStyle name="Normal 7 2 7 6 3" xfId="19350"/>
    <cellStyle name="Normal 7 2 7 7" xfId="8810"/>
    <cellStyle name="Normal 7 2 7 7 2" xfId="21174"/>
    <cellStyle name="Normal 7 2 7 8" xfId="15665"/>
    <cellStyle name="Normal 7 2 8" xfId="1088"/>
    <cellStyle name="Normal 7 2 8 2" xfId="1089"/>
    <cellStyle name="Normal 7 2 8 2 2" xfId="2067"/>
    <cellStyle name="Normal 7 2 8 2 2 2" xfId="6176"/>
    <cellStyle name="Normal 7 2 8 2 2 2 2" xfId="13660"/>
    <cellStyle name="Normal 7 2 8 2 2 2 2 2" xfId="25714"/>
    <cellStyle name="Normal 7 2 8 2 2 2 3" xfId="19351"/>
    <cellStyle name="Normal 7 2 8 2 2 3" xfId="13661"/>
    <cellStyle name="Normal 7 2 8 2 2 3 2" xfId="25715"/>
    <cellStyle name="Normal 7 2 8 2 2 4" xfId="16555"/>
    <cellStyle name="Normal 7 2 8 2 3" xfId="6177"/>
    <cellStyle name="Normal 7 2 8 2 3 2" xfId="6178"/>
    <cellStyle name="Normal 7 2 8 2 3 2 2" xfId="13662"/>
    <cellStyle name="Normal 7 2 8 2 3 2 2 2" xfId="25716"/>
    <cellStyle name="Normal 7 2 8 2 3 2 3" xfId="19353"/>
    <cellStyle name="Normal 7 2 8 2 3 3" xfId="13663"/>
    <cellStyle name="Normal 7 2 8 2 3 3 2" xfId="25717"/>
    <cellStyle name="Normal 7 2 8 2 3 4" xfId="19352"/>
    <cellStyle name="Normal 7 2 8 2 4" xfId="6179"/>
    <cellStyle name="Normal 7 2 8 2 4 2" xfId="13664"/>
    <cellStyle name="Normal 7 2 8 2 4 2 2" xfId="25718"/>
    <cellStyle name="Normal 7 2 8 2 4 3" xfId="19354"/>
    <cellStyle name="Normal 7 2 8 2 5" xfId="8811"/>
    <cellStyle name="Normal 7 2 8 2 5 2" xfId="21175"/>
    <cellStyle name="Normal 7 2 8 2 6" xfId="15670"/>
    <cellStyle name="Normal 7 2 8 3" xfId="2068"/>
    <cellStyle name="Normal 7 2 8 3 2" xfId="6180"/>
    <cellStyle name="Normal 7 2 8 3 2 2" xfId="13665"/>
    <cellStyle name="Normal 7 2 8 3 2 2 2" xfId="25719"/>
    <cellStyle name="Normal 7 2 8 3 2 3" xfId="19355"/>
    <cellStyle name="Normal 7 2 8 3 3" xfId="13666"/>
    <cellStyle name="Normal 7 2 8 3 3 2" xfId="25720"/>
    <cellStyle name="Normal 7 2 8 3 4" xfId="16556"/>
    <cellStyle name="Normal 7 2 8 4" xfId="6181"/>
    <cellStyle name="Normal 7 2 8 4 2" xfId="6182"/>
    <cellStyle name="Normal 7 2 8 4 2 2" xfId="13667"/>
    <cellStyle name="Normal 7 2 8 4 2 2 2" xfId="25721"/>
    <cellStyle name="Normal 7 2 8 4 2 3" xfId="19357"/>
    <cellStyle name="Normal 7 2 8 4 3" xfId="13668"/>
    <cellStyle name="Normal 7 2 8 4 3 2" xfId="25722"/>
    <cellStyle name="Normal 7 2 8 4 4" xfId="19356"/>
    <cellStyle name="Normal 7 2 8 5" xfId="6183"/>
    <cellStyle name="Normal 7 2 8 5 2" xfId="13669"/>
    <cellStyle name="Normal 7 2 8 5 2 2" xfId="25723"/>
    <cellStyle name="Normal 7 2 8 5 3" xfId="19358"/>
    <cellStyle name="Normal 7 2 8 6" xfId="8812"/>
    <cellStyle name="Normal 7 2 8 6 2" xfId="21176"/>
    <cellStyle name="Normal 7 2 8 7" xfId="15669"/>
    <cellStyle name="Normal 7 2 9" xfId="1090"/>
    <cellStyle name="Normal 7 2 9 2" xfId="2069"/>
    <cellStyle name="Normal 7 2 9 2 2" xfId="6184"/>
    <cellStyle name="Normal 7 2 9 2 2 2" xfId="13670"/>
    <cellStyle name="Normal 7 2 9 2 2 2 2" xfId="25724"/>
    <cellStyle name="Normal 7 2 9 2 2 3" xfId="19359"/>
    <cellStyle name="Normal 7 2 9 2 3" xfId="13671"/>
    <cellStyle name="Normal 7 2 9 2 3 2" xfId="25725"/>
    <cellStyle name="Normal 7 2 9 2 4" xfId="16557"/>
    <cellStyle name="Normal 7 2 9 3" xfId="6185"/>
    <cellStyle name="Normal 7 2 9 3 2" xfId="6186"/>
    <cellStyle name="Normal 7 2 9 3 2 2" xfId="13672"/>
    <cellStyle name="Normal 7 2 9 3 2 2 2" xfId="25726"/>
    <cellStyle name="Normal 7 2 9 3 2 3" xfId="19361"/>
    <cellStyle name="Normal 7 2 9 3 3" xfId="13673"/>
    <cellStyle name="Normal 7 2 9 3 3 2" xfId="25727"/>
    <cellStyle name="Normal 7 2 9 3 4" xfId="19360"/>
    <cellStyle name="Normal 7 2 9 4" xfId="6187"/>
    <cellStyle name="Normal 7 2 9 4 2" xfId="13674"/>
    <cellStyle name="Normal 7 2 9 4 2 2" xfId="25728"/>
    <cellStyle name="Normal 7 2 9 4 3" xfId="19362"/>
    <cellStyle name="Normal 7 2 9 5" xfId="8813"/>
    <cellStyle name="Normal 7 2 9 5 2" xfId="21177"/>
    <cellStyle name="Normal 7 2 9 6" xfId="15671"/>
    <cellStyle name="Normal 7 3" xfId="1091"/>
    <cellStyle name="Normal 7 3 2" xfId="1092"/>
    <cellStyle name="Normal 7 3 2 2" xfId="1093"/>
    <cellStyle name="Normal 7 3 2 2 2" xfId="2070"/>
    <cellStyle name="Normal 7 3 2 2 2 2" xfId="6188"/>
    <cellStyle name="Normal 7 3 2 2 2 2 2" xfId="13675"/>
    <cellStyle name="Normal 7 3 2 2 2 2 2 2" xfId="25729"/>
    <cellStyle name="Normal 7 3 2 2 2 2 3" xfId="19363"/>
    <cellStyle name="Normal 7 3 2 2 2 3" xfId="13676"/>
    <cellStyle name="Normal 7 3 2 2 2 3 2" xfId="25730"/>
    <cellStyle name="Normal 7 3 2 2 2 4" xfId="16558"/>
    <cellStyle name="Normal 7 3 2 2 3" xfId="6189"/>
    <cellStyle name="Normal 7 3 2 2 3 2" xfId="6190"/>
    <cellStyle name="Normal 7 3 2 2 3 2 2" xfId="13677"/>
    <cellStyle name="Normal 7 3 2 2 3 2 2 2" xfId="25731"/>
    <cellStyle name="Normal 7 3 2 2 3 2 3" xfId="19365"/>
    <cellStyle name="Normal 7 3 2 2 3 3" xfId="13678"/>
    <cellStyle name="Normal 7 3 2 2 3 3 2" xfId="25732"/>
    <cellStyle name="Normal 7 3 2 2 3 4" xfId="19364"/>
    <cellStyle name="Normal 7 3 2 2 4" xfId="6191"/>
    <cellStyle name="Normal 7 3 2 2 4 2" xfId="13679"/>
    <cellStyle name="Normal 7 3 2 2 4 2 2" xfId="25733"/>
    <cellStyle name="Normal 7 3 2 2 4 3" xfId="19366"/>
    <cellStyle name="Normal 7 3 2 2 5" xfId="8814"/>
    <cellStyle name="Normal 7 3 2 2 5 2" xfId="21178"/>
    <cellStyle name="Normal 7 3 2 2 6" xfId="15674"/>
    <cellStyle name="Normal 7 3 2 3" xfId="2071"/>
    <cellStyle name="Normal 7 3 2 3 2" xfId="6192"/>
    <cellStyle name="Normal 7 3 2 3 2 2" xfId="13680"/>
    <cellStyle name="Normal 7 3 2 3 2 2 2" xfId="25734"/>
    <cellStyle name="Normal 7 3 2 3 2 3" xfId="19367"/>
    <cellStyle name="Normal 7 3 2 3 3" xfId="13681"/>
    <cellStyle name="Normal 7 3 2 3 3 2" xfId="25735"/>
    <cellStyle name="Normal 7 3 2 3 4" xfId="16559"/>
    <cellStyle name="Normal 7 3 2 4" xfId="6193"/>
    <cellStyle name="Normal 7 3 2 4 2" xfId="6194"/>
    <cellStyle name="Normal 7 3 2 4 2 2" xfId="13682"/>
    <cellStyle name="Normal 7 3 2 4 2 2 2" xfId="25736"/>
    <cellStyle name="Normal 7 3 2 4 2 3" xfId="19369"/>
    <cellStyle name="Normal 7 3 2 4 3" xfId="13683"/>
    <cellStyle name="Normal 7 3 2 4 3 2" xfId="25737"/>
    <cellStyle name="Normal 7 3 2 4 4" xfId="19368"/>
    <cellStyle name="Normal 7 3 2 5" xfId="6195"/>
    <cellStyle name="Normal 7 3 2 5 2" xfId="13684"/>
    <cellStyle name="Normal 7 3 2 5 2 2" xfId="25738"/>
    <cellStyle name="Normal 7 3 2 5 3" xfId="19370"/>
    <cellStyle name="Normal 7 3 2 6" xfId="8815"/>
    <cellStyle name="Normal 7 3 2 6 2" xfId="21179"/>
    <cellStyle name="Normal 7 3 2 7" xfId="15673"/>
    <cellStyle name="Normal 7 3 3" xfId="1094"/>
    <cellStyle name="Normal 7 3 3 2" xfId="2072"/>
    <cellStyle name="Normal 7 3 3 2 2" xfId="6196"/>
    <cellStyle name="Normal 7 3 3 2 2 2" xfId="13685"/>
    <cellStyle name="Normal 7 3 3 2 2 2 2" xfId="25739"/>
    <cellStyle name="Normal 7 3 3 2 2 3" xfId="19371"/>
    <cellStyle name="Normal 7 3 3 2 3" xfId="13686"/>
    <cellStyle name="Normal 7 3 3 2 3 2" xfId="25740"/>
    <cellStyle name="Normal 7 3 3 2 4" xfId="16560"/>
    <cellStyle name="Normal 7 3 3 3" xfId="6197"/>
    <cellStyle name="Normal 7 3 3 3 2" xfId="6198"/>
    <cellStyle name="Normal 7 3 3 3 2 2" xfId="13687"/>
    <cellStyle name="Normal 7 3 3 3 2 2 2" xfId="25741"/>
    <cellStyle name="Normal 7 3 3 3 2 3" xfId="19373"/>
    <cellStyle name="Normal 7 3 3 3 3" xfId="13688"/>
    <cellStyle name="Normal 7 3 3 3 3 2" xfId="25742"/>
    <cellStyle name="Normal 7 3 3 3 4" xfId="19372"/>
    <cellStyle name="Normal 7 3 3 4" xfId="6199"/>
    <cellStyle name="Normal 7 3 3 4 2" xfId="13689"/>
    <cellStyle name="Normal 7 3 3 4 2 2" xfId="25743"/>
    <cellStyle name="Normal 7 3 3 4 3" xfId="19374"/>
    <cellStyle name="Normal 7 3 3 5" xfId="8816"/>
    <cellStyle name="Normal 7 3 3 5 2" xfId="21180"/>
    <cellStyle name="Normal 7 3 3 6" xfId="15675"/>
    <cellStyle name="Normal 7 3 4" xfId="2073"/>
    <cellStyle name="Normal 7 3 4 2" xfId="6200"/>
    <cellStyle name="Normal 7 3 4 2 2" xfId="13690"/>
    <cellStyle name="Normal 7 3 4 2 2 2" xfId="25744"/>
    <cellStyle name="Normal 7 3 4 2 3" xfId="19375"/>
    <cellStyle name="Normal 7 3 4 3" xfId="13691"/>
    <cellStyle name="Normal 7 3 4 3 2" xfId="25745"/>
    <cellStyle name="Normal 7 3 4 4" xfId="16561"/>
    <cellStyle name="Normal 7 3 5" xfId="6201"/>
    <cellStyle name="Normal 7 3 5 2" xfId="6202"/>
    <cellStyle name="Normal 7 3 5 2 2" xfId="13692"/>
    <cellStyle name="Normal 7 3 5 2 2 2" xfId="25746"/>
    <cellStyle name="Normal 7 3 5 2 3" xfId="19377"/>
    <cellStyle name="Normal 7 3 5 3" xfId="13693"/>
    <cellStyle name="Normal 7 3 5 3 2" xfId="25747"/>
    <cellStyle name="Normal 7 3 5 4" xfId="19376"/>
    <cellStyle name="Normal 7 3 6" xfId="6203"/>
    <cellStyle name="Normal 7 3 6 2" xfId="13694"/>
    <cellStyle name="Normal 7 3 6 2 2" xfId="25748"/>
    <cellStyle name="Normal 7 3 6 3" xfId="19378"/>
    <cellStyle name="Normal 7 3 7" xfId="8817"/>
    <cellStyle name="Normal 7 3 7 2" xfId="21181"/>
    <cellStyle name="Normal 7 3 8" xfId="15672"/>
    <cellStyle name="Normal 7 4" xfId="1095"/>
    <cellStyle name="Normal 7 4 2" xfId="1096"/>
    <cellStyle name="Normal 7 4 2 2" xfId="1097"/>
    <cellStyle name="Normal 7 4 2 2 2" xfId="2074"/>
    <cellStyle name="Normal 7 4 2 2 2 2" xfId="6204"/>
    <cellStyle name="Normal 7 4 2 2 2 2 2" xfId="13695"/>
    <cellStyle name="Normal 7 4 2 2 2 2 2 2" xfId="25749"/>
    <cellStyle name="Normal 7 4 2 2 2 2 3" xfId="19379"/>
    <cellStyle name="Normal 7 4 2 2 2 3" xfId="13696"/>
    <cellStyle name="Normal 7 4 2 2 2 3 2" xfId="25750"/>
    <cellStyle name="Normal 7 4 2 2 2 4" xfId="16562"/>
    <cellStyle name="Normal 7 4 2 2 3" xfId="6205"/>
    <cellStyle name="Normal 7 4 2 2 3 2" xfId="6206"/>
    <cellStyle name="Normal 7 4 2 2 3 2 2" xfId="13697"/>
    <cellStyle name="Normal 7 4 2 2 3 2 2 2" xfId="25751"/>
    <cellStyle name="Normal 7 4 2 2 3 2 3" xfId="19381"/>
    <cellStyle name="Normal 7 4 2 2 3 3" xfId="13698"/>
    <cellStyle name="Normal 7 4 2 2 3 3 2" xfId="25752"/>
    <cellStyle name="Normal 7 4 2 2 3 4" xfId="19380"/>
    <cellStyle name="Normal 7 4 2 2 4" xfId="6207"/>
    <cellStyle name="Normal 7 4 2 2 4 2" xfId="13699"/>
    <cellStyle name="Normal 7 4 2 2 4 2 2" xfId="25753"/>
    <cellStyle name="Normal 7 4 2 2 4 3" xfId="19382"/>
    <cellStyle name="Normal 7 4 2 2 5" xfId="8818"/>
    <cellStyle name="Normal 7 4 2 2 5 2" xfId="21182"/>
    <cellStyle name="Normal 7 4 2 2 6" xfId="15678"/>
    <cellStyle name="Normal 7 4 2 3" xfId="2075"/>
    <cellStyle name="Normal 7 4 2 3 2" xfId="6208"/>
    <cellStyle name="Normal 7 4 2 3 2 2" xfId="13700"/>
    <cellStyle name="Normal 7 4 2 3 2 2 2" xfId="25754"/>
    <cellStyle name="Normal 7 4 2 3 2 3" xfId="19383"/>
    <cellStyle name="Normal 7 4 2 3 3" xfId="13701"/>
    <cellStyle name="Normal 7 4 2 3 3 2" xfId="25755"/>
    <cellStyle name="Normal 7 4 2 3 4" xfId="16563"/>
    <cellStyle name="Normal 7 4 2 4" xfId="6209"/>
    <cellStyle name="Normal 7 4 2 4 2" xfId="6210"/>
    <cellStyle name="Normal 7 4 2 4 2 2" xfId="13702"/>
    <cellStyle name="Normal 7 4 2 4 2 2 2" xfId="25756"/>
    <cellStyle name="Normal 7 4 2 4 2 3" xfId="19385"/>
    <cellStyle name="Normal 7 4 2 4 3" xfId="13703"/>
    <cellStyle name="Normal 7 4 2 4 3 2" xfId="25757"/>
    <cellStyle name="Normal 7 4 2 4 4" xfId="19384"/>
    <cellStyle name="Normal 7 4 2 5" xfId="6211"/>
    <cellStyle name="Normal 7 4 2 5 2" xfId="13704"/>
    <cellStyle name="Normal 7 4 2 5 2 2" xfId="25758"/>
    <cellStyle name="Normal 7 4 2 5 3" xfId="19386"/>
    <cellStyle name="Normal 7 4 2 6" xfId="8819"/>
    <cellStyle name="Normal 7 4 2 6 2" xfId="21183"/>
    <cellStyle name="Normal 7 4 2 7" xfId="15677"/>
    <cellStyle name="Normal 7 4 3" xfId="1098"/>
    <cellStyle name="Normal 7 4 3 2" xfId="2076"/>
    <cellStyle name="Normal 7 4 3 2 2" xfId="6212"/>
    <cellStyle name="Normal 7 4 3 2 2 2" xfId="13705"/>
    <cellStyle name="Normal 7 4 3 2 2 2 2" xfId="25759"/>
    <cellStyle name="Normal 7 4 3 2 2 3" xfId="19387"/>
    <cellStyle name="Normal 7 4 3 2 3" xfId="13706"/>
    <cellStyle name="Normal 7 4 3 2 3 2" xfId="25760"/>
    <cellStyle name="Normal 7 4 3 2 4" xfId="16564"/>
    <cellStyle name="Normal 7 4 3 3" xfId="6213"/>
    <cellStyle name="Normal 7 4 3 3 2" xfId="6214"/>
    <cellStyle name="Normal 7 4 3 3 2 2" xfId="13707"/>
    <cellStyle name="Normal 7 4 3 3 2 2 2" xfId="25761"/>
    <cellStyle name="Normal 7 4 3 3 2 3" xfId="19389"/>
    <cellStyle name="Normal 7 4 3 3 3" xfId="13708"/>
    <cellStyle name="Normal 7 4 3 3 3 2" xfId="25762"/>
    <cellStyle name="Normal 7 4 3 3 4" xfId="19388"/>
    <cellStyle name="Normal 7 4 3 4" xfId="6215"/>
    <cellStyle name="Normal 7 4 3 4 2" xfId="13709"/>
    <cellStyle name="Normal 7 4 3 4 2 2" xfId="25763"/>
    <cellStyle name="Normal 7 4 3 4 3" xfId="19390"/>
    <cellStyle name="Normal 7 4 3 5" xfId="8820"/>
    <cellStyle name="Normal 7 4 3 5 2" xfId="21184"/>
    <cellStyle name="Normal 7 4 3 6" xfId="15679"/>
    <cellStyle name="Normal 7 4 4" xfId="2077"/>
    <cellStyle name="Normal 7 4 4 2" xfId="6216"/>
    <cellStyle name="Normal 7 4 4 2 2" xfId="13710"/>
    <cellStyle name="Normal 7 4 4 2 2 2" xfId="25764"/>
    <cellStyle name="Normal 7 4 4 2 3" xfId="19391"/>
    <cellStyle name="Normal 7 4 4 3" xfId="13711"/>
    <cellStyle name="Normal 7 4 4 3 2" xfId="25765"/>
    <cellStyle name="Normal 7 4 4 4" xfId="16565"/>
    <cellStyle name="Normal 7 4 5" xfId="6217"/>
    <cellStyle name="Normal 7 4 5 2" xfId="6218"/>
    <cellStyle name="Normal 7 4 5 2 2" xfId="13712"/>
    <cellStyle name="Normal 7 4 5 2 2 2" xfId="25766"/>
    <cellStyle name="Normal 7 4 5 2 3" xfId="19393"/>
    <cellStyle name="Normal 7 4 5 3" xfId="13713"/>
    <cellStyle name="Normal 7 4 5 3 2" xfId="25767"/>
    <cellStyle name="Normal 7 4 5 4" xfId="19392"/>
    <cellStyle name="Normal 7 4 6" xfId="6219"/>
    <cellStyle name="Normal 7 4 6 2" xfId="13714"/>
    <cellStyle name="Normal 7 4 6 2 2" xfId="25768"/>
    <cellStyle name="Normal 7 4 6 3" xfId="19394"/>
    <cellStyle name="Normal 7 4 7" xfId="8821"/>
    <cellStyle name="Normal 7 4 7 2" xfId="21185"/>
    <cellStyle name="Normal 7 4 8" xfId="15676"/>
    <cellStyle name="Normal 7 5" xfId="1099"/>
    <cellStyle name="Normal 7 5 2" xfId="1100"/>
    <cellStyle name="Normal 7 5 2 2" xfId="1101"/>
    <cellStyle name="Normal 7 5 2 2 2" xfId="2078"/>
    <cellStyle name="Normal 7 5 2 2 2 2" xfId="6220"/>
    <cellStyle name="Normal 7 5 2 2 2 2 2" xfId="13715"/>
    <cellStyle name="Normal 7 5 2 2 2 2 2 2" xfId="25769"/>
    <cellStyle name="Normal 7 5 2 2 2 2 3" xfId="19395"/>
    <cellStyle name="Normal 7 5 2 2 2 3" xfId="13716"/>
    <cellStyle name="Normal 7 5 2 2 2 3 2" xfId="25770"/>
    <cellStyle name="Normal 7 5 2 2 2 4" xfId="16566"/>
    <cellStyle name="Normal 7 5 2 2 3" xfId="6221"/>
    <cellStyle name="Normal 7 5 2 2 3 2" xfId="6222"/>
    <cellStyle name="Normal 7 5 2 2 3 2 2" xfId="13717"/>
    <cellStyle name="Normal 7 5 2 2 3 2 2 2" xfId="25771"/>
    <cellStyle name="Normal 7 5 2 2 3 2 3" xfId="19397"/>
    <cellStyle name="Normal 7 5 2 2 3 3" xfId="13718"/>
    <cellStyle name="Normal 7 5 2 2 3 3 2" xfId="25772"/>
    <cellStyle name="Normal 7 5 2 2 3 4" xfId="19396"/>
    <cellStyle name="Normal 7 5 2 2 4" xfId="6223"/>
    <cellStyle name="Normal 7 5 2 2 4 2" xfId="13719"/>
    <cellStyle name="Normal 7 5 2 2 4 2 2" xfId="25773"/>
    <cellStyle name="Normal 7 5 2 2 4 3" xfId="19398"/>
    <cellStyle name="Normal 7 5 2 2 5" xfId="8822"/>
    <cellStyle name="Normal 7 5 2 2 5 2" xfId="21186"/>
    <cellStyle name="Normal 7 5 2 2 6" xfId="15682"/>
    <cellStyle name="Normal 7 5 2 3" xfId="2079"/>
    <cellStyle name="Normal 7 5 2 3 2" xfId="6224"/>
    <cellStyle name="Normal 7 5 2 3 2 2" xfId="13720"/>
    <cellStyle name="Normal 7 5 2 3 2 2 2" xfId="25774"/>
    <cellStyle name="Normal 7 5 2 3 2 3" xfId="19399"/>
    <cellStyle name="Normal 7 5 2 3 3" xfId="13721"/>
    <cellStyle name="Normal 7 5 2 3 3 2" xfId="25775"/>
    <cellStyle name="Normal 7 5 2 3 4" xfId="16567"/>
    <cellStyle name="Normal 7 5 2 4" xfId="6225"/>
    <cellStyle name="Normal 7 5 2 4 2" xfId="6226"/>
    <cellStyle name="Normal 7 5 2 4 2 2" xfId="13722"/>
    <cellStyle name="Normal 7 5 2 4 2 2 2" xfId="25776"/>
    <cellStyle name="Normal 7 5 2 4 2 3" xfId="19401"/>
    <cellStyle name="Normal 7 5 2 4 3" xfId="13723"/>
    <cellStyle name="Normal 7 5 2 4 3 2" xfId="25777"/>
    <cellStyle name="Normal 7 5 2 4 4" xfId="19400"/>
    <cellStyle name="Normal 7 5 2 5" xfId="6227"/>
    <cellStyle name="Normal 7 5 2 5 2" xfId="13724"/>
    <cellStyle name="Normal 7 5 2 5 2 2" xfId="25778"/>
    <cellStyle name="Normal 7 5 2 5 3" xfId="19402"/>
    <cellStyle name="Normal 7 5 2 6" xfId="8823"/>
    <cellStyle name="Normal 7 5 2 6 2" xfId="21187"/>
    <cellStyle name="Normal 7 5 2 7" xfId="15681"/>
    <cellStyle name="Normal 7 5 3" xfId="1102"/>
    <cellStyle name="Normal 7 5 3 2" xfId="2080"/>
    <cellStyle name="Normal 7 5 3 2 2" xfId="6228"/>
    <cellStyle name="Normal 7 5 3 2 2 2" xfId="13725"/>
    <cellStyle name="Normal 7 5 3 2 2 2 2" xfId="25779"/>
    <cellStyle name="Normal 7 5 3 2 2 3" xfId="19403"/>
    <cellStyle name="Normal 7 5 3 2 3" xfId="13726"/>
    <cellStyle name="Normal 7 5 3 2 3 2" xfId="25780"/>
    <cellStyle name="Normal 7 5 3 2 4" xfId="16568"/>
    <cellStyle name="Normal 7 5 3 3" xfId="6229"/>
    <cellStyle name="Normal 7 5 3 3 2" xfId="6230"/>
    <cellStyle name="Normal 7 5 3 3 2 2" xfId="13727"/>
    <cellStyle name="Normal 7 5 3 3 2 2 2" xfId="25781"/>
    <cellStyle name="Normal 7 5 3 3 2 3" xfId="19405"/>
    <cellStyle name="Normal 7 5 3 3 3" xfId="13728"/>
    <cellStyle name="Normal 7 5 3 3 3 2" xfId="25782"/>
    <cellStyle name="Normal 7 5 3 3 4" xfId="19404"/>
    <cellStyle name="Normal 7 5 3 4" xfId="6231"/>
    <cellStyle name="Normal 7 5 3 4 2" xfId="13729"/>
    <cellStyle name="Normal 7 5 3 4 2 2" xfId="25783"/>
    <cellStyle name="Normal 7 5 3 4 3" xfId="19406"/>
    <cellStyle name="Normal 7 5 3 5" xfId="8824"/>
    <cellStyle name="Normal 7 5 3 5 2" xfId="21188"/>
    <cellStyle name="Normal 7 5 3 6" xfId="15683"/>
    <cellStyle name="Normal 7 5 4" xfId="2081"/>
    <cellStyle name="Normal 7 5 4 2" xfId="6232"/>
    <cellStyle name="Normal 7 5 4 2 2" xfId="13730"/>
    <cellStyle name="Normal 7 5 4 2 2 2" xfId="25784"/>
    <cellStyle name="Normal 7 5 4 2 3" xfId="19407"/>
    <cellStyle name="Normal 7 5 4 3" xfId="13731"/>
    <cellStyle name="Normal 7 5 4 3 2" xfId="25785"/>
    <cellStyle name="Normal 7 5 4 4" xfId="16569"/>
    <cellStyle name="Normal 7 5 5" xfId="6233"/>
    <cellStyle name="Normal 7 5 5 2" xfId="6234"/>
    <cellStyle name="Normal 7 5 5 2 2" xfId="13732"/>
    <cellStyle name="Normal 7 5 5 2 2 2" xfId="25786"/>
    <cellStyle name="Normal 7 5 5 2 3" xfId="19409"/>
    <cellStyle name="Normal 7 5 5 3" xfId="13733"/>
    <cellStyle name="Normal 7 5 5 3 2" xfId="25787"/>
    <cellStyle name="Normal 7 5 5 4" xfId="19408"/>
    <cellStyle name="Normal 7 5 6" xfId="6235"/>
    <cellStyle name="Normal 7 5 6 2" xfId="13734"/>
    <cellStyle name="Normal 7 5 6 2 2" xfId="25788"/>
    <cellStyle name="Normal 7 5 6 3" xfId="19410"/>
    <cellStyle name="Normal 7 5 7" xfId="8825"/>
    <cellStyle name="Normal 7 5 7 2" xfId="21189"/>
    <cellStyle name="Normal 7 5 8" xfId="15680"/>
    <cellStyle name="Normal 7 6" xfId="1103"/>
    <cellStyle name="Normal 7 6 2" xfId="1104"/>
    <cellStyle name="Normal 7 6 2 2" xfId="1105"/>
    <cellStyle name="Normal 7 6 2 2 2" xfId="2082"/>
    <cellStyle name="Normal 7 6 2 2 2 2" xfId="6236"/>
    <cellStyle name="Normal 7 6 2 2 2 2 2" xfId="13735"/>
    <cellStyle name="Normal 7 6 2 2 2 2 2 2" xfId="25789"/>
    <cellStyle name="Normal 7 6 2 2 2 2 3" xfId="19411"/>
    <cellStyle name="Normal 7 6 2 2 2 3" xfId="13736"/>
    <cellStyle name="Normal 7 6 2 2 2 3 2" xfId="25790"/>
    <cellStyle name="Normal 7 6 2 2 2 4" xfId="16570"/>
    <cellStyle name="Normal 7 6 2 2 3" xfId="6237"/>
    <cellStyle name="Normal 7 6 2 2 3 2" xfId="6238"/>
    <cellStyle name="Normal 7 6 2 2 3 2 2" xfId="13737"/>
    <cellStyle name="Normal 7 6 2 2 3 2 2 2" xfId="25791"/>
    <cellStyle name="Normal 7 6 2 2 3 2 3" xfId="19413"/>
    <cellStyle name="Normal 7 6 2 2 3 3" xfId="13738"/>
    <cellStyle name="Normal 7 6 2 2 3 3 2" xfId="25792"/>
    <cellStyle name="Normal 7 6 2 2 3 4" xfId="19412"/>
    <cellStyle name="Normal 7 6 2 2 4" xfId="6239"/>
    <cellStyle name="Normal 7 6 2 2 4 2" xfId="13739"/>
    <cellStyle name="Normal 7 6 2 2 4 2 2" xfId="25793"/>
    <cellStyle name="Normal 7 6 2 2 4 3" xfId="19414"/>
    <cellStyle name="Normal 7 6 2 2 5" xfId="8826"/>
    <cellStyle name="Normal 7 6 2 2 5 2" xfId="21190"/>
    <cellStyle name="Normal 7 6 2 2 6" xfId="15686"/>
    <cellStyle name="Normal 7 6 2 3" xfId="2083"/>
    <cellStyle name="Normal 7 6 2 3 2" xfId="6240"/>
    <cellStyle name="Normal 7 6 2 3 2 2" xfId="13740"/>
    <cellStyle name="Normal 7 6 2 3 2 2 2" xfId="25794"/>
    <cellStyle name="Normal 7 6 2 3 2 3" xfId="19415"/>
    <cellStyle name="Normal 7 6 2 3 3" xfId="13741"/>
    <cellStyle name="Normal 7 6 2 3 3 2" xfId="25795"/>
    <cellStyle name="Normal 7 6 2 3 4" xfId="16571"/>
    <cellStyle name="Normal 7 6 2 4" xfId="6241"/>
    <cellStyle name="Normal 7 6 2 4 2" xfId="6242"/>
    <cellStyle name="Normal 7 6 2 4 2 2" xfId="13742"/>
    <cellStyle name="Normal 7 6 2 4 2 2 2" xfId="25796"/>
    <cellStyle name="Normal 7 6 2 4 2 3" xfId="19417"/>
    <cellStyle name="Normal 7 6 2 4 3" xfId="13743"/>
    <cellStyle name="Normal 7 6 2 4 3 2" xfId="25797"/>
    <cellStyle name="Normal 7 6 2 4 4" xfId="19416"/>
    <cellStyle name="Normal 7 6 2 5" xfId="6243"/>
    <cellStyle name="Normal 7 6 2 5 2" xfId="13744"/>
    <cellStyle name="Normal 7 6 2 5 2 2" xfId="25798"/>
    <cellStyle name="Normal 7 6 2 5 3" xfId="19418"/>
    <cellStyle name="Normal 7 6 2 6" xfId="8827"/>
    <cellStyle name="Normal 7 6 2 6 2" xfId="21191"/>
    <cellStyle name="Normal 7 6 2 7" xfId="15685"/>
    <cellStyle name="Normal 7 6 3" xfId="1106"/>
    <cellStyle name="Normal 7 6 3 2" xfId="2084"/>
    <cellStyle name="Normal 7 6 3 2 2" xfId="6244"/>
    <cellStyle name="Normal 7 6 3 2 2 2" xfId="13745"/>
    <cellStyle name="Normal 7 6 3 2 2 2 2" xfId="25799"/>
    <cellStyle name="Normal 7 6 3 2 2 3" xfId="19419"/>
    <cellStyle name="Normal 7 6 3 2 3" xfId="13746"/>
    <cellStyle name="Normal 7 6 3 2 3 2" xfId="25800"/>
    <cellStyle name="Normal 7 6 3 2 4" xfId="16572"/>
    <cellStyle name="Normal 7 6 3 3" xfId="6245"/>
    <cellStyle name="Normal 7 6 3 3 2" xfId="6246"/>
    <cellStyle name="Normal 7 6 3 3 2 2" xfId="13747"/>
    <cellStyle name="Normal 7 6 3 3 2 2 2" xfId="25801"/>
    <cellStyle name="Normal 7 6 3 3 2 3" xfId="19421"/>
    <cellStyle name="Normal 7 6 3 3 3" xfId="13748"/>
    <cellStyle name="Normal 7 6 3 3 3 2" xfId="25802"/>
    <cellStyle name="Normal 7 6 3 3 4" xfId="19420"/>
    <cellStyle name="Normal 7 6 3 4" xfId="6247"/>
    <cellStyle name="Normal 7 6 3 4 2" xfId="13749"/>
    <cellStyle name="Normal 7 6 3 4 2 2" xfId="25803"/>
    <cellStyle name="Normal 7 6 3 4 3" xfId="19422"/>
    <cellStyle name="Normal 7 6 3 5" xfId="8828"/>
    <cellStyle name="Normal 7 6 3 5 2" xfId="21192"/>
    <cellStyle name="Normal 7 6 3 6" xfId="15687"/>
    <cellStyle name="Normal 7 6 4" xfId="2085"/>
    <cellStyle name="Normal 7 6 4 2" xfId="6248"/>
    <cellStyle name="Normal 7 6 4 2 2" xfId="13750"/>
    <cellStyle name="Normal 7 6 4 2 2 2" xfId="25804"/>
    <cellStyle name="Normal 7 6 4 2 3" xfId="19423"/>
    <cellStyle name="Normal 7 6 4 3" xfId="13751"/>
    <cellStyle name="Normal 7 6 4 3 2" xfId="25805"/>
    <cellStyle name="Normal 7 6 4 4" xfId="16573"/>
    <cellStyle name="Normal 7 6 5" xfId="6249"/>
    <cellStyle name="Normal 7 6 5 2" xfId="6250"/>
    <cellStyle name="Normal 7 6 5 2 2" xfId="13752"/>
    <cellStyle name="Normal 7 6 5 2 2 2" xfId="25806"/>
    <cellStyle name="Normal 7 6 5 2 3" xfId="19425"/>
    <cellStyle name="Normal 7 6 5 3" xfId="13753"/>
    <cellStyle name="Normal 7 6 5 3 2" xfId="25807"/>
    <cellStyle name="Normal 7 6 5 4" xfId="19424"/>
    <cellStyle name="Normal 7 6 6" xfId="6251"/>
    <cellStyle name="Normal 7 6 6 2" xfId="13754"/>
    <cellStyle name="Normal 7 6 6 2 2" xfId="25808"/>
    <cellStyle name="Normal 7 6 6 3" xfId="19426"/>
    <cellStyle name="Normal 7 6 7" xfId="8829"/>
    <cellStyle name="Normal 7 6 7 2" xfId="21193"/>
    <cellStyle name="Normal 7 6 8" xfId="15684"/>
    <cellStyle name="Normal 7 7" xfId="1107"/>
    <cellStyle name="Normal 7 7 2" xfId="1108"/>
    <cellStyle name="Normal 7 7 2 2" xfId="1109"/>
    <cellStyle name="Normal 7 7 2 2 2" xfId="2086"/>
    <cellStyle name="Normal 7 7 2 2 2 2" xfId="6252"/>
    <cellStyle name="Normal 7 7 2 2 2 2 2" xfId="13755"/>
    <cellStyle name="Normal 7 7 2 2 2 2 2 2" xfId="25809"/>
    <cellStyle name="Normal 7 7 2 2 2 2 3" xfId="19427"/>
    <cellStyle name="Normal 7 7 2 2 2 3" xfId="13756"/>
    <cellStyle name="Normal 7 7 2 2 2 3 2" xfId="25810"/>
    <cellStyle name="Normal 7 7 2 2 2 4" xfId="16574"/>
    <cellStyle name="Normal 7 7 2 2 3" xfId="6253"/>
    <cellStyle name="Normal 7 7 2 2 3 2" xfId="6254"/>
    <cellStyle name="Normal 7 7 2 2 3 2 2" xfId="13757"/>
    <cellStyle name="Normal 7 7 2 2 3 2 2 2" xfId="25811"/>
    <cellStyle name="Normal 7 7 2 2 3 2 3" xfId="19429"/>
    <cellStyle name="Normal 7 7 2 2 3 3" xfId="13758"/>
    <cellStyle name="Normal 7 7 2 2 3 3 2" xfId="25812"/>
    <cellStyle name="Normal 7 7 2 2 3 4" xfId="19428"/>
    <cellStyle name="Normal 7 7 2 2 4" xfId="6255"/>
    <cellStyle name="Normal 7 7 2 2 4 2" xfId="13759"/>
    <cellStyle name="Normal 7 7 2 2 4 2 2" xfId="25813"/>
    <cellStyle name="Normal 7 7 2 2 4 3" xfId="19430"/>
    <cellStyle name="Normal 7 7 2 2 5" xfId="8830"/>
    <cellStyle name="Normal 7 7 2 2 5 2" xfId="21194"/>
    <cellStyle name="Normal 7 7 2 2 6" xfId="15690"/>
    <cellStyle name="Normal 7 7 2 3" xfId="2087"/>
    <cellStyle name="Normal 7 7 2 3 2" xfId="6256"/>
    <cellStyle name="Normal 7 7 2 3 2 2" xfId="13760"/>
    <cellStyle name="Normal 7 7 2 3 2 2 2" xfId="25814"/>
    <cellStyle name="Normal 7 7 2 3 2 3" xfId="19431"/>
    <cellStyle name="Normal 7 7 2 3 3" xfId="13761"/>
    <cellStyle name="Normal 7 7 2 3 3 2" xfId="25815"/>
    <cellStyle name="Normal 7 7 2 3 4" xfId="16575"/>
    <cellStyle name="Normal 7 7 2 4" xfId="6257"/>
    <cellStyle name="Normal 7 7 2 4 2" xfId="6258"/>
    <cellStyle name="Normal 7 7 2 4 2 2" xfId="13762"/>
    <cellStyle name="Normal 7 7 2 4 2 2 2" xfId="25816"/>
    <cellStyle name="Normal 7 7 2 4 2 3" xfId="19433"/>
    <cellStyle name="Normal 7 7 2 4 3" xfId="13763"/>
    <cellStyle name="Normal 7 7 2 4 3 2" xfId="25817"/>
    <cellStyle name="Normal 7 7 2 4 4" xfId="19432"/>
    <cellStyle name="Normal 7 7 2 5" xfId="6259"/>
    <cellStyle name="Normal 7 7 2 5 2" xfId="13764"/>
    <cellStyle name="Normal 7 7 2 5 2 2" xfId="25818"/>
    <cellStyle name="Normal 7 7 2 5 3" xfId="19434"/>
    <cellStyle name="Normal 7 7 2 6" xfId="8831"/>
    <cellStyle name="Normal 7 7 2 6 2" xfId="21195"/>
    <cellStyle name="Normal 7 7 2 7" xfId="15689"/>
    <cellStyle name="Normal 7 7 3" xfId="1110"/>
    <cellStyle name="Normal 7 7 3 2" xfId="2088"/>
    <cellStyle name="Normal 7 7 3 2 2" xfId="6260"/>
    <cellStyle name="Normal 7 7 3 2 2 2" xfId="13765"/>
    <cellStyle name="Normal 7 7 3 2 2 2 2" xfId="25819"/>
    <cellStyle name="Normal 7 7 3 2 2 3" xfId="19435"/>
    <cellStyle name="Normal 7 7 3 2 3" xfId="13766"/>
    <cellStyle name="Normal 7 7 3 2 3 2" xfId="25820"/>
    <cellStyle name="Normal 7 7 3 2 4" xfId="16576"/>
    <cellStyle name="Normal 7 7 3 3" xfId="6261"/>
    <cellStyle name="Normal 7 7 3 3 2" xfId="6262"/>
    <cellStyle name="Normal 7 7 3 3 2 2" xfId="13767"/>
    <cellStyle name="Normal 7 7 3 3 2 2 2" xfId="25821"/>
    <cellStyle name="Normal 7 7 3 3 2 3" xfId="19437"/>
    <cellStyle name="Normal 7 7 3 3 3" xfId="13768"/>
    <cellStyle name="Normal 7 7 3 3 3 2" xfId="25822"/>
    <cellStyle name="Normal 7 7 3 3 4" xfId="19436"/>
    <cellStyle name="Normal 7 7 3 4" xfId="6263"/>
    <cellStyle name="Normal 7 7 3 4 2" xfId="13769"/>
    <cellStyle name="Normal 7 7 3 4 2 2" xfId="25823"/>
    <cellStyle name="Normal 7 7 3 4 3" xfId="19438"/>
    <cellStyle name="Normal 7 7 3 5" xfId="8832"/>
    <cellStyle name="Normal 7 7 3 5 2" xfId="21196"/>
    <cellStyle name="Normal 7 7 3 6" xfId="15691"/>
    <cellStyle name="Normal 7 7 4" xfId="2089"/>
    <cellStyle name="Normal 7 7 4 2" xfId="6264"/>
    <cellStyle name="Normal 7 7 4 2 2" xfId="13770"/>
    <cellStyle name="Normal 7 7 4 2 2 2" xfId="25824"/>
    <cellStyle name="Normal 7 7 4 2 3" xfId="19439"/>
    <cellStyle name="Normal 7 7 4 3" xfId="13771"/>
    <cellStyle name="Normal 7 7 4 3 2" xfId="25825"/>
    <cellStyle name="Normal 7 7 4 4" xfId="16577"/>
    <cellStyle name="Normal 7 7 5" xfId="6265"/>
    <cellStyle name="Normal 7 7 5 2" xfId="6266"/>
    <cellStyle name="Normal 7 7 5 2 2" xfId="13772"/>
    <cellStyle name="Normal 7 7 5 2 2 2" xfId="25826"/>
    <cellStyle name="Normal 7 7 5 2 3" xfId="19441"/>
    <cellStyle name="Normal 7 7 5 3" xfId="13773"/>
    <cellStyle name="Normal 7 7 5 3 2" xfId="25827"/>
    <cellStyle name="Normal 7 7 5 4" xfId="19440"/>
    <cellStyle name="Normal 7 7 6" xfId="6267"/>
    <cellStyle name="Normal 7 7 6 2" xfId="13774"/>
    <cellStyle name="Normal 7 7 6 2 2" xfId="25828"/>
    <cellStyle name="Normal 7 7 6 3" xfId="19442"/>
    <cellStyle name="Normal 7 7 7" xfId="8833"/>
    <cellStyle name="Normal 7 7 7 2" xfId="21197"/>
    <cellStyle name="Normal 7 7 8" xfId="15688"/>
    <cellStyle name="Normal 7 8" xfId="1111"/>
    <cellStyle name="Normal 7 8 2" xfId="1112"/>
    <cellStyle name="Normal 7 8 2 2" xfId="1113"/>
    <cellStyle name="Normal 7 8 2 2 2" xfId="2090"/>
    <cellStyle name="Normal 7 8 2 2 2 2" xfId="6268"/>
    <cellStyle name="Normal 7 8 2 2 2 2 2" xfId="13775"/>
    <cellStyle name="Normal 7 8 2 2 2 2 2 2" xfId="25829"/>
    <cellStyle name="Normal 7 8 2 2 2 2 3" xfId="19443"/>
    <cellStyle name="Normal 7 8 2 2 2 3" xfId="13776"/>
    <cellStyle name="Normal 7 8 2 2 2 3 2" xfId="25830"/>
    <cellStyle name="Normal 7 8 2 2 2 4" xfId="16578"/>
    <cellStyle name="Normal 7 8 2 2 3" xfId="6269"/>
    <cellStyle name="Normal 7 8 2 2 3 2" xfId="6270"/>
    <cellStyle name="Normal 7 8 2 2 3 2 2" xfId="13777"/>
    <cellStyle name="Normal 7 8 2 2 3 2 2 2" xfId="25831"/>
    <cellStyle name="Normal 7 8 2 2 3 2 3" xfId="19445"/>
    <cellStyle name="Normal 7 8 2 2 3 3" xfId="13778"/>
    <cellStyle name="Normal 7 8 2 2 3 3 2" xfId="25832"/>
    <cellStyle name="Normal 7 8 2 2 3 4" xfId="19444"/>
    <cellStyle name="Normal 7 8 2 2 4" xfId="6271"/>
    <cellStyle name="Normal 7 8 2 2 4 2" xfId="13779"/>
    <cellStyle name="Normal 7 8 2 2 4 2 2" xfId="25833"/>
    <cellStyle name="Normal 7 8 2 2 4 3" xfId="19446"/>
    <cellStyle name="Normal 7 8 2 2 5" xfId="8834"/>
    <cellStyle name="Normal 7 8 2 2 5 2" xfId="21198"/>
    <cellStyle name="Normal 7 8 2 2 6" xfId="15694"/>
    <cellStyle name="Normal 7 8 2 3" xfId="2091"/>
    <cellStyle name="Normal 7 8 2 3 2" xfId="6272"/>
    <cellStyle name="Normal 7 8 2 3 2 2" xfId="13780"/>
    <cellStyle name="Normal 7 8 2 3 2 2 2" xfId="25834"/>
    <cellStyle name="Normal 7 8 2 3 2 3" xfId="19447"/>
    <cellStyle name="Normal 7 8 2 3 3" xfId="13781"/>
    <cellStyle name="Normal 7 8 2 3 3 2" xfId="25835"/>
    <cellStyle name="Normal 7 8 2 3 4" xfId="16579"/>
    <cellStyle name="Normal 7 8 2 4" xfId="6273"/>
    <cellStyle name="Normal 7 8 2 4 2" xfId="6274"/>
    <cellStyle name="Normal 7 8 2 4 2 2" xfId="13782"/>
    <cellStyle name="Normal 7 8 2 4 2 2 2" xfId="25836"/>
    <cellStyle name="Normal 7 8 2 4 2 3" xfId="19449"/>
    <cellStyle name="Normal 7 8 2 4 3" xfId="13783"/>
    <cellStyle name="Normal 7 8 2 4 3 2" xfId="25837"/>
    <cellStyle name="Normal 7 8 2 4 4" xfId="19448"/>
    <cellStyle name="Normal 7 8 2 5" xfId="6275"/>
    <cellStyle name="Normal 7 8 2 5 2" xfId="13784"/>
    <cellStyle name="Normal 7 8 2 5 2 2" xfId="25838"/>
    <cellStyle name="Normal 7 8 2 5 3" xfId="19450"/>
    <cellStyle name="Normal 7 8 2 6" xfId="8835"/>
    <cellStyle name="Normal 7 8 2 6 2" xfId="21199"/>
    <cellStyle name="Normal 7 8 2 7" xfId="15693"/>
    <cellStyle name="Normal 7 8 3" xfId="1114"/>
    <cellStyle name="Normal 7 8 3 2" xfId="2092"/>
    <cellStyle name="Normal 7 8 3 2 2" xfId="6276"/>
    <cellStyle name="Normal 7 8 3 2 2 2" xfId="13785"/>
    <cellStyle name="Normal 7 8 3 2 2 2 2" xfId="25839"/>
    <cellStyle name="Normal 7 8 3 2 2 3" xfId="19451"/>
    <cellStyle name="Normal 7 8 3 2 3" xfId="13786"/>
    <cellStyle name="Normal 7 8 3 2 3 2" xfId="25840"/>
    <cellStyle name="Normal 7 8 3 2 4" xfId="16580"/>
    <cellStyle name="Normal 7 8 3 3" xfId="6277"/>
    <cellStyle name="Normal 7 8 3 3 2" xfId="6278"/>
    <cellStyle name="Normal 7 8 3 3 2 2" xfId="13787"/>
    <cellStyle name="Normal 7 8 3 3 2 2 2" xfId="25841"/>
    <cellStyle name="Normal 7 8 3 3 2 3" xfId="19453"/>
    <cellStyle name="Normal 7 8 3 3 3" xfId="13788"/>
    <cellStyle name="Normal 7 8 3 3 3 2" xfId="25842"/>
    <cellStyle name="Normal 7 8 3 3 4" xfId="19452"/>
    <cellStyle name="Normal 7 8 3 4" xfId="6279"/>
    <cellStyle name="Normal 7 8 3 4 2" xfId="13789"/>
    <cellStyle name="Normal 7 8 3 4 2 2" xfId="25843"/>
    <cellStyle name="Normal 7 8 3 4 3" xfId="19454"/>
    <cellStyle name="Normal 7 8 3 5" xfId="8836"/>
    <cellStyle name="Normal 7 8 3 5 2" xfId="21200"/>
    <cellStyle name="Normal 7 8 3 6" xfId="15695"/>
    <cellStyle name="Normal 7 8 4" xfId="2093"/>
    <cellStyle name="Normal 7 8 4 2" xfId="6280"/>
    <cellStyle name="Normal 7 8 4 2 2" xfId="13790"/>
    <cellStyle name="Normal 7 8 4 2 2 2" xfId="25844"/>
    <cellStyle name="Normal 7 8 4 2 3" xfId="19455"/>
    <cellStyle name="Normal 7 8 4 3" xfId="13791"/>
    <cellStyle name="Normal 7 8 4 3 2" xfId="25845"/>
    <cellStyle name="Normal 7 8 4 4" xfId="16581"/>
    <cellStyle name="Normal 7 8 5" xfId="6281"/>
    <cellStyle name="Normal 7 8 5 2" xfId="6282"/>
    <cellStyle name="Normal 7 8 5 2 2" xfId="13792"/>
    <cellStyle name="Normal 7 8 5 2 2 2" xfId="25846"/>
    <cellStyle name="Normal 7 8 5 2 3" xfId="19457"/>
    <cellStyle name="Normal 7 8 5 3" xfId="13793"/>
    <cellStyle name="Normal 7 8 5 3 2" xfId="25847"/>
    <cellStyle name="Normal 7 8 5 4" xfId="19456"/>
    <cellStyle name="Normal 7 8 6" xfId="6283"/>
    <cellStyle name="Normal 7 8 6 2" xfId="13794"/>
    <cellStyle name="Normal 7 8 6 2 2" xfId="25848"/>
    <cellStyle name="Normal 7 8 6 3" xfId="19458"/>
    <cellStyle name="Normal 7 8 7" xfId="8837"/>
    <cellStyle name="Normal 7 8 7 2" xfId="21201"/>
    <cellStyle name="Normal 7 8 8" xfId="15692"/>
    <cellStyle name="Normal 7 9" xfId="1115"/>
    <cellStyle name="Normal 7 9 2" xfId="1116"/>
    <cellStyle name="Normal 7 9 2 2" xfId="2094"/>
    <cellStyle name="Normal 7 9 2 2 2" xfId="6284"/>
    <cellStyle name="Normal 7 9 2 2 2 2" xfId="13795"/>
    <cellStyle name="Normal 7 9 2 2 2 2 2" xfId="25849"/>
    <cellStyle name="Normal 7 9 2 2 2 3" xfId="19459"/>
    <cellStyle name="Normal 7 9 2 2 3" xfId="13796"/>
    <cellStyle name="Normal 7 9 2 2 3 2" xfId="25850"/>
    <cellStyle name="Normal 7 9 2 2 4" xfId="16582"/>
    <cellStyle name="Normal 7 9 2 3" xfId="6285"/>
    <cellStyle name="Normal 7 9 2 3 2" xfId="6286"/>
    <cellStyle name="Normal 7 9 2 3 2 2" xfId="13797"/>
    <cellStyle name="Normal 7 9 2 3 2 2 2" xfId="25851"/>
    <cellStyle name="Normal 7 9 2 3 2 3" xfId="19461"/>
    <cellStyle name="Normal 7 9 2 3 3" xfId="13798"/>
    <cellStyle name="Normal 7 9 2 3 3 2" xfId="25852"/>
    <cellStyle name="Normal 7 9 2 3 4" xfId="19460"/>
    <cellStyle name="Normal 7 9 2 4" xfId="6287"/>
    <cellStyle name="Normal 7 9 2 4 2" xfId="13799"/>
    <cellStyle name="Normal 7 9 2 4 2 2" xfId="25853"/>
    <cellStyle name="Normal 7 9 2 4 3" xfId="19462"/>
    <cellStyle name="Normal 7 9 2 5" xfId="8838"/>
    <cellStyle name="Normal 7 9 2 5 2" xfId="21202"/>
    <cellStyle name="Normal 7 9 2 6" xfId="15697"/>
    <cellStyle name="Normal 7 9 3" xfId="2095"/>
    <cellStyle name="Normal 7 9 3 2" xfId="6288"/>
    <cellStyle name="Normal 7 9 3 2 2" xfId="13800"/>
    <cellStyle name="Normal 7 9 3 2 2 2" xfId="25854"/>
    <cellStyle name="Normal 7 9 3 2 3" xfId="19463"/>
    <cellStyle name="Normal 7 9 3 3" xfId="13801"/>
    <cellStyle name="Normal 7 9 3 3 2" xfId="25855"/>
    <cellStyle name="Normal 7 9 3 4" xfId="16583"/>
    <cellStyle name="Normal 7 9 4" xfId="6289"/>
    <cellStyle name="Normal 7 9 4 2" xfId="6290"/>
    <cellStyle name="Normal 7 9 4 2 2" xfId="13802"/>
    <cellStyle name="Normal 7 9 4 2 2 2" xfId="25856"/>
    <cellStyle name="Normal 7 9 4 2 3" xfId="19465"/>
    <cellStyle name="Normal 7 9 4 3" xfId="13803"/>
    <cellStyle name="Normal 7 9 4 3 2" xfId="25857"/>
    <cellStyle name="Normal 7 9 4 4" xfId="19464"/>
    <cellStyle name="Normal 7 9 5" xfId="6291"/>
    <cellStyle name="Normal 7 9 5 2" xfId="13804"/>
    <cellStyle name="Normal 7 9 5 2 2" xfId="25858"/>
    <cellStyle name="Normal 7 9 5 3" xfId="19466"/>
    <cellStyle name="Normal 7 9 6" xfId="8839"/>
    <cellStyle name="Normal 7 9 6 2" xfId="21203"/>
    <cellStyle name="Normal 7 9 7" xfId="15696"/>
    <cellStyle name="Normal 7_ARTURO SSMC110113xls" xfId="1117"/>
    <cellStyle name="Normal 70" xfId="2096"/>
    <cellStyle name="Normal 71" xfId="2097"/>
    <cellStyle name="Normal 72" xfId="2098"/>
    <cellStyle name="Normal 73" xfId="2099"/>
    <cellStyle name="Normal 74" xfId="2100"/>
    <cellStyle name="Normal 75" xfId="2101"/>
    <cellStyle name="Normal 76" xfId="2102"/>
    <cellStyle name="Normal 77" xfId="2103"/>
    <cellStyle name="Normal 78" xfId="2104"/>
    <cellStyle name="Normal 79" xfId="2105"/>
    <cellStyle name="Normal 8" xfId="185"/>
    <cellStyle name="Normal 8 2" xfId="186"/>
    <cellStyle name="Normal 8 2 10" xfId="2106"/>
    <cellStyle name="Normal 8 2 10 2" xfId="6292"/>
    <cellStyle name="Normal 8 2 10 2 2" xfId="13805"/>
    <cellStyle name="Normal 8 2 10 2 2 2" xfId="25859"/>
    <cellStyle name="Normal 8 2 10 2 3" xfId="19467"/>
    <cellStyle name="Normal 8 2 10 3" xfId="13806"/>
    <cellStyle name="Normal 8 2 10 3 2" xfId="25860"/>
    <cellStyle name="Normal 8 2 10 4" xfId="16584"/>
    <cellStyle name="Normal 8 2 11" xfId="6293"/>
    <cellStyle name="Normal 8 2 11 2" xfId="6294"/>
    <cellStyle name="Normal 8 2 11 2 2" xfId="13807"/>
    <cellStyle name="Normal 8 2 11 2 2 2" xfId="25861"/>
    <cellStyle name="Normal 8 2 11 2 3" xfId="19469"/>
    <cellStyle name="Normal 8 2 11 3" xfId="13808"/>
    <cellStyle name="Normal 8 2 11 3 2" xfId="25862"/>
    <cellStyle name="Normal 8 2 11 4" xfId="19468"/>
    <cellStyle name="Normal 8 2 12" xfId="6295"/>
    <cellStyle name="Normal 8 2 12 2" xfId="13809"/>
    <cellStyle name="Normal 8 2 12 2 2" xfId="25863"/>
    <cellStyle name="Normal 8 2 12 3" xfId="19470"/>
    <cellStyle name="Normal 8 2 13" xfId="8840"/>
    <cellStyle name="Normal 8 2 13 2" xfId="21204"/>
    <cellStyle name="Normal 8 2 14" xfId="14982"/>
    <cellStyle name="Normal 8 2 2" xfId="1118"/>
    <cellStyle name="Normal 8 2 2 2" xfId="1119"/>
    <cellStyle name="Normal 8 2 2 2 2" xfId="1120"/>
    <cellStyle name="Normal 8 2 2 2 2 2" xfId="2107"/>
    <cellStyle name="Normal 8 2 2 2 2 2 2" xfId="6296"/>
    <cellStyle name="Normal 8 2 2 2 2 2 2 2" xfId="13810"/>
    <cellStyle name="Normal 8 2 2 2 2 2 2 2 2" xfId="25864"/>
    <cellStyle name="Normal 8 2 2 2 2 2 2 3" xfId="19471"/>
    <cellStyle name="Normal 8 2 2 2 2 2 3" xfId="13811"/>
    <cellStyle name="Normal 8 2 2 2 2 2 3 2" xfId="25865"/>
    <cellStyle name="Normal 8 2 2 2 2 2 4" xfId="16585"/>
    <cellStyle name="Normal 8 2 2 2 2 3" xfId="6297"/>
    <cellStyle name="Normal 8 2 2 2 2 3 2" xfId="6298"/>
    <cellStyle name="Normal 8 2 2 2 2 3 2 2" xfId="13812"/>
    <cellStyle name="Normal 8 2 2 2 2 3 2 2 2" xfId="25866"/>
    <cellStyle name="Normal 8 2 2 2 2 3 2 3" xfId="19473"/>
    <cellStyle name="Normal 8 2 2 2 2 3 3" xfId="13813"/>
    <cellStyle name="Normal 8 2 2 2 2 3 3 2" xfId="25867"/>
    <cellStyle name="Normal 8 2 2 2 2 3 4" xfId="19472"/>
    <cellStyle name="Normal 8 2 2 2 2 4" xfId="6299"/>
    <cellStyle name="Normal 8 2 2 2 2 4 2" xfId="13814"/>
    <cellStyle name="Normal 8 2 2 2 2 4 2 2" xfId="25868"/>
    <cellStyle name="Normal 8 2 2 2 2 4 3" xfId="19474"/>
    <cellStyle name="Normal 8 2 2 2 2 5" xfId="8841"/>
    <cellStyle name="Normal 8 2 2 2 2 5 2" xfId="21205"/>
    <cellStyle name="Normal 8 2 2 2 2 6" xfId="15700"/>
    <cellStyle name="Normal 8 2 2 2 3" xfId="2108"/>
    <cellStyle name="Normal 8 2 2 2 3 2" xfId="6300"/>
    <cellStyle name="Normal 8 2 2 2 3 2 2" xfId="13815"/>
    <cellStyle name="Normal 8 2 2 2 3 2 2 2" xfId="25869"/>
    <cellStyle name="Normal 8 2 2 2 3 2 3" xfId="19475"/>
    <cellStyle name="Normal 8 2 2 2 3 3" xfId="13816"/>
    <cellStyle name="Normal 8 2 2 2 3 3 2" xfId="25870"/>
    <cellStyle name="Normal 8 2 2 2 3 4" xfId="16586"/>
    <cellStyle name="Normal 8 2 2 2 4" xfId="6301"/>
    <cellStyle name="Normal 8 2 2 2 4 2" xfId="6302"/>
    <cellStyle name="Normal 8 2 2 2 4 2 2" xfId="13817"/>
    <cellStyle name="Normal 8 2 2 2 4 2 2 2" xfId="25871"/>
    <cellStyle name="Normal 8 2 2 2 4 2 3" xfId="19477"/>
    <cellStyle name="Normal 8 2 2 2 4 3" xfId="13818"/>
    <cellStyle name="Normal 8 2 2 2 4 3 2" xfId="25872"/>
    <cellStyle name="Normal 8 2 2 2 4 4" xfId="19476"/>
    <cellStyle name="Normal 8 2 2 2 5" xfId="6303"/>
    <cellStyle name="Normal 8 2 2 2 5 2" xfId="13819"/>
    <cellStyle name="Normal 8 2 2 2 5 2 2" xfId="25873"/>
    <cellStyle name="Normal 8 2 2 2 5 3" xfId="19478"/>
    <cellStyle name="Normal 8 2 2 2 6" xfId="8842"/>
    <cellStyle name="Normal 8 2 2 2 6 2" xfId="21206"/>
    <cellStyle name="Normal 8 2 2 2 7" xfId="15699"/>
    <cellStyle name="Normal 8 2 2 3" xfId="1121"/>
    <cellStyle name="Normal 8 2 2 3 2" xfId="2109"/>
    <cellStyle name="Normal 8 2 2 3 2 2" xfId="6304"/>
    <cellStyle name="Normal 8 2 2 3 2 2 2" xfId="13820"/>
    <cellStyle name="Normal 8 2 2 3 2 2 2 2" xfId="25874"/>
    <cellStyle name="Normal 8 2 2 3 2 2 3" xfId="19479"/>
    <cellStyle name="Normal 8 2 2 3 2 3" xfId="13821"/>
    <cellStyle name="Normal 8 2 2 3 2 3 2" xfId="25875"/>
    <cellStyle name="Normal 8 2 2 3 2 4" xfId="16587"/>
    <cellStyle name="Normal 8 2 2 3 3" xfId="6305"/>
    <cellStyle name="Normal 8 2 2 3 3 2" xfId="6306"/>
    <cellStyle name="Normal 8 2 2 3 3 2 2" xfId="13822"/>
    <cellStyle name="Normal 8 2 2 3 3 2 2 2" xfId="25876"/>
    <cellStyle name="Normal 8 2 2 3 3 2 3" xfId="19481"/>
    <cellStyle name="Normal 8 2 2 3 3 3" xfId="13823"/>
    <cellStyle name="Normal 8 2 2 3 3 3 2" xfId="25877"/>
    <cellStyle name="Normal 8 2 2 3 3 4" xfId="19480"/>
    <cellStyle name="Normal 8 2 2 3 4" xfId="6307"/>
    <cellStyle name="Normal 8 2 2 3 4 2" xfId="13824"/>
    <cellStyle name="Normal 8 2 2 3 4 2 2" xfId="25878"/>
    <cellStyle name="Normal 8 2 2 3 4 3" xfId="19482"/>
    <cellStyle name="Normal 8 2 2 3 5" xfId="8843"/>
    <cellStyle name="Normal 8 2 2 3 5 2" xfId="21207"/>
    <cellStyle name="Normal 8 2 2 3 6" xfId="15701"/>
    <cellStyle name="Normal 8 2 2 4" xfId="2110"/>
    <cellStyle name="Normal 8 2 2 4 2" xfId="6308"/>
    <cellStyle name="Normal 8 2 2 4 2 2" xfId="13825"/>
    <cellStyle name="Normal 8 2 2 4 2 2 2" xfId="25879"/>
    <cellStyle name="Normal 8 2 2 4 2 3" xfId="19483"/>
    <cellStyle name="Normal 8 2 2 4 3" xfId="13826"/>
    <cellStyle name="Normal 8 2 2 4 3 2" xfId="25880"/>
    <cellStyle name="Normal 8 2 2 4 4" xfId="16588"/>
    <cellStyle name="Normal 8 2 2 5" xfId="6309"/>
    <cellStyle name="Normal 8 2 2 5 2" xfId="6310"/>
    <cellStyle name="Normal 8 2 2 5 2 2" xfId="13827"/>
    <cellStyle name="Normal 8 2 2 5 2 2 2" xfId="25881"/>
    <cellStyle name="Normal 8 2 2 5 2 3" xfId="19485"/>
    <cellStyle name="Normal 8 2 2 5 3" xfId="13828"/>
    <cellStyle name="Normal 8 2 2 5 3 2" xfId="25882"/>
    <cellStyle name="Normal 8 2 2 5 4" xfId="19484"/>
    <cellStyle name="Normal 8 2 2 6" xfId="6311"/>
    <cellStyle name="Normal 8 2 2 6 2" xfId="13829"/>
    <cellStyle name="Normal 8 2 2 6 2 2" xfId="25883"/>
    <cellStyle name="Normal 8 2 2 6 3" xfId="19486"/>
    <cellStyle name="Normal 8 2 2 7" xfId="8844"/>
    <cellStyle name="Normal 8 2 2 7 2" xfId="21208"/>
    <cellStyle name="Normal 8 2 2 8" xfId="15698"/>
    <cellStyle name="Normal 8 2 3" xfId="1122"/>
    <cellStyle name="Normal 8 2 3 2" xfId="1123"/>
    <cellStyle name="Normal 8 2 3 2 2" xfId="1124"/>
    <cellStyle name="Normal 8 2 3 2 2 2" xfId="2111"/>
    <cellStyle name="Normal 8 2 3 2 2 2 2" xfId="6312"/>
    <cellStyle name="Normal 8 2 3 2 2 2 2 2" xfId="13830"/>
    <cellStyle name="Normal 8 2 3 2 2 2 2 2 2" xfId="25884"/>
    <cellStyle name="Normal 8 2 3 2 2 2 2 3" xfId="19487"/>
    <cellStyle name="Normal 8 2 3 2 2 2 3" xfId="13831"/>
    <cellStyle name="Normal 8 2 3 2 2 2 3 2" xfId="25885"/>
    <cellStyle name="Normal 8 2 3 2 2 2 4" xfId="16589"/>
    <cellStyle name="Normal 8 2 3 2 2 3" xfId="6313"/>
    <cellStyle name="Normal 8 2 3 2 2 3 2" xfId="6314"/>
    <cellStyle name="Normal 8 2 3 2 2 3 2 2" xfId="13832"/>
    <cellStyle name="Normal 8 2 3 2 2 3 2 2 2" xfId="25886"/>
    <cellStyle name="Normal 8 2 3 2 2 3 2 3" xfId="19489"/>
    <cellStyle name="Normal 8 2 3 2 2 3 3" xfId="13833"/>
    <cellStyle name="Normal 8 2 3 2 2 3 3 2" xfId="25887"/>
    <cellStyle name="Normal 8 2 3 2 2 3 4" xfId="19488"/>
    <cellStyle name="Normal 8 2 3 2 2 4" xfId="6315"/>
    <cellStyle name="Normal 8 2 3 2 2 4 2" xfId="13834"/>
    <cellStyle name="Normal 8 2 3 2 2 4 2 2" xfId="25888"/>
    <cellStyle name="Normal 8 2 3 2 2 4 3" xfId="19490"/>
    <cellStyle name="Normal 8 2 3 2 2 5" xfId="8845"/>
    <cellStyle name="Normal 8 2 3 2 2 5 2" xfId="21209"/>
    <cellStyle name="Normal 8 2 3 2 2 6" xfId="15704"/>
    <cellStyle name="Normal 8 2 3 2 3" xfId="2112"/>
    <cellStyle name="Normal 8 2 3 2 3 2" xfId="6316"/>
    <cellStyle name="Normal 8 2 3 2 3 2 2" xfId="13835"/>
    <cellStyle name="Normal 8 2 3 2 3 2 2 2" xfId="25889"/>
    <cellStyle name="Normal 8 2 3 2 3 2 3" xfId="19491"/>
    <cellStyle name="Normal 8 2 3 2 3 3" xfId="13836"/>
    <cellStyle name="Normal 8 2 3 2 3 3 2" xfId="25890"/>
    <cellStyle name="Normal 8 2 3 2 3 4" xfId="16590"/>
    <cellStyle name="Normal 8 2 3 2 4" xfId="6317"/>
    <cellStyle name="Normal 8 2 3 2 4 2" xfId="6318"/>
    <cellStyle name="Normal 8 2 3 2 4 2 2" xfId="13837"/>
    <cellStyle name="Normal 8 2 3 2 4 2 2 2" xfId="25891"/>
    <cellStyle name="Normal 8 2 3 2 4 2 3" xfId="19493"/>
    <cellStyle name="Normal 8 2 3 2 4 3" xfId="13838"/>
    <cellStyle name="Normal 8 2 3 2 4 3 2" xfId="25892"/>
    <cellStyle name="Normal 8 2 3 2 4 4" xfId="19492"/>
    <cellStyle name="Normal 8 2 3 2 5" xfId="6319"/>
    <cellStyle name="Normal 8 2 3 2 5 2" xfId="13839"/>
    <cellStyle name="Normal 8 2 3 2 5 2 2" xfId="25893"/>
    <cellStyle name="Normal 8 2 3 2 5 3" xfId="19494"/>
    <cellStyle name="Normal 8 2 3 2 6" xfId="8846"/>
    <cellStyle name="Normal 8 2 3 2 6 2" xfId="21210"/>
    <cellStyle name="Normal 8 2 3 2 7" xfId="15703"/>
    <cellStyle name="Normal 8 2 3 3" xfId="1125"/>
    <cellStyle name="Normal 8 2 3 3 2" xfId="2113"/>
    <cellStyle name="Normal 8 2 3 3 2 2" xfId="6320"/>
    <cellStyle name="Normal 8 2 3 3 2 2 2" xfId="13840"/>
    <cellStyle name="Normal 8 2 3 3 2 2 2 2" xfId="25894"/>
    <cellStyle name="Normal 8 2 3 3 2 2 3" xfId="19495"/>
    <cellStyle name="Normal 8 2 3 3 2 3" xfId="13841"/>
    <cellStyle name="Normal 8 2 3 3 2 3 2" xfId="25895"/>
    <cellStyle name="Normal 8 2 3 3 2 4" xfId="16591"/>
    <cellStyle name="Normal 8 2 3 3 3" xfId="6321"/>
    <cellStyle name="Normal 8 2 3 3 3 2" xfId="6322"/>
    <cellStyle name="Normal 8 2 3 3 3 2 2" xfId="13842"/>
    <cellStyle name="Normal 8 2 3 3 3 2 2 2" xfId="25896"/>
    <cellStyle name="Normal 8 2 3 3 3 2 3" xfId="19497"/>
    <cellStyle name="Normal 8 2 3 3 3 3" xfId="13843"/>
    <cellStyle name="Normal 8 2 3 3 3 3 2" xfId="25897"/>
    <cellStyle name="Normal 8 2 3 3 3 4" xfId="19496"/>
    <cellStyle name="Normal 8 2 3 3 4" xfId="6323"/>
    <cellStyle name="Normal 8 2 3 3 4 2" xfId="13844"/>
    <cellStyle name="Normal 8 2 3 3 4 2 2" xfId="25898"/>
    <cellStyle name="Normal 8 2 3 3 4 3" xfId="19498"/>
    <cellStyle name="Normal 8 2 3 3 5" xfId="8847"/>
    <cellStyle name="Normal 8 2 3 3 5 2" xfId="21211"/>
    <cellStyle name="Normal 8 2 3 3 6" xfId="15705"/>
    <cellStyle name="Normal 8 2 3 4" xfId="2114"/>
    <cellStyle name="Normal 8 2 3 4 2" xfId="6324"/>
    <cellStyle name="Normal 8 2 3 4 2 2" xfId="13845"/>
    <cellStyle name="Normal 8 2 3 4 2 2 2" xfId="25899"/>
    <cellStyle name="Normal 8 2 3 4 2 3" xfId="19499"/>
    <cellStyle name="Normal 8 2 3 4 3" xfId="13846"/>
    <cellStyle name="Normal 8 2 3 4 3 2" xfId="25900"/>
    <cellStyle name="Normal 8 2 3 4 4" xfId="16592"/>
    <cellStyle name="Normal 8 2 3 5" xfId="6325"/>
    <cellStyle name="Normal 8 2 3 5 2" xfId="6326"/>
    <cellStyle name="Normal 8 2 3 5 2 2" xfId="13847"/>
    <cellStyle name="Normal 8 2 3 5 2 2 2" xfId="25901"/>
    <cellStyle name="Normal 8 2 3 5 2 3" xfId="19501"/>
    <cellStyle name="Normal 8 2 3 5 3" xfId="13848"/>
    <cellStyle name="Normal 8 2 3 5 3 2" xfId="25902"/>
    <cellStyle name="Normal 8 2 3 5 4" xfId="19500"/>
    <cellStyle name="Normal 8 2 3 6" xfId="6327"/>
    <cellStyle name="Normal 8 2 3 6 2" xfId="13849"/>
    <cellStyle name="Normal 8 2 3 6 2 2" xfId="25903"/>
    <cellStyle name="Normal 8 2 3 6 3" xfId="19502"/>
    <cellStyle name="Normal 8 2 3 7" xfId="8848"/>
    <cellStyle name="Normal 8 2 3 7 2" xfId="21212"/>
    <cellStyle name="Normal 8 2 3 8" xfId="15702"/>
    <cellStyle name="Normal 8 2 4" xfId="1126"/>
    <cellStyle name="Normal 8 2 4 2" xfId="1127"/>
    <cellStyle name="Normal 8 2 4 2 2" xfId="1128"/>
    <cellStyle name="Normal 8 2 4 2 2 2" xfId="2115"/>
    <cellStyle name="Normal 8 2 4 2 2 2 2" xfId="6328"/>
    <cellStyle name="Normal 8 2 4 2 2 2 2 2" xfId="13850"/>
    <cellStyle name="Normal 8 2 4 2 2 2 2 2 2" xfId="25904"/>
    <cellStyle name="Normal 8 2 4 2 2 2 2 3" xfId="19503"/>
    <cellStyle name="Normal 8 2 4 2 2 2 3" xfId="13851"/>
    <cellStyle name="Normal 8 2 4 2 2 2 3 2" xfId="25905"/>
    <cellStyle name="Normal 8 2 4 2 2 2 4" xfId="16593"/>
    <cellStyle name="Normal 8 2 4 2 2 3" xfId="6329"/>
    <cellStyle name="Normal 8 2 4 2 2 3 2" xfId="6330"/>
    <cellStyle name="Normal 8 2 4 2 2 3 2 2" xfId="13852"/>
    <cellStyle name="Normal 8 2 4 2 2 3 2 2 2" xfId="25906"/>
    <cellStyle name="Normal 8 2 4 2 2 3 2 3" xfId="19505"/>
    <cellStyle name="Normal 8 2 4 2 2 3 3" xfId="13853"/>
    <cellStyle name="Normal 8 2 4 2 2 3 3 2" xfId="25907"/>
    <cellStyle name="Normal 8 2 4 2 2 3 4" xfId="19504"/>
    <cellStyle name="Normal 8 2 4 2 2 4" xfId="6331"/>
    <cellStyle name="Normal 8 2 4 2 2 4 2" xfId="13854"/>
    <cellStyle name="Normal 8 2 4 2 2 4 2 2" xfId="25908"/>
    <cellStyle name="Normal 8 2 4 2 2 4 3" xfId="19506"/>
    <cellStyle name="Normal 8 2 4 2 2 5" xfId="8849"/>
    <cellStyle name="Normal 8 2 4 2 2 5 2" xfId="21213"/>
    <cellStyle name="Normal 8 2 4 2 2 6" xfId="15708"/>
    <cellStyle name="Normal 8 2 4 2 3" xfId="2116"/>
    <cellStyle name="Normal 8 2 4 2 3 2" xfId="6332"/>
    <cellStyle name="Normal 8 2 4 2 3 2 2" xfId="13855"/>
    <cellStyle name="Normal 8 2 4 2 3 2 2 2" xfId="25909"/>
    <cellStyle name="Normal 8 2 4 2 3 2 3" xfId="19507"/>
    <cellStyle name="Normal 8 2 4 2 3 3" xfId="13856"/>
    <cellStyle name="Normal 8 2 4 2 3 3 2" xfId="25910"/>
    <cellStyle name="Normal 8 2 4 2 3 4" xfId="16594"/>
    <cellStyle name="Normal 8 2 4 2 4" xfId="6333"/>
    <cellStyle name="Normal 8 2 4 2 4 2" xfId="6334"/>
    <cellStyle name="Normal 8 2 4 2 4 2 2" xfId="13857"/>
    <cellStyle name="Normal 8 2 4 2 4 2 2 2" xfId="25911"/>
    <cellStyle name="Normal 8 2 4 2 4 2 3" xfId="19509"/>
    <cellStyle name="Normal 8 2 4 2 4 3" xfId="13858"/>
    <cellStyle name="Normal 8 2 4 2 4 3 2" xfId="25912"/>
    <cellStyle name="Normal 8 2 4 2 4 4" xfId="19508"/>
    <cellStyle name="Normal 8 2 4 2 5" xfId="6335"/>
    <cellStyle name="Normal 8 2 4 2 5 2" xfId="13859"/>
    <cellStyle name="Normal 8 2 4 2 5 2 2" xfId="25913"/>
    <cellStyle name="Normal 8 2 4 2 5 3" xfId="19510"/>
    <cellStyle name="Normal 8 2 4 2 6" xfId="8850"/>
    <cellStyle name="Normal 8 2 4 2 6 2" xfId="21214"/>
    <cellStyle name="Normal 8 2 4 2 7" xfId="15707"/>
    <cellStyle name="Normal 8 2 4 3" xfId="1129"/>
    <cellStyle name="Normal 8 2 4 3 2" xfId="2117"/>
    <cellStyle name="Normal 8 2 4 3 2 2" xfId="6336"/>
    <cellStyle name="Normal 8 2 4 3 2 2 2" xfId="13860"/>
    <cellStyle name="Normal 8 2 4 3 2 2 2 2" xfId="25914"/>
    <cellStyle name="Normal 8 2 4 3 2 2 3" xfId="19511"/>
    <cellStyle name="Normal 8 2 4 3 2 3" xfId="13861"/>
    <cellStyle name="Normal 8 2 4 3 2 3 2" xfId="25915"/>
    <cellStyle name="Normal 8 2 4 3 2 4" xfId="16595"/>
    <cellStyle name="Normal 8 2 4 3 3" xfId="6337"/>
    <cellStyle name="Normal 8 2 4 3 3 2" xfId="6338"/>
    <cellStyle name="Normal 8 2 4 3 3 2 2" xfId="13862"/>
    <cellStyle name="Normal 8 2 4 3 3 2 2 2" xfId="25916"/>
    <cellStyle name="Normal 8 2 4 3 3 2 3" xfId="19513"/>
    <cellStyle name="Normal 8 2 4 3 3 3" xfId="13863"/>
    <cellStyle name="Normal 8 2 4 3 3 3 2" xfId="25917"/>
    <cellStyle name="Normal 8 2 4 3 3 4" xfId="19512"/>
    <cellStyle name="Normal 8 2 4 3 4" xfId="6339"/>
    <cellStyle name="Normal 8 2 4 3 4 2" xfId="13864"/>
    <cellStyle name="Normal 8 2 4 3 4 2 2" xfId="25918"/>
    <cellStyle name="Normal 8 2 4 3 4 3" xfId="19514"/>
    <cellStyle name="Normal 8 2 4 3 5" xfId="8851"/>
    <cellStyle name="Normal 8 2 4 3 5 2" xfId="21215"/>
    <cellStyle name="Normal 8 2 4 3 6" xfId="15709"/>
    <cellStyle name="Normal 8 2 4 4" xfId="2118"/>
    <cellStyle name="Normal 8 2 4 4 2" xfId="6340"/>
    <cellStyle name="Normal 8 2 4 4 2 2" xfId="13865"/>
    <cellStyle name="Normal 8 2 4 4 2 2 2" xfId="25919"/>
    <cellStyle name="Normal 8 2 4 4 2 3" xfId="19515"/>
    <cellStyle name="Normal 8 2 4 4 3" xfId="13866"/>
    <cellStyle name="Normal 8 2 4 4 3 2" xfId="25920"/>
    <cellStyle name="Normal 8 2 4 4 4" xfId="16596"/>
    <cellStyle name="Normal 8 2 4 5" xfId="6341"/>
    <cellStyle name="Normal 8 2 4 5 2" xfId="6342"/>
    <cellStyle name="Normal 8 2 4 5 2 2" xfId="13867"/>
    <cellStyle name="Normal 8 2 4 5 2 2 2" xfId="25921"/>
    <cellStyle name="Normal 8 2 4 5 2 3" xfId="19517"/>
    <cellStyle name="Normal 8 2 4 5 3" xfId="13868"/>
    <cellStyle name="Normal 8 2 4 5 3 2" xfId="25922"/>
    <cellStyle name="Normal 8 2 4 5 4" xfId="19516"/>
    <cellStyle name="Normal 8 2 4 6" xfId="6343"/>
    <cellStyle name="Normal 8 2 4 6 2" xfId="13869"/>
    <cellStyle name="Normal 8 2 4 6 2 2" xfId="25923"/>
    <cellStyle name="Normal 8 2 4 6 3" xfId="19518"/>
    <cellStyle name="Normal 8 2 4 7" xfId="8852"/>
    <cellStyle name="Normal 8 2 4 7 2" xfId="21216"/>
    <cellStyle name="Normal 8 2 4 8" xfId="15706"/>
    <cellStyle name="Normal 8 2 5" xfId="1130"/>
    <cellStyle name="Normal 8 2 5 2" xfId="1131"/>
    <cellStyle name="Normal 8 2 5 2 2" xfId="1132"/>
    <cellStyle name="Normal 8 2 5 2 2 2" xfId="2119"/>
    <cellStyle name="Normal 8 2 5 2 2 2 2" xfId="6344"/>
    <cellStyle name="Normal 8 2 5 2 2 2 2 2" xfId="13870"/>
    <cellStyle name="Normal 8 2 5 2 2 2 2 2 2" xfId="25924"/>
    <cellStyle name="Normal 8 2 5 2 2 2 2 3" xfId="19519"/>
    <cellStyle name="Normal 8 2 5 2 2 2 3" xfId="13871"/>
    <cellStyle name="Normal 8 2 5 2 2 2 3 2" xfId="25925"/>
    <cellStyle name="Normal 8 2 5 2 2 2 4" xfId="16597"/>
    <cellStyle name="Normal 8 2 5 2 2 3" xfId="6345"/>
    <cellStyle name="Normal 8 2 5 2 2 3 2" xfId="6346"/>
    <cellStyle name="Normal 8 2 5 2 2 3 2 2" xfId="13872"/>
    <cellStyle name="Normal 8 2 5 2 2 3 2 2 2" xfId="25926"/>
    <cellStyle name="Normal 8 2 5 2 2 3 2 3" xfId="19521"/>
    <cellStyle name="Normal 8 2 5 2 2 3 3" xfId="13873"/>
    <cellStyle name="Normal 8 2 5 2 2 3 3 2" xfId="25927"/>
    <cellStyle name="Normal 8 2 5 2 2 3 4" xfId="19520"/>
    <cellStyle name="Normal 8 2 5 2 2 4" xfId="6347"/>
    <cellStyle name="Normal 8 2 5 2 2 4 2" xfId="13874"/>
    <cellStyle name="Normal 8 2 5 2 2 4 2 2" xfId="25928"/>
    <cellStyle name="Normal 8 2 5 2 2 4 3" xfId="19522"/>
    <cellStyle name="Normal 8 2 5 2 2 5" xfId="8853"/>
    <cellStyle name="Normal 8 2 5 2 2 5 2" xfId="21217"/>
    <cellStyle name="Normal 8 2 5 2 2 6" xfId="15712"/>
    <cellStyle name="Normal 8 2 5 2 3" xfId="2120"/>
    <cellStyle name="Normal 8 2 5 2 3 2" xfId="6348"/>
    <cellStyle name="Normal 8 2 5 2 3 2 2" xfId="13875"/>
    <cellStyle name="Normal 8 2 5 2 3 2 2 2" xfId="25929"/>
    <cellStyle name="Normal 8 2 5 2 3 2 3" xfId="19523"/>
    <cellStyle name="Normal 8 2 5 2 3 3" xfId="13876"/>
    <cellStyle name="Normal 8 2 5 2 3 3 2" xfId="25930"/>
    <cellStyle name="Normal 8 2 5 2 3 4" xfId="16598"/>
    <cellStyle name="Normal 8 2 5 2 4" xfId="6349"/>
    <cellStyle name="Normal 8 2 5 2 4 2" xfId="6350"/>
    <cellStyle name="Normal 8 2 5 2 4 2 2" xfId="13877"/>
    <cellStyle name="Normal 8 2 5 2 4 2 2 2" xfId="25931"/>
    <cellStyle name="Normal 8 2 5 2 4 2 3" xfId="19525"/>
    <cellStyle name="Normal 8 2 5 2 4 3" xfId="13878"/>
    <cellStyle name="Normal 8 2 5 2 4 3 2" xfId="25932"/>
    <cellStyle name="Normal 8 2 5 2 4 4" xfId="19524"/>
    <cellStyle name="Normal 8 2 5 2 5" xfId="6351"/>
    <cellStyle name="Normal 8 2 5 2 5 2" xfId="13879"/>
    <cellStyle name="Normal 8 2 5 2 5 2 2" xfId="25933"/>
    <cellStyle name="Normal 8 2 5 2 5 3" xfId="19526"/>
    <cellStyle name="Normal 8 2 5 2 6" xfId="8854"/>
    <cellStyle name="Normal 8 2 5 2 6 2" xfId="21218"/>
    <cellStyle name="Normal 8 2 5 2 7" xfId="15711"/>
    <cellStyle name="Normal 8 2 5 3" xfId="1133"/>
    <cellStyle name="Normal 8 2 5 3 2" xfId="2121"/>
    <cellStyle name="Normal 8 2 5 3 2 2" xfId="6352"/>
    <cellStyle name="Normal 8 2 5 3 2 2 2" xfId="13880"/>
    <cellStyle name="Normal 8 2 5 3 2 2 2 2" xfId="25934"/>
    <cellStyle name="Normal 8 2 5 3 2 2 3" xfId="19527"/>
    <cellStyle name="Normal 8 2 5 3 2 3" xfId="13881"/>
    <cellStyle name="Normal 8 2 5 3 2 3 2" xfId="25935"/>
    <cellStyle name="Normal 8 2 5 3 2 4" xfId="16599"/>
    <cellStyle name="Normal 8 2 5 3 3" xfId="6353"/>
    <cellStyle name="Normal 8 2 5 3 3 2" xfId="6354"/>
    <cellStyle name="Normal 8 2 5 3 3 2 2" xfId="13882"/>
    <cellStyle name="Normal 8 2 5 3 3 2 2 2" xfId="25936"/>
    <cellStyle name="Normal 8 2 5 3 3 2 3" xfId="19529"/>
    <cellStyle name="Normal 8 2 5 3 3 3" xfId="13883"/>
    <cellStyle name="Normal 8 2 5 3 3 3 2" xfId="25937"/>
    <cellStyle name="Normal 8 2 5 3 3 4" xfId="19528"/>
    <cellStyle name="Normal 8 2 5 3 4" xfId="6355"/>
    <cellStyle name="Normal 8 2 5 3 4 2" xfId="13884"/>
    <cellStyle name="Normal 8 2 5 3 4 2 2" xfId="25938"/>
    <cellStyle name="Normal 8 2 5 3 4 3" xfId="19530"/>
    <cellStyle name="Normal 8 2 5 3 5" xfId="8855"/>
    <cellStyle name="Normal 8 2 5 3 5 2" xfId="21219"/>
    <cellStyle name="Normal 8 2 5 3 6" xfId="15713"/>
    <cellStyle name="Normal 8 2 5 4" xfId="2122"/>
    <cellStyle name="Normal 8 2 5 4 2" xfId="6356"/>
    <cellStyle name="Normal 8 2 5 4 2 2" xfId="13885"/>
    <cellStyle name="Normal 8 2 5 4 2 2 2" xfId="25939"/>
    <cellStyle name="Normal 8 2 5 4 2 3" xfId="19531"/>
    <cellStyle name="Normal 8 2 5 4 3" xfId="13886"/>
    <cellStyle name="Normal 8 2 5 4 3 2" xfId="25940"/>
    <cellStyle name="Normal 8 2 5 4 4" xfId="16600"/>
    <cellStyle name="Normal 8 2 5 5" xfId="6357"/>
    <cellStyle name="Normal 8 2 5 5 2" xfId="6358"/>
    <cellStyle name="Normal 8 2 5 5 2 2" xfId="13887"/>
    <cellStyle name="Normal 8 2 5 5 2 2 2" xfId="25941"/>
    <cellStyle name="Normal 8 2 5 5 2 3" xfId="19533"/>
    <cellStyle name="Normal 8 2 5 5 3" xfId="13888"/>
    <cellStyle name="Normal 8 2 5 5 3 2" xfId="25942"/>
    <cellStyle name="Normal 8 2 5 5 4" xfId="19532"/>
    <cellStyle name="Normal 8 2 5 6" xfId="6359"/>
    <cellStyle name="Normal 8 2 5 6 2" xfId="13889"/>
    <cellStyle name="Normal 8 2 5 6 2 2" xfId="25943"/>
    <cellStyle name="Normal 8 2 5 6 3" xfId="19534"/>
    <cellStyle name="Normal 8 2 5 7" xfId="8856"/>
    <cellStyle name="Normal 8 2 5 7 2" xfId="21220"/>
    <cellStyle name="Normal 8 2 5 8" xfId="15710"/>
    <cellStyle name="Normal 8 2 6" xfId="1134"/>
    <cellStyle name="Normal 8 2 6 2" xfId="1135"/>
    <cellStyle name="Normal 8 2 6 2 2" xfId="1136"/>
    <cellStyle name="Normal 8 2 6 2 2 2" xfId="2123"/>
    <cellStyle name="Normal 8 2 6 2 2 2 2" xfId="6360"/>
    <cellStyle name="Normal 8 2 6 2 2 2 2 2" xfId="13890"/>
    <cellStyle name="Normal 8 2 6 2 2 2 2 2 2" xfId="25944"/>
    <cellStyle name="Normal 8 2 6 2 2 2 2 3" xfId="19535"/>
    <cellStyle name="Normal 8 2 6 2 2 2 3" xfId="13891"/>
    <cellStyle name="Normal 8 2 6 2 2 2 3 2" xfId="25945"/>
    <cellStyle name="Normal 8 2 6 2 2 2 4" xfId="16601"/>
    <cellStyle name="Normal 8 2 6 2 2 3" xfId="6361"/>
    <cellStyle name="Normal 8 2 6 2 2 3 2" xfId="6362"/>
    <cellStyle name="Normal 8 2 6 2 2 3 2 2" xfId="13892"/>
    <cellStyle name="Normal 8 2 6 2 2 3 2 2 2" xfId="25946"/>
    <cellStyle name="Normal 8 2 6 2 2 3 2 3" xfId="19537"/>
    <cellStyle name="Normal 8 2 6 2 2 3 3" xfId="13893"/>
    <cellStyle name="Normal 8 2 6 2 2 3 3 2" xfId="25947"/>
    <cellStyle name="Normal 8 2 6 2 2 3 4" xfId="19536"/>
    <cellStyle name="Normal 8 2 6 2 2 4" xfId="6363"/>
    <cellStyle name="Normal 8 2 6 2 2 4 2" xfId="13894"/>
    <cellStyle name="Normal 8 2 6 2 2 4 2 2" xfId="25948"/>
    <cellStyle name="Normal 8 2 6 2 2 4 3" xfId="19538"/>
    <cellStyle name="Normal 8 2 6 2 2 5" xfId="8857"/>
    <cellStyle name="Normal 8 2 6 2 2 5 2" xfId="21221"/>
    <cellStyle name="Normal 8 2 6 2 2 6" xfId="15716"/>
    <cellStyle name="Normal 8 2 6 2 3" xfId="2124"/>
    <cellStyle name="Normal 8 2 6 2 3 2" xfId="6364"/>
    <cellStyle name="Normal 8 2 6 2 3 2 2" xfId="13895"/>
    <cellStyle name="Normal 8 2 6 2 3 2 2 2" xfId="25949"/>
    <cellStyle name="Normal 8 2 6 2 3 2 3" xfId="19539"/>
    <cellStyle name="Normal 8 2 6 2 3 3" xfId="13896"/>
    <cellStyle name="Normal 8 2 6 2 3 3 2" xfId="25950"/>
    <cellStyle name="Normal 8 2 6 2 3 4" xfId="16602"/>
    <cellStyle name="Normal 8 2 6 2 4" xfId="6365"/>
    <cellStyle name="Normal 8 2 6 2 4 2" xfId="6366"/>
    <cellStyle name="Normal 8 2 6 2 4 2 2" xfId="13897"/>
    <cellStyle name="Normal 8 2 6 2 4 2 2 2" xfId="25951"/>
    <cellStyle name="Normal 8 2 6 2 4 2 3" xfId="19541"/>
    <cellStyle name="Normal 8 2 6 2 4 3" xfId="13898"/>
    <cellStyle name="Normal 8 2 6 2 4 3 2" xfId="25952"/>
    <cellStyle name="Normal 8 2 6 2 4 4" xfId="19540"/>
    <cellStyle name="Normal 8 2 6 2 5" xfId="6367"/>
    <cellStyle name="Normal 8 2 6 2 5 2" xfId="13899"/>
    <cellStyle name="Normal 8 2 6 2 5 2 2" xfId="25953"/>
    <cellStyle name="Normal 8 2 6 2 5 3" xfId="19542"/>
    <cellStyle name="Normal 8 2 6 2 6" xfId="8858"/>
    <cellStyle name="Normal 8 2 6 2 6 2" xfId="21222"/>
    <cellStyle name="Normal 8 2 6 2 7" xfId="15715"/>
    <cellStyle name="Normal 8 2 6 3" xfId="1137"/>
    <cellStyle name="Normal 8 2 6 3 2" xfId="2125"/>
    <cellStyle name="Normal 8 2 6 3 2 2" xfId="6368"/>
    <cellStyle name="Normal 8 2 6 3 2 2 2" xfId="13900"/>
    <cellStyle name="Normal 8 2 6 3 2 2 2 2" xfId="25954"/>
    <cellStyle name="Normal 8 2 6 3 2 2 3" xfId="19543"/>
    <cellStyle name="Normal 8 2 6 3 2 3" xfId="13901"/>
    <cellStyle name="Normal 8 2 6 3 2 3 2" xfId="25955"/>
    <cellStyle name="Normal 8 2 6 3 2 4" xfId="16603"/>
    <cellStyle name="Normal 8 2 6 3 3" xfId="6369"/>
    <cellStyle name="Normal 8 2 6 3 3 2" xfId="6370"/>
    <cellStyle name="Normal 8 2 6 3 3 2 2" xfId="13902"/>
    <cellStyle name="Normal 8 2 6 3 3 2 2 2" xfId="25956"/>
    <cellStyle name="Normal 8 2 6 3 3 2 3" xfId="19545"/>
    <cellStyle name="Normal 8 2 6 3 3 3" xfId="13903"/>
    <cellStyle name="Normal 8 2 6 3 3 3 2" xfId="25957"/>
    <cellStyle name="Normal 8 2 6 3 3 4" xfId="19544"/>
    <cellStyle name="Normal 8 2 6 3 4" xfId="6371"/>
    <cellStyle name="Normal 8 2 6 3 4 2" xfId="13904"/>
    <cellStyle name="Normal 8 2 6 3 4 2 2" xfId="25958"/>
    <cellStyle name="Normal 8 2 6 3 4 3" xfId="19546"/>
    <cellStyle name="Normal 8 2 6 3 5" xfId="8859"/>
    <cellStyle name="Normal 8 2 6 3 5 2" xfId="21223"/>
    <cellStyle name="Normal 8 2 6 3 6" xfId="15717"/>
    <cellStyle name="Normal 8 2 6 4" xfId="2126"/>
    <cellStyle name="Normal 8 2 6 4 2" xfId="6372"/>
    <cellStyle name="Normal 8 2 6 4 2 2" xfId="13905"/>
    <cellStyle name="Normal 8 2 6 4 2 2 2" xfId="25959"/>
    <cellStyle name="Normal 8 2 6 4 2 3" xfId="19547"/>
    <cellStyle name="Normal 8 2 6 4 3" xfId="13906"/>
    <cellStyle name="Normal 8 2 6 4 3 2" xfId="25960"/>
    <cellStyle name="Normal 8 2 6 4 4" xfId="16604"/>
    <cellStyle name="Normal 8 2 6 5" xfId="6373"/>
    <cellStyle name="Normal 8 2 6 5 2" xfId="6374"/>
    <cellStyle name="Normal 8 2 6 5 2 2" xfId="13907"/>
    <cellStyle name="Normal 8 2 6 5 2 2 2" xfId="25961"/>
    <cellStyle name="Normal 8 2 6 5 2 3" xfId="19549"/>
    <cellStyle name="Normal 8 2 6 5 3" xfId="13908"/>
    <cellStyle name="Normal 8 2 6 5 3 2" xfId="25962"/>
    <cellStyle name="Normal 8 2 6 5 4" xfId="19548"/>
    <cellStyle name="Normal 8 2 6 6" xfId="6375"/>
    <cellStyle name="Normal 8 2 6 6 2" xfId="13909"/>
    <cellStyle name="Normal 8 2 6 6 2 2" xfId="25963"/>
    <cellStyle name="Normal 8 2 6 6 3" xfId="19550"/>
    <cellStyle name="Normal 8 2 6 7" xfId="8860"/>
    <cellStyle name="Normal 8 2 6 7 2" xfId="21224"/>
    <cellStyle name="Normal 8 2 6 8" xfId="15714"/>
    <cellStyle name="Normal 8 2 7" xfId="1138"/>
    <cellStyle name="Normal 8 2 7 2" xfId="1139"/>
    <cellStyle name="Normal 8 2 7 2 2" xfId="1140"/>
    <cellStyle name="Normal 8 2 7 2 2 2" xfId="2127"/>
    <cellStyle name="Normal 8 2 7 2 2 2 2" xfId="6376"/>
    <cellStyle name="Normal 8 2 7 2 2 2 2 2" xfId="13910"/>
    <cellStyle name="Normal 8 2 7 2 2 2 2 2 2" xfId="25964"/>
    <cellStyle name="Normal 8 2 7 2 2 2 2 3" xfId="19551"/>
    <cellStyle name="Normal 8 2 7 2 2 2 3" xfId="13911"/>
    <cellStyle name="Normal 8 2 7 2 2 2 3 2" xfId="25965"/>
    <cellStyle name="Normal 8 2 7 2 2 2 4" xfId="16605"/>
    <cellStyle name="Normal 8 2 7 2 2 3" xfId="6377"/>
    <cellStyle name="Normal 8 2 7 2 2 3 2" xfId="6378"/>
    <cellStyle name="Normal 8 2 7 2 2 3 2 2" xfId="13912"/>
    <cellStyle name="Normal 8 2 7 2 2 3 2 2 2" xfId="25966"/>
    <cellStyle name="Normal 8 2 7 2 2 3 2 3" xfId="19553"/>
    <cellStyle name="Normal 8 2 7 2 2 3 3" xfId="13913"/>
    <cellStyle name="Normal 8 2 7 2 2 3 3 2" xfId="25967"/>
    <cellStyle name="Normal 8 2 7 2 2 3 4" xfId="19552"/>
    <cellStyle name="Normal 8 2 7 2 2 4" xfId="6379"/>
    <cellStyle name="Normal 8 2 7 2 2 4 2" xfId="13914"/>
    <cellStyle name="Normal 8 2 7 2 2 4 2 2" xfId="25968"/>
    <cellStyle name="Normal 8 2 7 2 2 4 3" xfId="19554"/>
    <cellStyle name="Normal 8 2 7 2 2 5" xfId="8861"/>
    <cellStyle name="Normal 8 2 7 2 2 5 2" xfId="21225"/>
    <cellStyle name="Normal 8 2 7 2 2 6" xfId="15720"/>
    <cellStyle name="Normal 8 2 7 2 3" xfId="2128"/>
    <cellStyle name="Normal 8 2 7 2 3 2" xfId="6380"/>
    <cellStyle name="Normal 8 2 7 2 3 2 2" xfId="13915"/>
    <cellStyle name="Normal 8 2 7 2 3 2 2 2" xfId="25969"/>
    <cellStyle name="Normal 8 2 7 2 3 2 3" xfId="19555"/>
    <cellStyle name="Normal 8 2 7 2 3 3" xfId="13916"/>
    <cellStyle name="Normal 8 2 7 2 3 3 2" xfId="25970"/>
    <cellStyle name="Normal 8 2 7 2 3 4" xfId="16606"/>
    <cellStyle name="Normal 8 2 7 2 4" xfId="6381"/>
    <cellStyle name="Normal 8 2 7 2 4 2" xfId="6382"/>
    <cellStyle name="Normal 8 2 7 2 4 2 2" xfId="13917"/>
    <cellStyle name="Normal 8 2 7 2 4 2 2 2" xfId="25971"/>
    <cellStyle name="Normal 8 2 7 2 4 2 3" xfId="19557"/>
    <cellStyle name="Normal 8 2 7 2 4 3" xfId="13918"/>
    <cellStyle name="Normal 8 2 7 2 4 3 2" xfId="25972"/>
    <cellStyle name="Normal 8 2 7 2 4 4" xfId="19556"/>
    <cellStyle name="Normal 8 2 7 2 5" xfId="6383"/>
    <cellStyle name="Normal 8 2 7 2 5 2" xfId="13919"/>
    <cellStyle name="Normal 8 2 7 2 5 2 2" xfId="25973"/>
    <cellStyle name="Normal 8 2 7 2 5 3" xfId="19558"/>
    <cellStyle name="Normal 8 2 7 2 6" xfId="8862"/>
    <cellStyle name="Normal 8 2 7 2 6 2" xfId="21226"/>
    <cellStyle name="Normal 8 2 7 2 7" xfId="15719"/>
    <cellStyle name="Normal 8 2 7 3" xfId="1141"/>
    <cellStyle name="Normal 8 2 7 3 2" xfId="2129"/>
    <cellStyle name="Normal 8 2 7 3 2 2" xfId="6384"/>
    <cellStyle name="Normal 8 2 7 3 2 2 2" xfId="13920"/>
    <cellStyle name="Normal 8 2 7 3 2 2 2 2" xfId="25974"/>
    <cellStyle name="Normal 8 2 7 3 2 2 3" xfId="19559"/>
    <cellStyle name="Normal 8 2 7 3 2 3" xfId="13921"/>
    <cellStyle name="Normal 8 2 7 3 2 3 2" xfId="25975"/>
    <cellStyle name="Normal 8 2 7 3 2 4" xfId="16607"/>
    <cellStyle name="Normal 8 2 7 3 3" xfId="6385"/>
    <cellStyle name="Normal 8 2 7 3 3 2" xfId="6386"/>
    <cellStyle name="Normal 8 2 7 3 3 2 2" xfId="13922"/>
    <cellStyle name="Normal 8 2 7 3 3 2 2 2" xfId="25976"/>
    <cellStyle name="Normal 8 2 7 3 3 2 3" xfId="19561"/>
    <cellStyle name="Normal 8 2 7 3 3 3" xfId="13923"/>
    <cellStyle name="Normal 8 2 7 3 3 3 2" xfId="25977"/>
    <cellStyle name="Normal 8 2 7 3 3 4" xfId="19560"/>
    <cellStyle name="Normal 8 2 7 3 4" xfId="6387"/>
    <cellStyle name="Normal 8 2 7 3 4 2" xfId="13924"/>
    <cellStyle name="Normal 8 2 7 3 4 2 2" xfId="25978"/>
    <cellStyle name="Normal 8 2 7 3 4 3" xfId="19562"/>
    <cellStyle name="Normal 8 2 7 3 5" xfId="8863"/>
    <cellStyle name="Normal 8 2 7 3 5 2" xfId="21227"/>
    <cellStyle name="Normal 8 2 7 3 6" xfId="15721"/>
    <cellStyle name="Normal 8 2 7 4" xfId="2130"/>
    <cellStyle name="Normal 8 2 7 4 2" xfId="6388"/>
    <cellStyle name="Normal 8 2 7 4 2 2" xfId="13925"/>
    <cellStyle name="Normal 8 2 7 4 2 2 2" xfId="25979"/>
    <cellStyle name="Normal 8 2 7 4 2 3" xfId="19563"/>
    <cellStyle name="Normal 8 2 7 4 3" xfId="13926"/>
    <cellStyle name="Normal 8 2 7 4 3 2" xfId="25980"/>
    <cellStyle name="Normal 8 2 7 4 4" xfId="16608"/>
    <cellStyle name="Normal 8 2 7 5" xfId="6389"/>
    <cellStyle name="Normal 8 2 7 5 2" xfId="6390"/>
    <cellStyle name="Normal 8 2 7 5 2 2" xfId="13927"/>
    <cellStyle name="Normal 8 2 7 5 2 2 2" xfId="25981"/>
    <cellStyle name="Normal 8 2 7 5 2 3" xfId="19565"/>
    <cellStyle name="Normal 8 2 7 5 3" xfId="13928"/>
    <cellStyle name="Normal 8 2 7 5 3 2" xfId="25982"/>
    <cellStyle name="Normal 8 2 7 5 4" xfId="19564"/>
    <cellStyle name="Normal 8 2 7 6" xfId="6391"/>
    <cellStyle name="Normal 8 2 7 6 2" xfId="13929"/>
    <cellStyle name="Normal 8 2 7 6 2 2" xfId="25983"/>
    <cellStyle name="Normal 8 2 7 6 3" xfId="19566"/>
    <cellStyle name="Normal 8 2 7 7" xfId="8864"/>
    <cellStyle name="Normal 8 2 7 7 2" xfId="21228"/>
    <cellStyle name="Normal 8 2 7 8" xfId="15718"/>
    <cellStyle name="Normal 8 2 8" xfId="1142"/>
    <cellStyle name="Normal 8 2 8 2" xfId="1143"/>
    <cellStyle name="Normal 8 2 8 2 2" xfId="2131"/>
    <cellStyle name="Normal 8 2 8 2 2 2" xfId="6392"/>
    <cellStyle name="Normal 8 2 8 2 2 2 2" xfId="13930"/>
    <cellStyle name="Normal 8 2 8 2 2 2 2 2" xfId="25984"/>
    <cellStyle name="Normal 8 2 8 2 2 2 3" xfId="19567"/>
    <cellStyle name="Normal 8 2 8 2 2 3" xfId="13931"/>
    <cellStyle name="Normal 8 2 8 2 2 3 2" xfId="25985"/>
    <cellStyle name="Normal 8 2 8 2 2 4" xfId="16609"/>
    <cellStyle name="Normal 8 2 8 2 3" xfId="6393"/>
    <cellStyle name="Normal 8 2 8 2 3 2" xfId="6394"/>
    <cellStyle name="Normal 8 2 8 2 3 2 2" xfId="13932"/>
    <cellStyle name="Normal 8 2 8 2 3 2 2 2" xfId="25986"/>
    <cellStyle name="Normal 8 2 8 2 3 2 3" xfId="19569"/>
    <cellStyle name="Normal 8 2 8 2 3 3" xfId="13933"/>
    <cellStyle name="Normal 8 2 8 2 3 3 2" xfId="25987"/>
    <cellStyle name="Normal 8 2 8 2 3 4" xfId="19568"/>
    <cellStyle name="Normal 8 2 8 2 4" xfId="6395"/>
    <cellStyle name="Normal 8 2 8 2 4 2" xfId="13934"/>
    <cellStyle name="Normal 8 2 8 2 4 2 2" xfId="25988"/>
    <cellStyle name="Normal 8 2 8 2 4 3" xfId="19570"/>
    <cellStyle name="Normal 8 2 8 2 5" xfId="8865"/>
    <cellStyle name="Normal 8 2 8 2 5 2" xfId="21229"/>
    <cellStyle name="Normal 8 2 8 2 6" xfId="15723"/>
    <cellStyle name="Normal 8 2 8 3" xfId="2132"/>
    <cellStyle name="Normal 8 2 8 3 2" xfId="6396"/>
    <cellStyle name="Normal 8 2 8 3 2 2" xfId="13935"/>
    <cellStyle name="Normal 8 2 8 3 2 2 2" xfId="25989"/>
    <cellStyle name="Normal 8 2 8 3 2 3" xfId="19571"/>
    <cellStyle name="Normal 8 2 8 3 3" xfId="13936"/>
    <cellStyle name="Normal 8 2 8 3 3 2" xfId="25990"/>
    <cellStyle name="Normal 8 2 8 3 4" xfId="16610"/>
    <cellStyle name="Normal 8 2 8 4" xfId="6397"/>
    <cellStyle name="Normal 8 2 8 4 2" xfId="6398"/>
    <cellStyle name="Normal 8 2 8 4 2 2" xfId="13937"/>
    <cellStyle name="Normal 8 2 8 4 2 2 2" xfId="25991"/>
    <cellStyle name="Normal 8 2 8 4 2 3" xfId="19573"/>
    <cellStyle name="Normal 8 2 8 4 3" xfId="13938"/>
    <cellStyle name="Normal 8 2 8 4 3 2" xfId="25992"/>
    <cellStyle name="Normal 8 2 8 4 4" xfId="19572"/>
    <cellStyle name="Normal 8 2 8 5" xfId="6399"/>
    <cellStyle name="Normal 8 2 8 5 2" xfId="13939"/>
    <cellStyle name="Normal 8 2 8 5 2 2" xfId="25993"/>
    <cellStyle name="Normal 8 2 8 5 3" xfId="19574"/>
    <cellStyle name="Normal 8 2 8 6" xfId="8866"/>
    <cellStyle name="Normal 8 2 8 6 2" xfId="21230"/>
    <cellStyle name="Normal 8 2 8 7" xfId="15722"/>
    <cellStyle name="Normal 8 2 9" xfId="1144"/>
    <cellStyle name="Normal 8 2 9 2" xfId="2133"/>
    <cellStyle name="Normal 8 2 9 2 2" xfId="6400"/>
    <cellStyle name="Normal 8 2 9 2 2 2" xfId="13940"/>
    <cellStyle name="Normal 8 2 9 2 2 2 2" xfId="25994"/>
    <cellStyle name="Normal 8 2 9 2 2 3" xfId="19575"/>
    <cellStyle name="Normal 8 2 9 2 3" xfId="13941"/>
    <cellStyle name="Normal 8 2 9 2 3 2" xfId="25995"/>
    <cellStyle name="Normal 8 2 9 2 4" xfId="16611"/>
    <cellStyle name="Normal 8 2 9 3" xfId="6401"/>
    <cellStyle name="Normal 8 2 9 3 2" xfId="6402"/>
    <cellStyle name="Normal 8 2 9 3 2 2" xfId="13942"/>
    <cellStyle name="Normal 8 2 9 3 2 2 2" xfId="25996"/>
    <cellStyle name="Normal 8 2 9 3 2 3" xfId="19577"/>
    <cellStyle name="Normal 8 2 9 3 3" xfId="13943"/>
    <cellStyle name="Normal 8 2 9 3 3 2" xfId="25997"/>
    <cellStyle name="Normal 8 2 9 3 4" xfId="19576"/>
    <cellStyle name="Normal 8 2 9 4" xfId="6403"/>
    <cellStyle name="Normal 8 2 9 4 2" xfId="13944"/>
    <cellStyle name="Normal 8 2 9 4 2 2" xfId="25998"/>
    <cellStyle name="Normal 8 2 9 4 3" xfId="19578"/>
    <cellStyle name="Normal 8 2 9 5" xfId="8867"/>
    <cellStyle name="Normal 8 2 9 5 2" xfId="21231"/>
    <cellStyle name="Normal 8 2 9 6" xfId="15724"/>
    <cellStyle name="Normal 8 3" xfId="187"/>
    <cellStyle name="Normal 8 3 2" xfId="8868"/>
    <cellStyle name="Normal 8 4" xfId="8869"/>
    <cellStyle name="Normal 8_Evolución de becas SEP-UAM-PRONABES" xfId="1145"/>
    <cellStyle name="Normal 80" xfId="2134"/>
    <cellStyle name="Normal 81" xfId="2135"/>
    <cellStyle name="Normal 82" xfId="2136"/>
    <cellStyle name="Normal 83" xfId="2137"/>
    <cellStyle name="Normal 84" xfId="2138"/>
    <cellStyle name="Normal 85" xfId="2139"/>
    <cellStyle name="Normal 86" xfId="2140"/>
    <cellStyle name="Normal 87" xfId="2141"/>
    <cellStyle name="Normal 88" xfId="2142"/>
    <cellStyle name="Normal 89" xfId="2143"/>
    <cellStyle name="Normal 9" xfId="188"/>
    <cellStyle name="Normal 9 2" xfId="189"/>
    <cellStyle name="Normal 9 2 10" xfId="2144"/>
    <cellStyle name="Normal 9 2 10 2" xfId="6404"/>
    <cellStyle name="Normal 9 2 10 2 2" xfId="13945"/>
    <cellStyle name="Normal 9 2 10 2 2 2" xfId="25999"/>
    <cellStyle name="Normal 9 2 10 2 3" xfId="19579"/>
    <cellStyle name="Normal 9 2 10 3" xfId="13946"/>
    <cellStyle name="Normal 9 2 10 3 2" xfId="26000"/>
    <cellStyle name="Normal 9 2 10 4" xfId="16612"/>
    <cellStyle name="Normal 9 2 11" xfId="6405"/>
    <cellStyle name="Normal 9 2 11 2" xfId="6406"/>
    <cellStyle name="Normal 9 2 11 2 2" xfId="13947"/>
    <cellStyle name="Normal 9 2 11 2 2 2" xfId="26001"/>
    <cellStyle name="Normal 9 2 11 2 3" xfId="19581"/>
    <cellStyle name="Normal 9 2 11 3" xfId="13948"/>
    <cellStyle name="Normal 9 2 11 3 2" xfId="26002"/>
    <cellStyle name="Normal 9 2 11 4" xfId="19580"/>
    <cellStyle name="Normal 9 2 12" xfId="6407"/>
    <cellStyle name="Normal 9 2 12 2" xfId="13949"/>
    <cellStyle name="Normal 9 2 12 2 2" xfId="26003"/>
    <cellStyle name="Normal 9 2 12 3" xfId="19582"/>
    <cellStyle name="Normal 9 2 13" xfId="8870"/>
    <cellStyle name="Normal 9 2 13 2" xfId="21232"/>
    <cellStyle name="Normal 9 2 14" xfId="14983"/>
    <cellStyle name="Normal 9 2 2" xfId="1146"/>
    <cellStyle name="Normal 9 2 2 2" xfId="1147"/>
    <cellStyle name="Normal 9 2 2 2 2" xfId="1148"/>
    <cellStyle name="Normal 9 2 2 2 2 2" xfId="2145"/>
    <cellStyle name="Normal 9 2 2 2 2 2 2" xfId="6408"/>
    <cellStyle name="Normal 9 2 2 2 2 2 2 2" xfId="13950"/>
    <cellStyle name="Normal 9 2 2 2 2 2 2 2 2" xfId="26004"/>
    <cellStyle name="Normal 9 2 2 2 2 2 2 3" xfId="19583"/>
    <cellStyle name="Normal 9 2 2 2 2 2 3" xfId="13951"/>
    <cellStyle name="Normal 9 2 2 2 2 2 3 2" xfId="26005"/>
    <cellStyle name="Normal 9 2 2 2 2 2 4" xfId="16613"/>
    <cellStyle name="Normal 9 2 2 2 2 3" xfId="6409"/>
    <cellStyle name="Normal 9 2 2 2 2 3 2" xfId="6410"/>
    <cellStyle name="Normal 9 2 2 2 2 3 2 2" xfId="13952"/>
    <cellStyle name="Normal 9 2 2 2 2 3 2 2 2" xfId="26006"/>
    <cellStyle name="Normal 9 2 2 2 2 3 2 3" xfId="19585"/>
    <cellStyle name="Normal 9 2 2 2 2 3 3" xfId="13953"/>
    <cellStyle name="Normal 9 2 2 2 2 3 3 2" xfId="26007"/>
    <cellStyle name="Normal 9 2 2 2 2 3 4" xfId="19584"/>
    <cellStyle name="Normal 9 2 2 2 2 4" xfId="6411"/>
    <cellStyle name="Normal 9 2 2 2 2 4 2" xfId="13954"/>
    <cellStyle name="Normal 9 2 2 2 2 4 2 2" xfId="26008"/>
    <cellStyle name="Normal 9 2 2 2 2 4 3" xfId="19586"/>
    <cellStyle name="Normal 9 2 2 2 2 5" xfId="8871"/>
    <cellStyle name="Normal 9 2 2 2 2 5 2" xfId="21233"/>
    <cellStyle name="Normal 9 2 2 2 2 6" xfId="15727"/>
    <cellStyle name="Normal 9 2 2 2 3" xfId="2146"/>
    <cellStyle name="Normal 9 2 2 2 3 2" xfId="6412"/>
    <cellStyle name="Normal 9 2 2 2 3 2 2" xfId="13955"/>
    <cellStyle name="Normal 9 2 2 2 3 2 2 2" xfId="26009"/>
    <cellStyle name="Normal 9 2 2 2 3 2 3" xfId="19587"/>
    <cellStyle name="Normal 9 2 2 2 3 3" xfId="13956"/>
    <cellStyle name="Normal 9 2 2 2 3 3 2" xfId="26010"/>
    <cellStyle name="Normal 9 2 2 2 3 4" xfId="16614"/>
    <cellStyle name="Normal 9 2 2 2 4" xfId="6413"/>
    <cellStyle name="Normal 9 2 2 2 4 2" xfId="6414"/>
    <cellStyle name="Normal 9 2 2 2 4 2 2" xfId="13957"/>
    <cellStyle name="Normal 9 2 2 2 4 2 2 2" xfId="26011"/>
    <cellStyle name="Normal 9 2 2 2 4 2 3" xfId="19589"/>
    <cellStyle name="Normal 9 2 2 2 4 3" xfId="13958"/>
    <cellStyle name="Normal 9 2 2 2 4 3 2" xfId="26012"/>
    <cellStyle name="Normal 9 2 2 2 4 4" xfId="19588"/>
    <cellStyle name="Normal 9 2 2 2 5" xfId="6415"/>
    <cellStyle name="Normal 9 2 2 2 5 2" xfId="13959"/>
    <cellStyle name="Normal 9 2 2 2 5 2 2" xfId="26013"/>
    <cellStyle name="Normal 9 2 2 2 5 3" xfId="19590"/>
    <cellStyle name="Normal 9 2 2 2 6" xfId="8872"/>
    <cellStyle name="Normal 9 2 2 2 6 2" xfId="21234"/>
    <cellStyle name="Normal 9 2 2 2 7" xfId="15726"/>
    <cellStyle name="Normal 9 2 2 3" xfId="1149"/>
    <cellStyle name="Normal 9 2 2 3 2" xfId="2147"/>
    <cellStyle name="Normal 9 2 2 3 2 2" xfId="6416"/>
    <cellStyle name="Normal 9 2 2 3 2 2 2" xfId="13960"/>
    <cellStyle name="Normal 9 2 2 3 2 2 2 2" xfId="26014"/>
    <cellStyle name="Normal 9 2 2 3 2 2 3" xfId="19591"/>
    <cellStyle name="Normal 9 2 2 3 2 3" xfId="13961"/>
    <cellStyle name="Normal 9 2 2 3 2 3 2" xfId="26015"/>
    <cellStyle name="Normal 9 2 2 3 2 4" xfId="16615"/>
    <cellStyle name="Normal 9 2 2 3 3" xfId="6417"/>
    <cellStyle name="Normal 9 2 2 3 3 2" xfId="6418"/>
    <cellStyle name="Normal 9 2 2 3 3 2 2" xfId="13962"/>
    <cellStyle name="Normal 9 2 2 3 3 2 2 2" xfId="26016"/>
    <cellStyle name="Normal 9 2 2 3 3 2 3" xfId="19593"/>
    <cellStyle name="Normal 9 2 2 3 3 3" xfId="13963"/>
    <cellStyle name="Normal 9 2 2 3 3 3 2" xfId="26017"/>
    <cellStyle name="Normal 9 2 2 3 3 4" xfId="19592"/>
    <cellStyle name="Normal 9 2 2 3 4" xfId="6419"/>
    <cellStyle name="Normal 9 2 2 3 4 2" xfId="13964"/>
    <cellStyle name="Normal 9 2 2 3 4 2 2" xfId="26018"/>
    <cellStyle name="Normal 9 2 2 3 4 3" xfId="19594"/>
    <cellStyle name="Normal 9 2 2 3 5" xfId="8873"/>
    <cellStyle name="Normal 9 2 2 3 5 2" xfId="21235"/>
    <cellStyle name="Normal 9 2 2 3 6" xfId="15728"/>
    <cellStyle name="Normal 9 2 2 4" xfId="2148"/>
    <cellStyle name="Normal 9 2 2 4 2" xfId="6420"/>
    <cellStyle name="Normal 9 2 2 4 2 2" xfId="13965"/>
    <cellStyle name="Normal 9 2 2 4 2 2 2" xfId="26019"/>
    <cellStyle name="Normal 9 2 2 4 2 3" xfId="19595"/>
    <cellStyle name="Normal 9 2 2 4 3" xfId="13966"/>
    <cellStyle name="Normal 9 2 2 4 3 2" xfId="26020"/>
    <cellStyle name="Normal 9 2 2 4 4" xfId="16616"/>
    <cellStyle name="Normal 9 2 2 5" xfId="6421"/>
    <cellStyle name="Normal 9 2 2 5 2" xfId="6422"/>
    <cellStyle name="Normal 9 2 2 5 2 2" xfId="13967"/>
    <cellStyle name="Normal 9 2 2 5 2 2 2" xfId="26021"/>
    <cellStyle name="Normal 9 2 2 5 2 3" xfId="19597"/>
    <cellStyle name="Normal 9 2 2 5 3" xfId="13968"/>
    <cellStyle name="Normal 9 2 2 5 3 2" xfId="26022"/>
    <cellStyle name="Normal 9 2 2 5 4" xfId="19596"/>
    <cellStyle name="Normal 9 2 2 6" xfId="6423"/>
    <cellStyle name="Normal 9 2 2 6 2" xfId="13969"/>
    <cellStyle name="Normal 9 2 2 6 2 2" xfId="26023"/>
    <cellStyle name="Normal 9 2 2 6 3" xfId="19598"/>
    <cellStyle name="Normal 9 2 2 7" xfId="8874"/>
    <cellStyle name="Normal 9 2 2 7 2" xfId="21236"/>
    <cellStyle name="Normal 9 2 2 8" xfId="15725"/>
    <cellStyle name="Normal 9 2 3" xfId="1150"/>
    <cellStyle name="Normal 9 2 3 2" xfId="1151"/>
    <cellStyle name="Normal 9 2 3 2 2" xfId="1152"/>
    <cellStyle name="Normal 9 2 3 2 2 2" xfId="2149"/>
    <cellStyle name="Normal 9 2 3 2 2 2 2" xfId="6424"/>
    <cellStyle name="Normal 9 2 3 2 2 2 2 2" xfId="13970"/>
    <cellStyle name="Normal 9 2 3 2 2 2 2 2 2" xfId="26024"/>
    <cellStyle name="Normal 9 2 3 2 2 2 2 3" xfId="19599"/>
    <cellStyle name="Normal 9 2 3 2 2 2 3" xfId="13971"/>
    <cellStyle name="Normal 9 2 3 2 2 2 3 2" xfId="26025"/>
    <cellStyle name="Normal 9 2 3 2 2 2 4" xfId="16617"/>
    <cellStyle name="Normal 9 2 3 2 2 3" xfId="6425"/>
    <cellStyle name="Normal 9 2 3 2 2 3 2" xfId="6426"/>
    <cellStyle name="Normal 9 2 3 2 2 3 2 2" xfId="13972"/>
    <cellStyle name="Normal 9 2 3 2 2 3 2 2 2" xfId="26026"/>
    <cellStyle name="Normal 9 2 3 2 2 3 2 3" xfId="19601"/>
    <cellStyle name="Normal 9 2 3 2 2 3 3" xfId="13973"/>
    <cellStyle name="Normal 9 2 3 2 2 3 3 2" xfId="26027"/>
    <cellStyle name="Normal 9 2 3 2 2 3 4" xfId="19600"/>
    <cellStyle name="Normal 9 2 3 2 2 4" xfId="6427"/>
    <cellStyle name="Normal 9 2 3 2 2 4 2" xfId="13974"/>
    <cellStyle name="Normal 9 2 3 2 2 4 2 2" xfId="26028"/>
    <cellStyle name="Normal 9 2 3 2 2 4 3" xfId="19602"/>
    <cellStyle name="Normal 9 2 3 2 2 5" xfId="8875"/>
    <cellStyle name="Normal 9 2 3 2 2 5 2" xfId="21237"/>
    <cellStyle name="Normal 9 2 3 2 2 6" xfId="15731"/>
    <cellStyle name="Normal 9 2 3 2 3" xfId="2150"/>
    <cellStyle name="Normal 9 2 3 2 3 2" xfId="6428"/>
    <cellStyle name="Normal 9 2 3 2 3 2 2" xfId="13975"/>
    <cellStyle name="Normal 9 2 3 2 3 2 2 2" xfId="26029"/>
    <cellStyle name="Normal 9 2 3 2 3 2 3" xfId="19603"/>
    <cellStyle name="Normal 9 2 3 2 3 3" xfId="13976"/>
    <cellStyle name="Normal 9 2 3 2 3 3 2" xfId="26030"/>
    <cellStyle name="Normal 9 2 3 2 3 4" xfId="16618"/>
    <cellStyle name="Normal 9 2 3 2 4" xfId="6429"/>
    <cellStyle name="Normal 9 2 3 2 4 2" xfId="6430"/>
    <cellStyle name="Normal 9 2 3 2 4 2 2" xfId="13977"/>
    <cellStyle name="Normal 9 2 3 2 4 2 2 2" xfId="26031"/>
    <cellStyle name="Normal 9 2 3 2 4 2 3" xfId="19605"/>
    <cellStyle name="Normal 9 2 3 2 4 3" xfId="13978"/>
    <cellStyle name="Normal 9 2 3 2 4 3 2" xfId="26032"/>
    <cellStyle name="Normal 9 2 3 2 4 4" xfId="19604"/>
    <cellStyle name="Normal 9 2 3 2 5" xfId="6431"/>
    <cellStyle name="Normal 9 2 3 2 5 2" xfId="13979"/>
    <cellStyle name="Normal 9 2 3 2 5 2 2" xfId="26033"/>
    <cellStyle name="Normal 9 2 3 2 5 3" xfId="19606"/>
    <cellStyle name="Normal 9 2 3 2 6" xfId="8876"/>
    <cellStyle name="Normal 9 2 3 2 6 2" xfId="21238"/>
    <cellStyle name="Normal 9 2 3 2 7" xfId="15730"/>
    <cellStyle name="Normal 9 2 3 3" xfId="1153"/>
    <cellStyle name="Normal 9 2 3 3 2" xfId="2151"/>
    <cellStyle name="Normal 9 2 3 3 2 2" xfId="6432"/>
    <cellStyle name="Normal 9 2 3 3 2 2 2" xfId="13980"/>
    <cellStyle name="Normal 9 2 3 3 2 2 2 2" xfId="26034"/>
    <cellStyle name="Normal 9 2 3 3 2 2 3" xfId="19607"/>
    <cellStyle name="Normal 9 2 3 3 2 3" xfId="13981"/>
    <cellStyle name="Normal 9 2 3 3 2 3 2" xfId="26035"/>
    <cellStyle name="Normal 9 2 3 3 2 4" xfId="16619"/>
    <cellStyle name="Normal 9 2 3 3 3" xfId="6433"/>
    <cellStyle name="Normal 9 2 3 3 3 2" xfId="6434"/>
    <cellStyle name="Normal 9 2 3 3 3 2 2" xfId="13982"/>
    <cellStyle name="Normal 9 2 3 3 3 2 2 2" xfId="26036"/>
    <cellStyle name="Normal 9 2 3 3 3 2 3" xfId="19609"/>
    <cellStyle name="Normal 9 2 3 3 3 3" xfId="13983"/>
    <cellStyle name="Normal 9 2 3 3 3 3 2" xfId="26037"/>
    <cellStyle name="Normal 9 2 3 3 3 4" xfId="19608"/>
    <cellStyle name="Normal 9 2 3 3 4" xfId="6435"/>
    <cellStyle name="Normal 9 2 3 3 4 2" xfId="13984"/>
    <cellStyle name="Normal 9 2 3 3 4 2 2" xfId="26038"/>
    <cellStyle name="Normal 9 2 3 3 4 3" xfId="19610"/>
    <cellStyle name="Normal 9 2 3 3 5" xfId="8877"/>
    <cellStyle name="Normal 9 2 3 3 5 2" xfId="21239"/>
    <cellStyle name="Normal 9 2 3 3 6" xfId="15732"/>
    <cellStyle name="Normal 9 2 3 4" xfId="2152"/>
    <cellStyle name="Normal 9 2 3 4 2" xfId="6436"/>
    <cellStyle name="Normal 9 2 3 4 2 2" xfId="13985"/>
    <cellStyle name="Normal 9 2 3 4 2 2 2" xfId="26039"/>
    <cellStyle name="Normal 9 2 3 4 2 3" xfId="19611"/>
    <cellStyle name="Normal 9 2 3 4 3" xfId="13986"/>
    <cellStyle name="Normal 9 2 3 4 3 2" xfId="26040"/>
    <cellStyle name="Normal 9 2 3 4 4" xfId="16620"/>
    <cellStyle name="Normal 9 2 3 5" xfId="6437"/>
    <cellStyle name="Normal 9 2 3 5 2" xfId="6438"/>
    <cellStyle name="Normal 9 2 3 5 2 2" xfId="13987"/>
    <cellStyle name="Normal 9 2 3 5 2 2 2" xfId="26041"/>
    <cellStyle name="Normal 9 2 3 5 2 3" xfId="19613"/>
    <cellStyle name="Normal 9 2 3 5 3" xfId="13988"/>
    <cellStyle name="Normal 9 2 3 5 3 2" xfId="26042"/>
    <cellStyle name="Normal 9 2 3 5 4" xfId="19612"/>
    <cellStyle name="Normal 9 2 3 6" xfId="6439"/>
    <cellStyle name="Normal 9 2 3 6 2" xfId="13989"/>
    <cellStyle name="Normal 9 2 3 6 2 2" xfId="26043"/>
    <cellStyle name="Normal 9 2 3 6 3" xfId="19614"/>
    <cellStyle name="Normal 9 2 3 7" xfId="8878"/>
    <cellStyle name="Normal 9 2 3 7 2" xfId="21240"/>
    <cellStyle name="Normal 9 2 3 8" xfId="15729"/>
    <cellStyle name="Normal 9 2 4" xfId="1154"/>
    <cellStyle name="Normal 9 2 4 2" xfId="1155"/>
    <cellStyle name="Normal 9 2 4 2 2" xfId="1156"/>
    <cellStyle name="Normal 9 2 4 2 2 2" xfId="2153"/>
    <cellStyle name="Normal 9 2 4 2 2 2 2" xfId="6440"/>
    <cellStyle name="Normal 9 2 4 2 2 2 2 2" xfId="13990"/>
    <cellStyle name="Normal 9 2 4 2 2 2 2 2 2" xfId="26044"/>
    <cellStyle name="Normal 9 2 4 2 2 2 2 3" xfId="19615"/>
    <cellStyle name="Normal 9 2 4 2 2 2 3" xfId="13991"/>
    <cellStyle name="Normal 9 2 4 2 2 2 3 2" xfId="26045"/>
    <cellStyle name="Normal 9 2 4 2 2 2 4" xfId="16621"/>
    <cellStyle name="Normal 9 2 4 2 2 3" xfId="6441"/>
    <cellStyle name="Normal 9 2 4 2 2 3 2" xfId="6442"/>
    <cellStyle name="Normal 9 2 4 2 2 3 2 2" xfId="13992"/>
    <cellStyle name="Normal 9 2 4 2 2 3 2 2 2" xfId="26046"/>
    <cellStyle name="Normal 9 2 4 2 2 3 2 3" xfId="19617"/>
    <cellStyle name="Normal 9 2 4 2 2 3 3" xfId="13993"/>
    <cellStyle name="Normal 9 2 4 2 2 3 3 2" xfId="26047"/>
    <cellStyle name="Normal 9 2 4 2 2 3 4" xfId="19616"/>
    <cellStyle name="Normal 9 2 4 2 2 4" xfId="6443"/>
    <cellStyle name="Normal 9 2 4 2 2 4 2" xfId="13994"/>
    <cellStyle name="Normal 9 2 4 2 2 4 2 2" xfId="26048"/>
    <cellStyle name="Normal 9 2 4 2 2 4 3" xfId="19618"/>
    <cellStyle name="Normal 9 2 4 2 2 5" xfId="8879"/>
    <cellStyle name="Normal 9 2 4 2 2 5 2" xfId="21241"/>
    <cellStyle name="Normal 9 2 4 2 2 6" xfId="15735"/>
    <cellStyle name="Normal 9 2 4 2 3" xfId="2154"/>
    <cellStyle name="Normal 9 2 4 2 3 2" xfId="6444"/>
    <cellStyle name="Normal 9 2 4 2 3 2 2" xfId="13995"/>
    <cellStyle name="Normal 9 2 4 2 3 2 2 2" xfId="26049"/>
    <cellStyle name="Normal 9 2 4 2 3 2 3" xfId="19619"/>
    <cellStyle name="Normal 9 2 4 2 3 3" xfId="13996"/>
    <cellStyle name="Normal 9 2 4 2 3 3 2" xfId="26050"/>
    <cellStyle name="Normal 9 2 4 2 3 4" xfId="16622"/>
    <cellStyle name="Normal 9 2 4 2 4" xfId="6445"/>
    <cellStyle name="Normal 9 2 4 2 4 2" xfId="6446"/>
    <cellStyle name="Normal 9 2 4 2 4 2 2" xfId="13997"/>
    <cellStyle name="Normal 9 2 4 2 4 2 2 2" xfId="26051"/>
    <cellStyle name="Normal 9 2 4 2 4 2 3" xfId="19621"/>
    <cellStyle name="Normal 9 2 4 2 4 3" xfId="13998"/>
    <cellStyle name="Normal 9 2 4 2 4 3 2" xfId="26052"/>
    <cellStyle name="Normal 9 2 4 2 4 4" xfId="19620"/>
    <cellStyle name="Normal 9 2 4 2 5" xfId="6447"/>
    <cellStyle name="Normal 9 2 4 2 5 2" xfId="13999"/>
    <cellStyle name="Normal 9 2 4 2 5 2 2" xfId="26053"/>
    <cellStyle name="Normal 9 2 4 2 5 3" xfId="19622"/>
    <cellStyle name="Normal 9 2 4 2 6" xfId="8880"/>
    <cellStyle name="Normal 9 2 4 2 6 2" xfId="21242"/>
    <cellStyle name="Normal 9 2 4 2 7" xfId="15734"/>
    <cellStyle name="Normal 9 2 4 3" xfId="1157"/>
    <cellStyle name="Normal 9 2 4 3 2" xfId="2155"/>
    <cellStyle name="Normal 9 2 4 3 2 2" xfId="6448"/>
    <cellStyle name="Normal 9 2 4 3 2 2 2" xfId="14000"/>
    <cellStyle name="Normal 9 2 4 3 2 2 2 2" xfId="26054"/>
    <cellStyle name="Normal 9 2 4 3 2 2 3" xfId="19623"/>
    <cellStyle name="Normal 9 2 4 3 2 3" xfId="14001"/>
    <cellStyle name="Normal 9 2 4 3 2 3 2" xfId="26055"/>
    <cellStyle name="Normal 9 2 4 3 2 4" xfId="16623"/>
    <cellStyle name="Normal 9 2 4 3 3" xfId="6449"/>
    <cellStyle name="Normal 9 2 4 3 3 2" xfId="6450"/>
    <cellStyle name="Normal 9 2 4 3 3 2 2" xfId="14002"/>
    <cellStyle name="Normal 9 2 4 3 3 2 2 2" xfId="26056"/>
    <cellStyle name="Normal 9 2 4 3 3 2 3" xfId="19625"/>
    <cellStyle name="Normal 9 2 4 3 3 3" xfId="14003"/>
    <cellStyle name="Normal 9 2 4 3 3 3 2" xfId="26057"/>
    <cellStyle name="Normal 9 2 4 3 3 4" xfId="19624"/>
    <cellStyle name="Normal 9 2 4 3 4" xfId="6451"/>
    <cellStyle name="Normal 9 2 4 3 4 2" xfId="14004"/>
    <cellStyle name="Normal 9 2 4 3 4 2 2" xfId="26058"/>
    <cellStyle name="Normal 9 2 4 3 4 3" xfId="19626"/>
    <cellStyle name="Normal 9 2 4 3 5" xfId="8881"/>
    <cellStyle name="Normal 9 2 4 3 5 2" xfId="21243"/>
    <cellStyle name="Normal 9 2 4 3 6" xfId="15736"/>
    <cellStyle name="Normal 9 2 4 4" xfId="2156"/>
    <cellStyle name="Normal 9 2 4 4 2" xfId="6452"/>
    <cellStyle name="Normal 9 2 4 4 2 2" xfId="14005"/>
    <cellStyle name="Normal 9 2 4 4 2 2 2" xfId="26059"/>
    <cellStyle name="Normal 9 2 4 4 2 3" xfId="19627"/>
    <cellStyle name="Normal 9 2 4 4 3" xfId="14006"/>
    <cellStyle name="Normal 9 2 4 4 3 2" xfId="26060"/>
    <cellStyle name="Normal 9 2 4 4 4" xfId="16624"/>
    <cellStyle name="Normal 9 2 4 5" xfId="6453"/>
    <cellStyle name="Normal 9 2 4 5 2" xfId="6454"/>
    <cellStyle name="Normal 9 2 4 5 2 2" xfId="14007"/>
    <cellStyle name="Normal 9 2 4 5 2 2 2" xfId="26061"/>
    <cellStyle name="Normal 9 2 4 5 2 3" xfId="19629"/>
    <cellStyle name="Normal 9 2 4 5 3" xfId="14008"/>
    <cellStyle name="Normal 9 2 4 5 3 2" xfId="26062"/>
    <cellStyle name="Normal 9 2 4 5 4" xfId="19628"/>
    <cellStyle name="Normal 9 2 4 6" xfId="6455"/>
    <cellStyle name="Normal 9 2 4 6 2" xfId="14009"/>
    <cellStyle name="Normal 9 2 4 6 2 2" xfId="26063"/>
    <cellStyle name="Normal 9 2 4 6 3" xfId="19630"/>
    <cellStyle name="Normal 9 2 4 7" xfId="8882"/>
    <cellStyle name="Normal 9 2 4 7 2" xfId="21244"/>
    <cellStyle name="Normal 9 2 4 8" xfId="15733"/>
    <cellStyle name="Normal 9 2 5" xfId="1158"/>
    <cellStyle name="Normal 9 2 5 2" xfId="1159"/>
    <cellStyle name="Normal 9 2 5 2 2" xfId="1160"/>
    <cellStyle name="Normal 9 2 5 2 2 2" xfId="2157"/>
    <cellStyle name="Normal 9 2 5 2 2 2 2" xfId="6456"/>
    <cellStyle name="Normal 9 2 5 2 2 2 2 2" xfId="14010"/>
    <cellStyle name="Normal 9 2 5 2 2 2 2 2 2" xfId="26064"/>
    <cellStyle name="Normal 9 2 5 2 2 2 2 3" xfId="19631"/>
    <cellStyle name="Normal 9 2 5 2 2 2 3" xfId="14011"/>
    <cellStyle name="Normal 9 2 5 2 2 2 3 2" xfId="26065"/>
    <cellStyle name="Normal 9 2 5 2 2 2 4" xfId="16625"/>
    <cellStyle name="Normal 9 2 5 2 2 3" xfId="6457"/>
    <cellStyle name="Normal 9 2 5 2 2 3 2" xfId="6458"/>
    <cellStyle name="Normal 9 2 5 2 2 3 2 2" xfId="14012"/>
    <cellStyle name="Normal 9 2 5 2 2 3 2 2 2" xfId="26066"/>
    <cellStyle name="Normal 9 2 5 2 2 3 2 3" xfId="19633"/>
    <cellStyle name="Normal 9 2 5 2 2 3 3" xfId="14013"/>
    <cellStyle name="Normal 9 2 5 2 2 3 3 2" xfId="26067"/>
    <cellStyle name="Normal 9 2 5 2 2 3 4" xfId="19632"/>
    <cellStyle name="Normal 9 2 5 2 2 4" xfId="6459"/>
    <cellStyle name="Normal 9 2 5 2 2 4 2" xfId="14014"/>
    <cellStyle name="Normal 9 2 5 2 2 4 2 2" xfId="26068"/>
    <cellStyle name="Normal 9 2 5 2 2 4 3" xfId="19634"/>
    <cellStyle name="Normal 9 2 5 2 2 5" xfId="8883"/>
    <cellStyle name="Normal 9 2 5 2 2 5 2" xfId="21245"/>
    <cellStyle name="Normal 9 2 5 2 2 6" xfId="15739"/>
    <cellStyle name="Normal 9 2 5 2 3" xfId="2158"/>
    <cellStyle name="Normal 9 2 5 2 3 2" xfId="6460"/>
    <cellStyle name="Normal 9 2 5 2 3 2 2" xfId="14015"/>
    <cellStyle name="Normal 9 2 5 2 3 2 2 2" xfId="26069"/>
    <cellStyle name="Normal 9 2 5 2 3 2 3" xfId="19635"/>
    <cellStyle name="Normal 9 2 5 2 3 3" xfId="14016"/>
    <cellStyle name="Normal 9 2 5 2 3 3 2" xfId="26070"/>
    <cellStyle name="Normal 9 2 5 2 3 4" xfId="16626"/>
    <cellStyle name="Normal 9 2 5 2 4" xfId="6461"/>
    <cellStyle name="Normal 9 2 5 2 4 2" xfId="6462"/>
    <cellStyle name="Normal 9 2 5 2 4 2 2" xfId="14017"/>
    <cellStyle name="Normal 9 2 5 2 4 2 2 2" xfId="26071"/>
    <cellStyle name="Normal 9 2 5 2 4 2 3" xfId="19637"/>
    <cellStyle name="Normal 9 2 5 2 4 3" xfId="14018"/>
    <cellStyle name="Normal 9 2 5 2 4 3 2" xfId="26072"/>
    <cellStyle name="Normal 9 2 5 2 4 4" xfId="19636"/>
    <cellStyle name="Normal 9 2 5 2 5" xfId="6463"/>
    <cellStyle name="Normal 9 2 5 2 5 2" xfId="14019"/>
    <cellStyle name="Normal 9 2 5 2 5 2 2" xfId="26073"/>
    <cellStyle name="Normal 9 2 5 2 5 3" xfId="19638"/>
    <cellStyle name="Normal 9 2 5 2 6" xfId="8884"/>
    <cellStyle name="Normal 9 2 5 2 6 2" xfId="21246"/>
    <cellStyle name="Normal 9 2 5 2 7" xfId="15738"/>
    <cellStyle name="Normal 9 2 5 3" xfId="1161"/>
    <cellStyle name="Normal 9 2 5 3 2" xfId="2159"/>
    <cellStyle name="Normal 9 2 5 3 2 2" xfId="6464"/>
    <cellStyle name="Normal 9 2 5 3 2 2 2" xfId="14020"/>
    <cellStyle name="Normal 9 2 5 3 2 2 2 2" xfId="26074"/>
    <cellStyle name="Normal 9 2 5 3 2 2 3" xfId="19639"/>
    <cellStyle name="Normal 9 2 5 3 2 3" xfId="14021"/>
    <cellStyle name="Normal 9 2 5 3 2 3 2" xfId="26075"/>
    <cellStyle name="Normal 9 2 5 3 2 4" xfId="16627"/>
    <cellStyle name="Normal 9 2 5 3 3" xfId="6465"/>
    <cellStyle name="Normal 9 2 5 3 3 2" xfId="6466"/>
    <cellStyle name="Normal 9 2 5 3 3 2 2" xfId="14022"/>
    <cellStyle name="Normal 9 2 5 3 3 2 2 2" xfId="26076"/>
    <cellStyle name="Normal 9 2 5 3 3 2 3" xfId="19641"/>
    <cellStyle name="Normal 9 2 5 3 3 3" xfId="14023"/>
    <cellStyle name="Normal 9 2 5 3 3 3 2" xfId="26077"/>
    <cellStyle name="Normal 9 2 5 3 3 4" xfId="19640"/>
    <cellStyle name="Normal 9 2 5 3 4" xfId="6467"/>
    <cellStyle name="Normal 9 2 5 3 4 2" xfId="14024"/>
    <cellStyle name="Normal 9 2 5 3 4 2 2" xfId="26078"/>
    <cellStyle name="Normal 9 2 5 3 4 3" xfId="19642"/>
    <cellStyle name="Normal 9 2 5 3 5" xfId="8885"/>
    <cellStyle name="Normal 9 2 5 3 5 2" xfId="21247"/>
    <cellStyle name="Normal 9 2 5 3 6" xfId="15740"/>
    <cellStyle name="Normal 9 2 5 4" xfId="2160"/>
    <cellStyle name="Normal 9 2 5 4 2" xfId="6468"/>
    <cellStyle name="Normal 9 2 5 4 2 2" xfId="14025"/>
    <cellStyle name="Normal 9 2 5 4 2 2 2" xfId="26079"/>
    <cellStyle name="Normal 9 2 5 4 2 3" xfId="19643"/>
    <cellStyle name="Normal 9 2 5 4 3" xfId="14026"/>
    <cellStyle name="Normal 9 2 5 4 3 2" xfId="26080"/>
    <cellStyle name="Normal 9 2 5 4 4" xfId="16628"/>
    <cellStyle name="Normal 9 2 5 5" xfId="6469"/>
    <cellStyle name="Normal 9 2 5 5 2" xfId="6470"/>
    <cellStyle name="Normal 9 2 5 5 2 2" xfId="14027"/>
    <cellStyle name="Normal 9 2 5 5 2 2 2" xfId="26081"/>
    <cellStyle name="Normal 9 2 5 5 2 3" xfId="19645"/>
    <cellStyle name="Normal 9 2 5 5 3" xfId="14028"/>
    <cellStyle name="Normal 9 2 5 5 3 2" xfId="26082"/>
    <cellStyle name="Normal 9 2 5 5 4" xfId="19644"/>
    <cellStyle name="Normal 9 2 5 6" xfId="6471"/>
    <cellStyle name="Normal 9 2 5 6 2" xfId="14029"/>
    <cellStyle name="Normal 9 2 5 6 2 2" xfId="26083"/>
    <cellStyle name="Normal 9 2 5 6 3" xfId="19646"/>
    <cellStyle name="Normal 9 2 5 7" xfId="8886"/>
    <cellStyle name="Normal 9 2 5 7 2" xfId="21248"/>
    <cellStyle name="Normal 9 2 5 8" xfId="15737"/>
    <cellStyle name="Normal 9 2 6" xfId="1162"/>
    <cellStyle name="Normal 9 2 6 2" xfId="1163"/>
    <cellStyle name="Normal 9 2 6 2 2" xfId="1164"/>
    <cellStyle name="Normal 9 2 6 2 2 2" xfId="2161"/>
    <cellStyle name="Normal 9 2 6 2 2 2 2" xfId="6472"/>
    <cellStyle name="Normal 9 2 6 2 2 2 2 2" xfId="14030"/>
    <cellStyle name="Normal 9 2 6 2 2 2 2 2 2" xfId="26084"/>
    <cellStyle name="Normal 9 2 6 2 2 2 2 3" xfId="19647"/>
    <cellStyle name="Normal 9 2 6 2 2 2 3" xfId="14031"/>
    <cellStyle name="Normal 9 2 6 2 2 2 3 2" xfId="26085"/>
    <cellStyle name="Normal 9 2 6 2 2 2 4" xfId="16629"/>
    <cellStyle name="Normal 9 2 6 2 2 3" xfId="6473"/>
    <cellStyle name="Normal 9 2 6 2 2 3 2" xfId="6474"/>
    <cellStyle name="Normal 9 2 6 2 2 3 2 2" xfId="14032"/>
    <cellStyle name="Normal 9 2 6 2 2 3 2 2 2" xfId="26086"/>
    <cellStyle name="Normal 9 2 6 2 2 3 2 3" xfId="19649"/>
    <cellStyle name="Normal 9 2 6 2 2 3 3" xfId="14033"/>
    <cellStyle name="Normal 9 2 6 2 2 3 3 2" xfId="26087"/>
    <cellStyle name="Normal 9 2 6 2 2 3 4" xfId="19648"/>
    <cellStyle name="Normal 9 2 6 2 2 4" xfId="6475"/>
    <cellStyle name="Normal 9 2 6 2 2 4 2" xfId="14034"/>
    <cellStyle name="Normal 9 2 6 2 2 4 2 2" xfId="26088"/>
    <cellStyle name="Normal 9 2 6 2 2 4 3" xfId="19650"/>
    <cellStyle name="Normal 9 2 6 2 2 5" xfId="8887"/>
    <cellStyle name="Normal 9 2 6 2 2 5 2" xfId="21249"/>
    <cellStyle name="Normal 9 2 6 2 2 6" xfId="15743"/>
    <cellStyle name="Normal 9 2 6 2 3" xfId="2162"/>
    <cellStyle name="Normal 9 2 6 2 3 2" xfId="6476"/>
    <cellStyle name="Normal 9 2 6 2 3 2 2" xfId="14035"/>
    <cellStyle name="Normal 9 2 6 2 3 2 2 2" xfId="26089"/>
    <cellStyle name="Normal 9 2 6 2 3 2 3" xfId="19651"/>
    <cellStyle name="Normal 9 2 6 2 3 3" xfId="14036"/>
    <cellStyle name="Normal 9 2 6 2 3 3 2" xfId="26090"/>
    <cellStyle name="Normal 9 2 6 2 3 4" xfId="16630"/>
    <cellStyle name="Normal 9 2 6 2 4" xfId="6477"/>
    <cellStyle name="Normal 9 2 6 2 4 2" xfId="6478"/>
    <cellStyle name="Normal 9 2 6 2 4 2 2" xfId="14037"/>
    <cellStyle name="Normal 9 2 6 2 4 2 2 2" xfId="26091"/>
    <cellStyle name="Normal 9 2 6 2 4 2 3" xfId="19653"/>
    <cellStyle name="Normal 9 2 6 2 4 3" xfId="14038"/>
    <cellStyle name="Normal 9 2 6 2 4 3 2" xfId="26092"/>
    <cellStyle name="Normal 9 2 6 2 4 4" xfId="19652"/>
    <cellStyle name="Normal 9 2 6 2 5" xfId="6479"/>
    <cellStyle name="Normal 9 2 6 2 5 2" xfId="14039"/>
    <cellStyle name="Normal 9 2 6 2 5 2 2" xfId="26093"/>
    <cellStyle name="Normal 9 2 6 2 5 3" xfId="19654"/>
    <cellStyle name="Normal 9 2 6 2 6" xfId="8888"/>
    <cellStyle name="Normal 9 2 6 2 6 2" xfId="21250"/>
    <cellStyle name="Normal 9 2 6 2 7" xfId="15742"/>
    <cellStyle name="Normal 9 2 6 3" xfId="1165"/>
    <cellStyle name="Normal 9 2 6 3 2" xfId="2163"/>
    <cellStyle name="Normal 9 2 6 3 2 2" xfId="6480"/>
    <cellStyle name="Normal 9 2 6 3 2 2 2" xfId="14040"/>
    <cellStyle name="Normal 9 2 6 3 2 2 2 2" xfId="26094"/>
    <cellStyle name="Normal 9 2 6 3 2 2 3" xfId="19655"/>
    <cellStyle name="Normal 9 2 6 3 2 3" xfId="14041"/>
    <cellStyle name="Normal 9 2 6 3 2 3 2" xfId="26095"/>
    <cellStyle name="Normal 9 2 6 3 2 4" xfId="16631"/>
    <cellStyle name="Normal 9 2 6 3 3" xfId="6481"/>
    <cellStyle name="Normal 9 2 6 3 3 2" xfId="6482"/>
    <cellStyle name="Normal 9 2 6 3 3 2 2" xfId="14042"/>
    <cellStyle name="Normal 9 2 6 3 3 2 2 2" xfId="26096"/>
    <cellStyle name="Normal 9 2 6 3 3 2 3" xfId="19657"/>
    <cellStyle name="Normal 9 2 6 3 3 3" xfId="14043"/>
    <cellStyle name="Normal 9 2 6 3 3 3 2" xfId="26097"/>
    <cellStyle name="Normal 9 2 6 3 3 4" xfId="19656"/>
    <cellStyle name="Normal 9 2 6 3 4" xfId="6483"/>
    <cellStyle name="Normal 9 2 6 3 4 2" xfId="14044"/>
    <cellStyle name="Normal 9 2 6 3 4 2 2" xfId="26098"/>
    <cellStyle name="Normal 9 2 6 3 4 3" xfId="19658"/>
    <cellStyle name="Normal 9 2 6 3 5" xfId="8889"/>
    <cellStyle name="Normal 9 2 6 3 5 2" xfId="21251"/>
    <cellStyle name="Normal 9 2 6 3 6" xfId="15744"/>
    <cellStyle name="Normal 9 2 6 4" xfId="2164"/>
    <cellStyle name="Normal 9 2 6 4 2" xfId="6484"/>
    <cellStyle name="Normal 9 2 6 4 2 2" xfId="14045"/>
    <cellStyle name="Normal 9 2 6 4 2 2 2" xfId="26099"/>
    <cellStyle name="Normal 9 2 6 4 2 3" xfId="19659"/>
    <cellStyle name="Normal 9 2 6 4 3" xfId="14046"/>
    <cellStyle name="Normal 9 2 6 4 3 2" xfId="26100"/>
    <cellStyle name="Normal 9 2 6 4 4" xfId="16632"/>
    <cellStyle name="Normal 9 2 6 5" xfId="6485"/>
    <cellStyle name="Normal 9 2 6 5 2" xfId="6486"/>
    <cellStyle name="Normal 9 2 6 5 2 2" xfId="14047"/>
    <cellStyle name="Normal 9 2 6 5 2 2 2" xfId="26101"/>
    <cellStyle name="Normal 9 2 6 5 2 3" xfId="19661"/>
    <cellStyle name="Normal 9 2 6 5 3" xfId="14048"/>
    <cellStyle name="Normal 9 2 6 5 3 2" xfId="26102"/>
    <cellStyle name="Normal 9 2 6 5 4" xfId="19660"/>
    <cellStyle name="Normal 9 2 6 6" xfId="6487"/>
    <cellStyle name="Normal 9 2 6 6 2" xfId="14049"/>
    <cellStyle name="Normal 9 2 6 6 2 2" xfId="26103"/>
    <cellStyle name="Normal 9 2 6 6 3" xfId="19662"/>
    <cellStyle name="Normal 9 2 6 7" xfId="8890"/>
    <cellStyle name="Normal 9 2 6 7 2" xfId="21252"/>
    <cellStyle name="Normal 9 2 6 8" xfId="15741"/>
    <cellStyle name="Normal 9 2 7" xfId="1166"/>
    <cellStyle name="Normal 9 2 7 2" xfId="1167"/>
    <cellStyle name="Normal 9 2 7 2 2" xfId="1168"/>
    <cellStyle name="Normal 9 2 7 2 2 2" xfId="2165"/>
    <cellStyle name="Normal 9 2 7 2 2 2 2" xfId="6488"/>
    <cellStyle name="Normal 9 2 7 2 2 2 2 2" xfId="14050"/>
    <cellStyle name="Normal 9 2 7 2 2 2 2 2 2" xfId="26104"/>
    <cellStyle name="Normal 9 2 7 2 2 2 2 3" xfId="19663"/>
    <cellStyle name="Normal 9 2 7 2 2 2 3" xfId="14051"/>
    <cellStyle name="Normal 9 2 7 2 2 2 3 2" xfId="26105"/>
    <cellStyle name="Normal 9 2 7 2 2 2 4" xfId="16633"/>
    <cellStyle name="Normal 9 2 7 2 2 3" xfId="6489"/>
    <cellStyle name="Normal 9 2 7 2 2 3 2" xfId="6490"/>
    <cellStyle name="Normal 9 2 7 2 2 3 2 2" xfId="14052"/>
    <cellStyle name="Normal 9 2 7 2 2 3 2 2 2" xfId="26106"/>
    <cellStyle name="Normal 9 2 7 2 2 3 2 3" xfId="19665"/>
    <cellStyle name="Normal 9 2 7 2 2 3 3" xfId="14053"/>
    <cellStyle name="Normal 9 2 7 2 2 3 3 2" xfId="26107"/>
    <cellStyle name="Normal 9 2 7 2 2 3 4" xfId="19664"/>
    <cellStyle name="Normal 9 2 7 2 2 4" xfId="6491"/>
    <cellStyle name="Normal 9 2 7 2 2 4 2" xfId="14054"/>
    <cellStyle name="Normal 9 2 7 2 2 4 2 2" xfId="26108"/>
    <cellStyle name="Normal 9 2 7 2 2 4 3" xfId="19666"/>
    <cellStyle name="Normal 9 2 7 2 2 5" xfId="8891"/>
    <cellStyle name="Normal 9 2 7 2 2 5 2" xfId="21253"/>
    <cellStyle name="Normal 9 2 7 2 2 6" xfId="15747"/>
    <cellStyle name="Normal 9 2 7 2 3" xfId="2166"/>
    <cellStyle name="Normal 9 2 7 2 3 2" xfId="6492"/>
    <cellStyle name="Normal 9 2 7 2 3 2 2" xfId="14055"/>
    <cellStyle name="Normal 9 2 7 2 3 2 2 2" xfId="26109"/>
    <cellStyle name="Normal 9 2 7 2 3 2 3" xfId="19667"/>
    <cellStyle name="Normal 9 2 7 2 3 3" xfId="14056"/>
    <cellStyle name="Normal 9 2 7 2 3 3 2" xfId="26110"/>
    <cellStyle name="Normal 9 2 7 2 3 4" xfId="16634"/>
    <cellStyle name="Normal 9 2 7 2 4" xfId="6493"/>
    <cellStyle name="Normal 9 2 7 2 4 2" xfId="6494"/>
    <cellStyle name="Normal 9 2 7 2 4 2 2" xfId="14057"/>
    <cellStyle name="Normal 9 2 7 2 4 2 2 2" xfId="26111"/>
    <cellStyle name="Normal 9 2 7 2 4 2 3" xfId="19669"/>
    <cellStyle name="Normal 9 2 7 2 4 3" xfId="14058"/>
    <cellStyle name="Normal 9 2 7 2 4 3 2" xfId="26112"/>
    <cellStyle name="Normal 9 2 7 2 4 4" xfId="19668"/>
    <cellStyle name="Normal 9 2 7 2 5" xfId="6495"/>
    <cellStyle name="Normal 9 2 7 2 5 2" xfId="14059"/>
    <cellStyle name="Normal 9 2 7 2 5 2 2" xfId="26113"/>
    <cellStyle name="Normal 9 2 7 2 5 3" xfId="19670"/>
    <cellStyle name="Normal 9 2 7 2 6" xfId="8892"/>
    <cellStyle name="Normal 9 2 7 2 6 2" xfId="21254"/>
    <cellStyle name="Normal 9 2 7 2 7" xfId="15746"/>
    <cellStyle name="Normal 9 2 7 3" xfId="1169"/>
    <cellStyle name="Normal 9 2 7 3 2" xfId="2167"/>
    <cellStyle name="Normal 9 2 7 3 2 2" xfId="6496"/>
    <cellStyle name="Normal 9 2 7 3 2 2 2" xfId="14060"/>
    <cellStyle name="Normal 9 2 7 3 2 2 2 2" xfId="26114"/>
    <cellStyle name="Normal 9 2 7 3 2 2 3" xfId="19671"/>
    <cellStyle name="Normal 9 2 7 3 2 3" xfId="14061"/>
    <cellStyle name="Normal 9 2 7 3 2 3 2" xfId="26115"/>
    <cellStyle name="Normal 9 2 7 3 2 4" xfId="16635"/>
    <cellStyle name="Normal 9 2 7 3 3" xfId="6497"/>
    <cellStyle name="Normal 9 2 7 3 3 2" xfId="6498"/>
    <cellStyle name="Normal 9 2 7 3 3 2 2" xfId="14062"/>
    <cellStyle name="Normal 9 2 7 3 3 2 2 2" xfId="26116"/>
    <cellStyle name="Normal 9 2 7 3 3 2 3" xfId="19673"/>
    <cellStyle name="Normal 9 2 7 3 3 3" xfId="14063"/>
    <cellStyle name="Normal 9 2 7 3 3 3 2" xfId="26117"/>
    <cellStyle name="Normal 9 2 7 3 3 4" xfId="19672"/>
    <cellStyle name="Normal 9 2 7 3 4" xfId="6499"/>
    <cellStyle name="Normal 9 2 7 3 4 2" xfId="14064"/>
    <cellStyle name="Normal 9 2 7 3 4 2 2" xfId="26118"/>
    <cellStyle name="Normal 9 2 7 3 4 3" xfId="19674"/>
    <cellStyle name="Normal 9 2 7 3 5" xfId="8893"/>
    <cellStyle name="Normal 9 2 7 3 5 2" xfId="21255"/>
    <cellStyle name="Normal 9 2 7 3 6" xfId="15748"/>
    <cellStyle name="Normal 9 2 7 4" xfId="2168"/>
    <cellStyle name="Normal 9 2 7 4 2" xfId="6500"/>
    <cellStyle name="Normal 9 2 7 4 2 2" xfId="14065"/>
    <cellStyle name="Normal 9 2 7 4 2 2 2" xfId="26119"/>
    <cellStyle name="Normal 9 2 7 4 2 3" xfId="19675"/>
    <cellStyle name="Normal 9 2 7 4 3" xfId="14066"/>
    <cellStyle name="Normal 9 2 7 4 3 2" xfId="26120"/>
    <cellStyle name="Normal 9 2 7 4 4" xfId="16636"/>
    <cellStyle name="Normal 9 2 7 5" xfId="6501"/>
    <cellStyle name="Normal 9 2 7 5 2" xfId="6502"/>
    <cellStyle name="Normal 9 2 7 5 2 2" xfId="14067"/>
    <cellStyle name="Normal 9 2 7 5 2 2 2" xfId="26121"/>
    <cellStyle name="Normal 9 2 7 5 2 3" xfId="19677"/>
    <cellStyle name="Normal 9 2 7 5 3" xfId="14068"/>
    <cellStyle name="Normal 9 2 7 5 3 2" xfId="26122"/>
    <cellStyle name="Normal 9 2 7 5 4" xfId="19676"/>
    <cellStyle name="Normal 9 2 7 6" xfId="6503"/>
    <cellStyle name="Normal 9 2 7 6 2" xfId="14069"/>
    <cellStyle name="Normal 9 2 7 6 2 2" xfId="26123"/>
    <cellStyle name="Normal 9 2 7 6 3" xfId="19678"/>
    <cellStyle name="Normal 9 2 7 7" xfId="8894"/>
    <cellStyle name="Normal 9 2 7 7 2" xfId="21256"/>
    <cellStyle name="Normal 9 2 7 8" xfId="15745"/>
    <cellStyle name="Normal 9 2 8" xfId="1170"/>
    <cellStyle name="Normal 9 2 8 2" xfId="1171"/>
    <cellStyle name="Normal 9 2 8 2 2" xfId="2169"/>
    <cellStyle name="Normal 9 2 8 2 2 2" xfId="6504"/>
    <cellStyle name="Normal 9 2 8 2 2 2 2" xfId="14070"/>
    <cellStyle name="Normal 9 2 8 2 2 2 2 2" xfId="26124"/>
    <cellStyle name="Normal 9 2 8 2 2 2 3" xfId="19679"/>
    <cellStyle name="Normal 9 2 8 2 2 3" xfId="14071"/>
    <cellStyle name="Normal 9 2 8 2 2 3 2" xfId="26125"/>
    <cellStyle name="Normal 9 2 8 2 2 4" xfId="16637"/>
    <cellStyle name="Normal 9 2 8 2 3" xfId="6505"/>
    <cellStyle name="Normal 9 2 8 2 3 2" xfId="6506"/>
    <cellStyle name="Normal 9 2 8 2 3 2 2" xfId="14072"/>
    <cellStyle name="Normal 9 2 8 2 3 2 2 2" xfId="26126"/>
    <cellStyle name="Normal 9 2 8 2 3 2 3" xfId="19681"/>
    <cellStyle name="Normal 9 2 8 2 3 3" xfId="14073"/>
    <cellStyle name="Normal 9 2 8 2 3 3 2" xfId="26127"/>
    <cellStyle name="Normal 9 2 8 2 3 4" xfId="19680"/>
    <cellStyle name="Normal 9 2 8 2 4" xfId="6507"/>
    <cellStyle name="Normal 9 2 8 2 4 2" xfId="14074"/>
    <cellStyle name="Normal 9 2 8 2 4 2 2" xfId="26128"/>
    <cellStyle name="Normal 9 2 8 2 4 3" xfId="19682"/>
    <cellStyle name="Normal 9 2 8 2 5" xfId="8895"/>
    <cellStyle name="Normal 9 2 8 2 5 2" xfId="21257"/>
    <cellStyle name="Normal 9 2 8 2 6" xfId="15750"/>
    <cellStyle name="Normal 9 2 8 3" xfId="2170"/>
    <cellStyle name="Normal 9 2 8 3 2" xfId="6508"/>
    <cellStyle name="Normal 9 2 8 3 2 2" xfId="14075"/>
    <cellStyle name="Normal 9 2 8 3 2 2 2" xfId="26129"/>
    <cellStyle name="Normal 9 2 8 3 2 3" xfId="19683"/>
    <cellStyle name="Normal 9 2 8 3 3" xfId="14076"/>
    <cellStyle name="Normal 9 2 8 3 3 2" xfId="26130"/>
    <cellStyle name="Normal 9 2 8 3 4" xfId="16638"/>
    <cellStyle name="Normal 9 2 8 4" xfId="6509"/>
    <cellStyle name="Normal 9 2 8 4 2" xfId="6510"/>
    <cellStyle name="Normal 9 2 8 4 2 2" xfId="14077"/>
    <cellStyle name="Normal 9 2 8 4 2 2 2" xfId="26131"/>
    <cellStyle name="Normal 9 2 8 4 2 3" xfId="19685"/>
    <cellStyle name="Normal 9 2 8 4 3" xfId="14078"/>
    <cellStyle name="Normal 9 2 8 4 3 2" xfId="26132"/>
    <cellStyle name="Normal 9 2 8 4 4" xfId="19684"/>
    <cellStyle name="Normal 9 2 8 5" xfId="6511"/>
    <cellStyle name="Normal 9 2 8 5 2" xfId="14079"/>
    <cellStyle name="Normal 9 2 8 5 2 2" xfId="26133"/>
    <cellStyle name="Normal 9 2 8 5 3" xfId="19686"/>
    <cellStyle name="Normal 9 2 8 6" xfId="8896"/>
    <cellStyle name="Normal 9 2 8 6 2" xfId="21258"/>
    <cellStyle name="Normal 9 2 8 7" xfId="15749"/>
    <cellStyle name="Normal 9 2 9" xfId="1172"/>
    <cellStyle name="Normal 9 2 9 2" xfId="2171"/>
    <cellStyle name="Normal 9 2 9 2 2" xfId="6512"/>
    <cellStyle name="Normal 9 2 9 2 2 2" xfId="14080"/>
    <cellStyle name="Normal 9 2 9 2 2 2 2" xfId="26134"/>
    <cellStyle name="Normal 9 2 9 2 2 3" xfId="19687"/>
    <cellStyle name="Normal 9 2 9 2 3" xfId="14081"/>
    <cellStyle name="Normal 9 2 9 2 3 2" xfId="26135"/>
    <cellStyle name="Normal 9 2 9 2 4" xfId="16639"/>
    <cellStyle name="Normal 9 2 9 3" xfId="6513"/>
    <cellStyle name="Normal 9 2 9 3 2" xfId="6514"/>
    <cellStyle name="Normal 9 2 9 3 2 2" xfId="14082"/>
    <cellStyle name="Normal 9 2 9 3 2 2 2" xfId="26136"/>
    <cellStyle name="Normal 9 2 9 3 2 3" xfId="19689"/>
    <cellStyle name="Normal 9 2 9 3 3" xfId="14083"/>
    <cellStyle name="Normal 9 2 9 3 3 2" xfId="26137"/>
    <cellStyle name="Normal 9 2 9 3 4" xfId="19688"/>
    <cellStyle name="Normal 9 2 9 4" xfId="6515"/>
    <cellStyle name="Normal 9 2 9 4 2" xfId="14084"/>
    <cellStyle name="Normal 9 2 9 4 2 2" xfId="26138"/>
    <cellStyle name="Normal 9 2 9 4 3" xfId="19690"/>
    <cellStyle name="Normal 9 2 9 5" xfId="8897"/>
    <cellStyle name="Normal 9 2 9 5 2" xfId="21259"/>
    <cellStyle name="Normal 9 2 9 6" xfId="15751"/>
    <cellStyle name="Normal 9 3" xfId="190"/>
    <cellStyle name="Normal 9 3 2" xfId="8898"/>
    <cellStyle name="Normal 9 4" xfId="2358"/>
    <cellStyle name="Normal 9 4 2" xfId="2359"/>
    <cellStyle name="Normal 9 4 2 2" xfId="6516"/>
    <cellStyle name="Normal 9 4 2 2 2" xfId="14085"/>
    <cellStyle name="Normal 9 4 2 2 2 2" xfId="26139"/>
    <cellStyle name="Normal 9 4 2 2 3" xfId="19691"/>
    <cellStyle name="Normal 9 4 2 3" xfId="8899"/>
    <cellStyle name="Normal 9 4 2 3 2" xfId="21260"/>
    <cellStyle name="Normal 9 4 2 4" xfId="16747"/>
    <cellStyle name="Normal 9 4 3" xfId="8900"/>
    <cellStyle name="Normal 9 5" xfId="8901"/>
    <cellStyle name="Normal 9_Evolución de becas SEP-UAM-PRONABES" xfId="1173"/>
    <cellStyle name="Normal 90" xfId="2172"/>
    <cellStyle name="Normal 91" xfId="2173"/>
    <cellStyle name="Normal 92" xfId="2174"/>
    <cellStyle name="Normal 93" xfId="2175"/>
    <cellStyle name="Normal 94" xfId="2176"/>
    <cellStyle name="Normal 95" xfId="2177"/>
    <cellStyle name="Normal 96" xfId="2178"/>
    <cellStyle name="Normal 97" xfId="2179"/>
    <cellStyle name="Normal 98" xfId="2180"/>
    <cellStyle name="Normal 99" xfId="2181"/>
    <cellStyle name="Normal_graf inglés" xfId="14887"/>
    <cellStyle name="Normal_Hoja1" xfId="14889"/>
    <cellStyle name="Normal_Hoja19" xfId="14891"/>
    <cellStyle name="Normal_Hoja2" xfId="14886"/>
    <cellStyle name="Normal_Hoja2_1" xfId="14912"/>
    <cellStyle name="Normal_Hoja3" xfId="14884"/>
    <cellStyle name="Normal_POBLACION POR GENERO" xfId="7198"/>
    <cellStyle name="Normal_Reporte Español 16P" xfId="14888"/>
    <cellStyle name="Notas 2" xfId="191"/>
    <cellStyle name="Notas 2 2" xfId="192"/>
    <cellStyle name="Notas 2 2 2" xfId="1174"/>
    <cellStyle name="Notas 2 2 2 2" xfId="2182"/>
    <cellStyle name="Notas 2 2 2 2 10" xfId="2677"/>
    <cellStyle name="Notas 2 2 2 2 10 2" xfId="6517"/>
    <cellStyle name="Notas 2 2 2 2 10 2 2" xfId="14086"/>
    <cellStyle name="Notas 2 2 2 2 10 2 2 2" xfId="26713"/>
    <cellStyle name="Notas 2 2 2 2 10 3" xfId="8902"/>
    <cellStyle name="Notas 2 2 2 2 10 3 2" xfId="21261"/>
    <cellStyle name="Notas 2 2 2 2 10 4" xfId="8903"/>
    <cellStyle name="Notas 2 2 2 2 10 4 2" xfId="21262"/>
    <cellStyle name="Notas 2 2 2 2 11" xfId="2678"/>
    <cellStyle name="Notas 2 2 2 2 11 2" xfId="6518"/>
    <cellStyle name="Notas 2 2 2 2 11 2 2" xfId="14087"/>
    <cellStyle name="Notas 2 2 2 2 11 2 2 2" xfId="26714"/>
    <cellStyle name="Notas 2 2 2 2 11 3" xfId="8904"/>
    <cellStyle name="Notas 2 2 2 2 11 3 2" xfId="21263"/>
    <cellStyle name="Notas 2 2 2 2 11 4" xfId="8905"/>
    <cellStyle name="Notas 2 2 2 2 11 4 2" xfId="21264"/>
    <cellStyle name="Notas 2 2 2 2 12" xfId="2679"/>
    <cellStyle name="Notas 2 2 2 2 12 2" xfId="6519"/>
    <cellStyle name="Notas 2 2 2 2 12 2 2" xfId="14088"/>
    <cellStyle name="Notas 2 2 2 2 12 2 2 2" xfId="26715"/>
    <cellStyle name="Notas 2 2 2 2 12 3" xfId="8906"/>
    <cellStyle name="Notas 2 2 2 2 12 3 2" xfId="21265"/>
    <cellStyle name="Notas 2 2 2 2 12 4" xfId="8907"/>
    <cellStyle name="Notas 2 2 2 2 12 4 2" xfId="21266"/>
    <cellStyle name="Notas 2 2 2 2 13" xfId="6520"/>
    <cellStyle name="Notas 2 2 2 2 13 2" xfId="14089"/>
    <cellStyle name="Notas 2 2 2 2 13 2 2" xfId="26716"/>
    <cellStyle name="Notas 2 2 2 2 14" xfId="8908"/>
    <cellStyle name="Notas 2 2 2 2 14 2" xfId="21267"/>
    <cellStyle name="Notas 2 2 2 2 2" xfId="2360"/>
    <cellStyle name="Notas 2 2 2 2 2 2" xfId="2680"/>
    <cellStyle name="Notas 2 2 2 2 2 2 2" xfId="6521"/>
    <cellStyle name="Notas 2 2 2 2 2 2 2 2" xfId="14090"/>
    <cellStyle name="Notas 2 2 2 2 2 2 2 2 2" xfId="26717"/>
    <cellStyle name="Notas 2 2 2 2 2 2 3" xfId="8909"/>
    <cellStyle name="Notas 2 2 2 2 2 2 3 2" xfId="21268"/>
    <cellStyle name="Notas 2 2 2 2 2 2 4" xfId="8910"/>
    <cellStyle name="Notas 2 2 2 2 2 2 4 2" xfId="21269"/>
    <cellStyle name="Notas 2 2 2 2 2 3" xfId="2681"/>
    <cellStyle name="Notas 2 2 2 2 2 3 2" xfId="6522"/>
    <cellStyle name="Notas 2 2 2 2 2 3 2 2" xfId="14091"/>
    <cellStyle name="Notas 2 2 2 2 2 3 2 2 2" xfId="26718"/>
    <cellStyle name="Notas 2 2 2 2 2 3 3" xfId="8911"/>
    <cellStyle name="Notas 2 2 2 2 2 3 3 2" xfId="21270"/>
    <cellStyle name="Notas 2 2 2 2 2 3 4" xfId="8912"/>
    <cellStyle name="Notas 2 2 2 2 2 3 4 2" xfId="21271"/>
    <cellStyle name="Notas 2 2 2 2 2 4" xfId="2682"/>
    <cellStyle name="Notas 2 2 2 2 2 4 2" xfId="6523"/>
    <cellStyle name="Notas 2 2 2 2 2 4 2 2" xfId="14092"/>
    <cellStyle name="Notas 2 2 2 2 2 4 2 2 2" xfId="26719"/>
    <cellStyle name="Notas 2 2 2 2 2 4 3" xfId="8913"/>
    <cellStyle name="Notas 2 2 2 2 2 4 3 2" xfId="21272"/>
    <cellStyle name="Notas 2 2 2 2 2 4 4" xfId="8914"/>
    <cellStyle name="Notas 2 2 2 2 2 4 4 2" xfId="21273"/>
    <cellStyle name="Notas 2 2 2 2 2 5" xfId="2683"/>
    <cellStyle name="Notas 2 2 2 2 2 5 2" xfId="6524"/>
    <cellStyle name="Notas 2 2 2 2 2 5 2 2" xfId="14093"/>
    <cellStyle name="Notas 2 2 2 2 2 5 2 2 2" xfId="26720"/>
    <cellStyle name="Notas 2 2 2 2 2 5 3" xfId="8915"/>
    <cellStyle name="Notas 2 2 2 2 2 5 3 2" xfId="21274"/>
    <cellStyle name="Notas 2 2 2 2 2 5 4" xfId="8916"/>
    <cellStyle name="Notas 2 2 2 2 2 5 4 2" xfId="21275"/>
    <cellStyle name="Notas 2 2 2 2 2 6" xfId="6525"/>
    <cellStyle name="Notas 2 2 2 2 2 6 2" xfId="14094"/>
    <cellStyle name="Notas 2 2 2 2 2 6 2 2" xfId="26721"/>
    <cellStyle name="Notas 2 2 2 2 2 7" xfId="8917"/>
    <cellStyle name="Notas 2 2 2 2 2 7 2" xfId="21276"/>
    <cellStyle name="Notas 2 2 2 2 3" xfId="2361"/>
    <cellStyle name="Notas 2 2 2 2 3 2" xfId="2684"/>
    <cellStyle name="Notas 2 2 2 2 3 2 2" xfId="6526"/>
    <cellStyle name="Notas 2 2 2 2 3 2 2 2" xfId="14095"/>
    <cellStyle name="Notas 2 2 2 2 3 2 2 2 2" xfId="26722"/>
    <cellStyle name="Notas 2 2 2 2 3 2 3" xfId="8918"/>
    <cellStyle name="Notas 2 2 2 2 3 2 3 2" xfId="21277"/>
    <cellStyle name="Notas 2 2 2 2 3 2 4" xfId="8919"/>
    <cellStyle name="Notas 2 2 2 2 3 2 4 2" xfId="21278"/>
    <cellStyle name="Notas 2 2 2 2 3 3" xfId="2685"/>
    <cellStyle name="Notas 2 2 2 2 3 3 2" xfId="6527"/>
    <cellStyle name="Notas 2 2 2 2 3 3 2 2" xfId="14096"/>
    <cellStyle name="Notas 2 2 2 2 3 3 2 2 2" xfId="26723"/>
    <cellStyle name="Notas 2 2 2 2 3 3 3" xfId="8920"/>
    <cellStyle name="Notas 2 2 2 2 3 3 3 2" xfId="21279"/>
    <cellStyle name="Notas 2 2 2 2 3 3 4" xfId="8921"/>
    <cellStyle name="Notas 2 2 2 2 3 3 4 2" xfId="21280"/>
    <cellStyle name="Notas 2 2 2 2 3 4" xfId="2686"/>
    <cellStyle name="Notas 2 2 2 2 3 4 2" xfId="6528"/>
    <cellStyle name="Notas 2 2 2 2 3 4 2 2" xfId="14097"/>
    <cellStyle name="Notas 2 2 2 2 3 4 2 2 2" xfId="26724"/>
    <cellStyle name="Notas 2 2 2 2 3 4 3" xfId="8922"/>
    <cellStyle name="Notas 2 2 2 2 3 4 3 2" xfId="21281"/>
    <cellStyle name="Notas 2 2 2 2 3 4 4" xfId="8923"/>
    <cellStyle name="Notas 2 2 2 2 3 4 4 2" xfId="21282"/>
    <cellStyle name="Notas 2 2 2 2 3 5" xfId="2687"/>
    <cellStyle name="Notas 2 2 2 2 3 5 2" xfId="6529"/>
    <cellStyle name="Notas 2 2 2 2 3 5 2 2" xfId="14098"/>
    <cellStyle name="Notas 2 2 2 2 3 5 2 2 2" xfId="26725"/>
    <cellStyle name="Notas 2 2 2 2 3 5 3" xfId="8924"/>
    <cellStyle name="Notas 2 2 2 2 3 5 3 2" xfId="21283"/>
    <cellStyle name="Notas 2 2 2 2 3 5 4" xfId="8925"/>
    <cellStyle name="Notas 2 2 2 2 3 5 4 2" xfId="21284"/>
    <cellStyle name="Notas 2 2 2 2 3 6" xfId="6530"/>
    <cellStyle name="Notas 2 2 2 2 3 6 2" xfId="14099"/>
    <cellStyle name="Notas 2 2 2 2 3 6 2 2" xfId="26726"/>
    <cellStyle name="Notas 2 2 2 2 3 7" xfId="8926"/>
    <cellStyle name="Notas 2 2 2 2 3 7 2" xfId="21285"/>
    <cellStyle name="Notas 2 2 2 2 4" xfId="2362"/>
    <cellStyle name="Notas 2 2 2 2 4 2" xfId="2688"/>
    <cellStyle name="Notas 2 2 2 2 4 2 2" xfId="6531"/>
    <cellStyle name="Notas 2 2 2 2 4 2 2 2" xfId="14100"/>
    <cellStyle name="Notas 2 2 2 2 4 2 2 2 2" xfId="26727"/>
    <cellStyle name="Notas 2 2 2 2 4 2 3" xfId="8927"/>
    <cellStyle name="Notas 2 2 2 2 4 2 3 2" xfId="21286"/>
    <cellStyle name="Notas 2 2 2 2 4 2 4" xfId="8928"/>
    <cellStyle name="Notas 2 2 2 2 4 2 4 2" xfId="21287"/>
    <cellStyle name="Notas 2 2 2 2 4 3" xfId="2689"/>
    <cellStyle name="Notas 2 2 2 2 4 3 2" xfId="6532"/>
    <cellStyle name="Notas 2 2 2 2 4 3 2 2" xfId="14101"/>
    <cellStyle name="Notas 2 2 2 2 4 3 2 2 2" xfId="26728"/>
    <cellStyle name="Notas 2 2 2 2 4 3 3" xfId="8929"/>
    <cellStyle name="Notas 2 2 2 2 4 3 3 2" xfId="21288"/>
    <cellStyle name="Notas 2 2 2 2 4 3 4" xfId="8930"/>
    <cellStyle name="Notas 2 2 2 2 4 3 4 2" xfId="21289"/>
    <cellStyle name="Notas 2 2 2 2 4 4" xfId="2690"/>
    <cellStyle name="Notas 2 2 2 2 4 4 2" xfId="6533"/>
    <cellStyle name="Notas 2 2 2 2 4 4 2 2" xfId="14102"/>
    <cellStyle name="Notas 2 2 2 2 4 4 2 2 2" xfId="26729"/>
    <cellStyle name="Notas 2 2 2 2 4 4 3" xfId="8931"/>
    <cellStyle name="Notas 2 2 2 2 4 4 3 2" xfId="21290"/>
    <cellStyle name="Notas 2 2 2 2 4 4 4" xfId="8932"/>
    <cellStyle name="Notas 2 2 2 2 4 4 4 2" xfId="21291"/>
    <cellStyle name="Notas 2 2 2 2 4 5" xfId="2691"/>
    <cellStyle name="Notas 2 2 2 2 4 5 2" xfId="6534"/>
    <cellStyle name="Notas 2 2 2 2 4 5 2 2" xfId="14103"/>
    <cellStyle name="Notas 2 2 2 2 4 5 2 2 2" xfId="26730"/>
    <cellStyle name="Notas 2 2 2 2 4 5 3" xfId="8933"/>
    <cellStyle name="Notas 2 2 2 2 4 5 3 2" xfId="21292"/>
    <cellStyle name="Notas 2 2 2 2 4 5 4" xfId="8934"/>
    <cellStyle name="Notas 2 2 2 2 4 5 4 2" xfId="21293"/>
    <cellStyle name="Notas 2 2 2 2 4 6" xfId="6535"/>
    <cellStyle name="Notas 2 2 2 2 4 6 2" xfId="14104"/>
    <cellStyle name="Notas 2 2 2 2 4 6 2 2" xfId="26731"/>
    <cellStyle name="Notas 2 2 2 2 4 7" xfId="8935"/>
    <cellStyle name="Notas 2 2 2 2 4 7 2" xfId="21294"/>
    <cellStyle name="Notas 2 2 2 2 5" xfId="2363"/>
    <cellStyle name="Notas 2 2 2 2 5 2" xfId="2692"/>
    <cellStyle name="Notas 2 2 2 2 5 2 2" xfId="6536"/>
    <cellStyle name="Notas 2 2 2 2 5 2 2 2" xfId="14105"/>
    <cellStyle name="Notas 2 2 2 2 5 2 2 2 2" xfId="26732"/>
    <cellStyle name="Notas 2 2 2 2 5 2 3" xfId="8936"/>
    <cellStyle name="Notas 2 2 2 2 5 2 3 2" xfId="21295"/>
    <cellStyle name="Notas 2 2 2 2 5 2 4" xfId="8937"/>
    <cellStyle name="Notas 2 2 2 2 5 2 4 2" xfId="21296"/>
    <cellStyle name="Notas 2 2 2 2 5 3" xfId="2693"/>
    <cellStyle name="Notas 2 2 2 2 5 3 2" xfId="6537"/>
    <cellStyle name="Notas 2 2 2 2 5 3 2 2" xfId="14106"/>
    <cellStyle name="Notas 2 2 2 2 5 3 2 2 2" xfId="26733"/>
    <cellStyle name="Notas 2 2 2 2 5 3 3" xfId="8938"/>
    <cellStyle name="Notas 2 2 2 2 5 3 3 2" xfId="21297"/>
    <cellStyle name="Notas 2 2 2 2 5 3 4" xfId="8939"/>
    <cellStyle name="Notas 2 2 2 2 5 3 4 2" xfId="21298"/>
    <cellStyle name="Notas 2 2 2 2 5 4" xfId="2694"/>
    <cellStyle name="Notas 2 2 2 2 5 4 2" xfId="6538"/>
    <cellStyle name="Notas 2 2 2 2 5 4 2 2" xfId="14107"/>
    <cellStyle name="Notas 2 2 2 2 5 4 2 2 2" xfId="26734"/>
    <cellStyle name="Notas 2 2 2 2 5 4 3" xfId="8940"/>
    <cellStyle name="Notas 2 2 2 2 5 4 3 2" xfId="21299"/>
    <cellStyle name="Notas 2 2 2 2 5 4 4" xfId="8941"/>
    <cellStyle name="Notas 2 2 2 2 5 4 4 2" xfId="21300"/>
    <cellStyle name="Notas 2 2 2 2 5 5" xfId="2695"/>
    <cellStyle name="Notas 2 2 2 2 5 5 2" xfId="6539"/>
    <cellStyle name="Notas 2 2 2 2 5 5 2 2" xfId="14108"/>
    <cellStyle name="Notas 2 2 2 2 5 5 2 2 2" xfId="26735"/>
    <cellStyle name="Notas 2 2 2 2 5 5 3" xfId="8942"/>
    <cellStyle name="Notas 2 2 2 2 5 5 3 2" xfId="21301"/>
    <cellStyle name="Notas 2 2 2 2 5 5 4" xfId="8943"/>
    <cellStyle name="Notas 2 2 2 2 5 5 4 2" xfId="21302"/>
    <cellStyle name="Notas 2 2 2 2 5 6" xfId="6540"/>
    <cellStyle name="Notas 2 2 2 2 5 6 2" xfId="14109"/>
    <cellStyle name="Notas 2 2 2 2 5 6 2 2" xfId="26736"/>
    <cellStyle name="Notas 2 2 2 2 5 7" xfId="8944"/>
    <cellStyle name="Notas 2 2 2 2 5 7 2" xfId="21303"/>
    <cellStyle name="Notas 2 2 2 2 6" xfId="2364"/>
    <cellStyle name="Notas 2 2 2 2 6 2" xfId="2696"/>
    <cellStyle name="Notas 2 2 2 2 6 2 2" xfId="6541"/>
    <cellStyle name="Notas 2 2 2 2 6 2 2 2" xfId="14110"/>
    <cellStyle name="Notas 2 2 2 2 6 2 2 2 2" xfId="26737"/>
    <cellStyle name="Notas 2 2 2 2 6 2 3" xfId="8945"/>
    <cellStyle name="Notas 2 2 2 2 6 2 3 2" xfId="21304"/>
    <cellStyle name="Notas 2 2 2 2 6 2 4" xfId="8946"/>
    <cellStyle name="Notas 2 2 2 2 6 2 4 2" xfId="21305"/>
    <cellStyle name="Notas 2 2 2 2 6 3" xfId="2697"/>
    <cellStyle name="Notas 2 2 2 2 6 3 2" xfId="6542"/>
    <cellStyle name="Notas 2 2 2 2 6 3 2 2" xfId="14111"/>
    <cellStyle name="Notas 2 2 2 2 6 3 2 2 2" xfId="26738"/>
    <cellStyle name="Notas 2 2 2 2 6 3 3" xfId="8947"/>
    <cellStyle name="Notas 2 2 2 2 6 3 3 2" xfId="21306"/>
    <cellStyle name="Notas 2 2 2 2 6 3 4" xfId="8948"/>
    <cellStyle name="Notas 2 2 2 2 6 3 4 2" xfId="21307"/>
    <cellStyle name="Notas 2 2 2 2 6 4" xfId="2698"/>
    <cellStyle name="Notas 2 2 2 2 6 4 2" xfId="6543"/>
    <cellStyle name="Notas 2 2 2 2 6 4 2 2" xfId="14112"/>
    <cellStyle name="Notas 2 2 2 2 6 4 2 2 2" xfId="26739"/>
    <cellStyle name="Notas 2 2 2 2 6 4 3" xfId="8949"/>
    <cellStyle name="Notas 2 2 2 2 6 4 3 2" xfId="21308"/>
    <cellStyle name="Notas 2 2 2 2 6 4 4" xfId="8950"/>
    <cellStyle name="Notas 2 2 2 2 6 4 4 2" xfId="21309"/>
    <cellStyle name="Notas 2 2 2 2 6 5" xfId="2699"/>
    <cellStyle name="Notas 2 2 2 2 6 5 2" xfId="6544"/>
    <cellStyle name="Notas 2 2 2 2 6 5 2 2" xfId="14113"/>
    <cellStyle name="Notas 2 2 2 2 6 5 2 2 2" xfId="26740"/>
    <cellStyle name="Notas 2 2 2 2 6 5 3" xfId="8951"/>
    <cellStyle name="Notas 2 2 2 2 6 5 3 2" xfId="21310"/>
    <cellStyle name="Notas 2 2 2 2 6 5 4" xfId="8952"/>
    <cellStyle name="Notas 2 2 2 2 6 5 4 2" xfId="21311"/>
    <cellStyle name="Notas 2 2 2 2 6 6" xfId="6545"/>
    <cellStyle name="Notas 2 2 2 2 6 6 2" xfId="14114"/>
    <cellStyle name="Notas 2 2 2 2 6 6 2 2" xfId="26741"/>
    <cellStyle name="Notas 2 2 2 2 6 7" xfId="8953"/>
    <cellStyle name="Notas 2 2 2 2 6 7 2" xfId="21312"/>
    <cellStyle name="Notas 2 2 2 2 7" xfId="2365"/>
    <cellStyle name="Notas 2 2 2 2 7 2" xfId="2700"/>
    <cellStyle name="Notas 2 2 2 2 7 2 2" xfId="6546"/>
    <cellStyle name="Notas 2 2 2 2 7 2 2 2" xfId="14115"/>
    <cellStyle name="Notas 2 2 2 2 7 2 2 2 2" xfId="26742"/>
    <cellStyle name="Notas 2 2 2 2 7 2 3" xfId="8954"/>
    <cellStyle name="Notas 2 2 2 2 7 2 3 2" xfId="21313"/>
    <cellStyle name="Notas 2 2 2 2 7 2 4" xfId="8955"/>
    <cellStyle name="Notas 2 2 2 2 7 2 4 2" xfId="21314"/>
    <cellStyle name="Notas 2 2 2 2 7 3" xfId="2701"/>
    <cellStyle name="Notas 2 2 2 2 7 3 2" xfId="6547"/>
    <cellStyle name="Notas 2 2 2 2 7 3 2 2" xfId="14116"/>
    <cellStyle name="Notas 2 2 2 2 7 3 2 2 2" xfId="26743"/>
    <cellStyle name="Notas 2 2 2 2 7 3 3" xfId="8956"/>
    <cellStyle name="Notas 2 2 2 2 7 3 3 2" xfId="21315"/>
    <cellStyle name="Notas 2 2 2 2 7 3 4" xfId="8957"/>
    <cellStyle name="Notas 2 2 2 2 7 3 4 2" xfId="21316"/>
    <cellStyle name="Notas 2 2 2 2 7 4" xfId="2702"/>
    <cellStyle name="Notas 2 2 2 2 7 4 2" xfId="6548"/>
    <cellStyle name="Notas 2 2 2 2 7 4 2 2" xfId="14117"/>
    <cellStyle name="Notas 2 2 2 2 7 4 2 2 2" xfId="26744"/>
    <cellStyle name="Notas 2 2 2 2 7 4 3" xfId="8958"/>
    <cellStyle name="Notas 2 2 2 2 7 4 3 2" xfId="21317"/>
    <cellStyle name="Notas 2 2 2 2 7 4 4" xfId="8959"/>
    <cellStyle name="Notas 2 2 2 2 7 4 4 2" xfId="21318"/>
    <cellStyle name="Notas 2 2 2 2 7 5" xfId="2703"/>
    <cellStyle name="Notas 2 2 2 2 7 5 2" xfId="6549"/>
    <cellStyle name="Notas 2 2 2 2 7 5 2 2" xfId="14118"/>
    <cellStyle name="Notas 2 2 2 2 7 5 2 2 2" xfId="26745"/>
    <cellStyle name="Notas 2 2 2 2 7 5 3" xfId="8960"/>
    <cellStyle name="Notas 2 2 2 2 7 5 3 2" xfId="21319"/>
    <cellStyle name="Notas 2 2 2 2 7 5 4" xfId="8961"/>
    <cellStyle name="Notas 2 2 2 2 7 5 4 2" xfId="21320"/>
    <cellStyle name="Notas 2 2 2 2 7 6" xfId="6550"/>
    <cellStyle name="Notas 2 2 2 2 7 6 2" xfId="14119"/>
    <cellStyle name="Notas 2 2 2 2 7 6 2 2" xfId="26746"/>
    <cellStyle name="Notas 2 2 2 2 7 7" xfId="8962"/>
    <cellStyle name="Notas 2 2 2 2 7 7 2" xfId="21321"/>
    <cellStyle name="Notas 2 2 2 2 8" xfId="2366"/>
    <cellStyle name="Notas 2 2 2 2 8 2" xfId="2704"/>
    <cellStyle name="Notas 2 2 2 2 8 2 2" xfId="6551"/>
    <cellStyle name="Notas 2 2 2 2 8 2 2 2" xfId="14120"/>
    <cellStyle name="Notas 2 2 2 2 8 2 2 2 2" xfId="26747"/>
    <cellStyle name="Notas 2 2 2 2 8 2 3" xfId="8963"/>
    <cellStyle name="Notas 2 2 2 2 8 2 3 2" xfId="21322"/>
    <cellStyle name="Notas 2 2 2 2 8 2 4" xfId="8964"/>
    <cellStyle name="Notas 2 2 2 2 8 2 4 2" xfId="21323"/>
    <cellStyle name="Notas 2 2 2 2 8 3" xfId="2705"/>
    <cellStyle name="Notas 2 2 2 2 8 3 2" xfId="6552"/>
    <cellStyle name="Notas 2 2 2 2 8 3 2 2" xfId="14121"/>
    <cellStyle name="Notas 2 2 2 2 8 3 2 2 2" xfId="26748"/>
    <cellStyle name="Notas 2 2 2 2 8 3 3" xfId="8965"/>
    <cellStyle name="Notas 2 2 2 2 8 3 3 2" xfId="21324"/>
    <cellStyle name="Notas 2 2 2 2 8 3 4" xfId="8966"/>
    <cellStyle name="Notas 2 2 2 2 8 3 4 2" xfId="21325"/>
    <cellStyle name="Notas 2 2 2 2 8 4" xfId="2706"/>
    <cellStyle name="Notas 2 2 2 2 8 4 2" xfId="6553"/>
    <cellStyle name="Notas 2 2 2 2 8 4 2 2" xfId="14122"/>
    <cellStyle name="Notas 2 2 2 2 8 4 2 2 2" xfId="26749"/>
    <cellStyle name="Notas 2 2 2 2 8 4 3" xfId="8967"/>
    <cellStyle name="Notas 2 2 2 2 8 4 3 2" xfId="21326"/>
    <cellStyle name="Notas 2 2 2 2 8 4 4" xfId="8968"/>
    <cellStyle name="Notas 2 2 2 2 8 4 4 2" xfId="21327"/>
    <cellStyle name="Notas 2 2 2 2 8 5" xfId="2707"/>
    <cellStyle name="Notas 2 2 2 2 8 5 2" xfId="6554"/>
    <cellStyle name="Notas 2 2 2 2 8 5 2 2" xfId="14123"/>
    <cellStyle name="Notas 2 2 2 2 8 5 2 2 2" xfId="26750"/>
    <cellStyle name="Notas 2 2 2 2 8 5 3" xfId="8969"/>
    <cellStyle name="Notas 2 2 2 2 8 5 3 2" xfId="21328"/>
    <cellStyle name="Notas 2 2 2 2 8 5 4" xfId="8970"/>
    <cellStyle name="Notas 2 2 2 2 8 5 4 2" xfId="21329"/>
    <cellStyle name="Notas 2 2 2 2 8 6" xfId="6555"/>
    <cellStyle name="Notas 2 2 2 2 8 6 2" xfId="14124"/>
    <cellStyle name="Notas 2 2 2 2 8 6 2 2" xfId="26751"/>
    <cellStyle name="Notas 2 2 2 2 8 7" xfId="8971"/>
    <cellStyle name="Notas 2 2 2 2 8 7 2" xfId="21330"/>
    <cellStyle name="Notas 2 2 2 2 9" xfId="2708"/>
    <cellStyle name="Notas 2 2 2 2 9 2" xfId="6556"/>
    <cellStyle name="Notas 2 2 2 2 9 2 2" xfId="14125"/>
    <cellStyle name="Notas 2 2 2 2 9 2 2 2" xfId="26752"/>
    <cellStyle name="Notas 2 2 2 2 9 3" xfId="8972"/>
    <cellStyle name="Notas 2 2 2 2 9 3 2" xfId="21331"/>
    <cellStyle name="Notas 2 2 2 2 9 4" xfId="8973"/>
    <cellStyle name="Notas 2 2 2 2 9 4 2" xfId="21332"/>
    <cellStyle name="Notas 2 2 2 3" xfId="2367"/>
    <cellStyle name="Notas 2 2 2 3 2" xfId="2709"/>
    <cellStyle name="Notas 2 2 2 3 2 2" xfId="6557"/>
    <cellStyle name="Notas 2 2 2 3 2 2 2" xfId="14126"/>
    <cellStyle name="Notas 2 2 2 3 2 2 2 2" xfId="26753"/>
    <cellStyle name="Notas 2 2 2 3 2 3" xfId="8974"/>
    <cellStyle name="Notas 2 2 2 3 2 3 2" xfId="21333"/>
    <cellStyle name="Notas 2 2 2 3 2 4" xfId="8975"/>
    <cellStyle name="Notas 2 2 2 3 2 4 2" xfId="21334"/>
    <cellStyle name="Notas 2 2 2 3 3" xfId="2710"/>
    <cellStyle name="Notas 2 2 2 3 3 2" xfId="6558"/>
    <cellStyle name="Notas 2 2 2 3 3 2 2" xfId="14127"/>
    <cellStyle name="Notas 2 2 2 3 3 2 2 2" xfId="26754"/>
    <cellStyle name="Notas 2 2 2 3 3 3" xfId="8976"/>
    <cellStyle name="Notas 2 2 2 3 3 3 2" xfId="21335"/>
    <cellStyle name="Notas 2 2 2 3 3 4" xfId="8977"/>
    <cellStyle name="Notas 2 2 2 3 3 4 2" xfId="21336"/>
    <cellStyle name="Notas 2 2 2 3 4" xfId="2711"/>
    <cellStyle name="Notas 2 2 2 3 4 2" xfId="6559"/>
    <cellStyle name="Notas 2 2 2 3 4 2 2" xfId="14128"/>
    <cellStyle name="Notas 2 2 2 3 4 2 2 2" xfId="26755"/>
    <cellStyle name="Notas 2 2 2 3 4 3" xfId="8978"/>
    <cellStyle name="Notas 2 2 2 3 4 3 2" xfId="21337"/>
    <cellStyle name="Notas 2 2 2 3 4 4" xfId="8979"/>
    <cellStyle name="Notas 2 2 2 3 4 4 2" xfId="21338"/>
    <cellStyle name="Notas 2 2 2 3 5" xfId="2712"/>
    <cellStyle name="Notas 2 2 2 3 5 2" xfId="6560"/>
    <cellStyle name="Notas 2 2 2 3 5 2 2" xfId="14129"/>
    <cellStyle name="Notas 2 2 2 3 5 2 2 2" xfId="26756"/>
    <cellStyle name="Notas 2 2 2 3 5 3" xfId="8980"/>
    <cellStyle name="Notas 2 2 2 3 5 3 2" xfId="21339"/>
    <cellStyle name="Notas 2 2 2 3 5 4" xfId="8981"/>
    <cellStyle name="Notas 2 2 2 3 5 4 2" xfId="21340"/>
    <cellStyle name="Notas 2 2 2 3 6" xfId="6561"/>
    <cellStyle name="Notas 2 2 2 3 6 2" xfId="14130"/>
    <cellStyle name="Notas 2 2 2 3 6 2 2" xfId="26757"/>
    <cellStyle name="Notas 2 2 2 3 7" xfId="8982"/>
    <cellStyle name="Notas 2 2 2 3 7 2" xfId="21341"/>
    <cellStyle name="Notas 2 2 2 4" xfId="2368"/>
    <cellStyle name="Notas 2 2 2 4 2" xfId="2713"/>
    <cellStyle name="Notas 2 2 2 4 2 2" xfId="6562"/>
    <cellStyle name="Notas 2 2 2 4 2 2 2" xfId="14131"/>
    <cellStyle name="Notas 2 2 2 4 2 2 2 2" xfId="26758"/>
    <cellStyle name="Notas 2 2 2 4 2 3" xfId="8983"/>
    <cellStyle name="Notas 2 2 2 4 2 3 2" xfId="21342"/>
    <cellStyle name="Notas 2 2 2 4 2 4" xfId="8984"/>
    <cellStyle name="Notas 2 2 2 4 2 4 2" xfId="21343"/>
    <cellStyle name="Notas 2 2 2 4 3" xfId="2714"/>
    <cellStyle name="Notas 2 2 2 4 3 2" xfId="6563"/>
    <cellStyle name="Notas 2 2 2 4 3 2 2" xfId="14132"/>
    <cellStyle name="Notas 2 2 2 4 3 2 2 2" xfId="26759"/>
    <cellStyle name="Notas 2 2 2 4 3 3" xfId="8985"/>
    <cellStyle name="Notas 2 2 2 4 3 3 2" xfId="21344"/>
    <cellStyle name="Notas 2 2 2 4 3 4" xfId="8986"/>
    <cellStyle name="Notas 2 2 2 4 3 4 2" xfId="21345"/>
    <cellStyle name="Notas 2 2 2 4 4" xfId="2715"/>
    <cellStyle name="Notas 2 2 2 4 4 2" xfId="6564"/>
    <cellStyle name="Notas 2 2 2 4 4 2 2" xfId="14133"/>
    <cellStyle name="Notas 2 2 2 4 4 2 2 2" xfId="26760"/>
    <cellStyle name="Notas 2 2 2 4 4 3" xfId="8987"/>
    <cellStyle name="Notas 2 2 2 4 4 3 2" xfId="21346"/>
    <cellStyle name="Notas 2 2 2 4 4 4" xfId="8988"/>
    <cellStyle name="Notas 2 2 2 4 4 4 2" xfId="21347"/>
    <cellStyle name="Notas 2 2 2 4 5" xfId="2716"/>
    <cellStyle name="Notas 2 2 2 4 5 2" xfId="6565"/>
    <cellStyle name="Notas 2 2 2 4 5 2 2" xfId="14134"/>
    <cellStyle name="Notas 2 2 2 4 5 2 2 2" xfId="26761"/>
    <cellStyle name="Notas 2 2 2 4 5 3" xfId="8989"/>
    <cellStyle name="Notas 2 2 2 4 5 3 2" xfId="21348"/>
    <cellStyle name="Notas 2 2 2 4 5 4" xfId="8990"/>
    <cellStyle name="Notas 2 2 2 4 5 4 2" xfId="21349"/>
    <cellStyle name="Notas 2 2 2 4 6" xfId="6566"/>
    <cellStyle name="Notas 2 2 2 4 6 2" xfId="14135"/>
    <cellStyle name="Notas 2 2 2 4 6 2 2" xfId="26762"/>
    <cellStyle name="Notas 2 2 2 4 7" xfId="8991"/>
    <cellStyle name="Notas 2 2 2 4 7 2" xfId="21350"/>
    <cellStyle name="Notas 2 2 2 5" xfId="2369"/>
    <cellStyle name="Notas 2 2 2 5 2" xfId="2717"/>
    <cellStyle name="Notas 2 2 2 5 2 2" xfId="6567"/>
    <cellStyle name="Notas 2 2 2 5 2 2 2" xfId="14136"/>
    <cellStyle name="Notas 2 2 2 5 2 2 2 2" xfId="26763"/>
    <cellStyle name="Notas 2 2 2 5 2 3" xfId="8992"/>
    <cellStyle name="Notas 2 2 2 5 2 3 2" xfId="21351"/>
    <cellStyle name="Notas 2 2 2 5 2 4" xfId="8993"/>
    <cellStyle name="Notas 2 2 2 5 2 4 2" xfId="21352"/>
    <cellStyle name="Notas 2 2 2 5 3" xfId="2718"/>
    <cellStyle name="Notas 2 2 2 5 3 2" xfId="6568"/>
    <cellStyle name="Notas 2 2 2 5 3 2 2" xfId="14137"/>
    <cellStyle name="Notas 2 2 2 5 3 2 2 2" xfId="26764"/>
    <cellStyle name="Notas 2 2 2 5 3 3" xfId="8994"/>
    <cellStyle name="Notas 2 2 2 5 3 3 2" xfId="21353"/>
    <cellStyle name="Notas 2 2 2 5 3 4" xfId="8995"/>
    <cellStyle name="Notas 2 2 2 5 3 4 2" xfId="21354"/>
    <cellStyle name="Notas 2 2 2 5 4" xfId="2719"/>
    <cellStyle name="Notas 2 2 2 5 4 2" xfId="6569"/>
    <cellStyle name="Notas 2 2 2 5 4 2 2" xfId="14138"/>
    <cellStyle name="Notas 2 2 2 5 4 2 2 2" xfId="26765"/>
    <cellStyle name="Notas 2 2 2 5 4 3" xfId="8996"/>
    <cellStyle name="Notas 2 2 2 5 4 3 2" xfId="21355"/>
    <cellStyle name="Notas 2 2 2 5 4 4" xfId="8997"/>
    <cellStyle name="Notas 2 2 2 5 4 4 2" xfId="21356"/>
    <cellStyle name="Notas 2 2 2 5 5" xfId="2720"/>
    <cellStyle name="Notas 2 2 2 5 5 2" xfId="6570"/>
    <cellStyle name="Notas 2 2 2 5 5 2 2" xfId="14139"/>
    <cellStyle name="Notas 2 2 2 5 5 2 2 2" xfId="26766"/>
    <cellStyle name="Notas 2 2 2 5 5 3" xfId="8998"/>
    <cellStyle name="Notas 2 2 2 5 5 3 2" xfId="21357"/>
    <cellStyle name="Notas 2 2 2 5 5 4" xfId="8999"/>
    <cellStyle name="Notas 2 2 2 5 5 4 2" xfId="21358"/>
    <cellStyle name="Notas 2 2 2 5 6" xfId="6571"/>
    <cellStyle name="Notas 2 2 2 5 6 2" xfId="14140"/>
    <cellStyle name="Notas 2 2 2 5 6 2 2" xfId="26767"/>
    <cellStyle name="Notas 2 2 2 5 7" xfId="9000"/>
    <cellStyle name="Notas 2 2 2 5 7 2" xfId="21359"/>
    <cellStyle name="Notas 2 2 2 6" xfId="2370"/>
    <cellStyle name="Notas 2 2 2 6 2" xfId="2721"/>
    <cellStyle name="Notas 2 2 2 6 2 2" xfId="6572"/>
    <cellStyle name="Notas 2 2 2 6 2 2 2" xfId="14141"/>
    <cellStyle name="Notas 2 2 2 6 2 2 2 2" xfId="26768"/>
    <cellStyle name="Notas 2 2 2 6 2 3" xfId="9001"/>
    <cellStyle name="Notas 2 2 2 6 2 3 2" xfId="21360"/>
    <cellStyle name="Notas 2 2 2 6 2 4" xfId="9002"/>
    <cellStyle name="Notas 2 2 2 6 2 4 2" xfId="21361"/>
    <cellStyle name="Notas 2 2 2 6 3" xfId="2722"/>
    <cellStyle name="Notas 2 2 2 6 3 2" xfId="6573"/>
    <cellStyle name="Notas 2 2 2 6 3 2 2" xfId="14142"/>
    <cellStyle name="Notas 2 2 2 6 3 2 2 2" xfId="26769"/>
    <cellStyle name="Notas 2 2 2 6 3 3" xfId="9003"/>
    <cellStyle name="Notas 2 2 2 6 3 3 2" xfId="21362"/>
    <cellStyle name="Notas 2 2 2 6 3 4" xfId="9004"/>
    <cellStyle name="Notas 2 2 2 6 3 4 2" xfId="21363"/>
    <cellStyle name="Notas 2 2 2 6 4" xfId="2723"/>
    <cellStyle name="Notas 2 2 2 6 4 2" xfId="6574"/>
    <cellStyle name="Notas 2 2 2 6 4 2 2" xfId="14143"/>
    <cellStyle name="Notas 2 2 2 6 4 2 2 2" xfId="26770"/>
    <cellStyle name="Notas 2 2 2 6 4 3" xfId="9005"/>
    <cellStyle name="Notas 2 2 2 6 4 3 2" xfId="21364"/>
    <cellStyle name="Notas 2 2 2 6 4 4" xfId="9006"/>
    <cellStyle name="Notas 2 2 2 6 4 4 2" xfId="21365"/>
    <cellStyle name="Notas 2 2 2 6 5" xfId="2724"/>
    <cellStyle name="Notas 2 2 2 6 5 2" xfId="6575"/>
    <cellStyle name="Notas 2 2 2 6 5 2 2" xfId="14144"/>
    <cellStyle name="Notas 2 2 2 6 5 2 2 2" xfId="26771"/>
    <cellStyle name="Notas 2 2 2 6 5 3" xfId="9007"/>
    <cellStyle name="Notas 2 2 2 6 5 3 2" xfId="21366"/>
    <cellStyle name="Notas 2 2 2 6 5 4" xfId="9008"/>
    <cellStyle name="Notas 2 2 2 6 5 4 2" xfId="21367"/>
    <cellStyle name="Notas 2 2 2 6 6" xfId="6576"/>
    <cellStyle name="Notas 2 2 2 6 6 2" xfId="14145"/>
    <cellStyle name="Notas 2 2 2 6 6 2 2" xfId="26772"/>
    <cellStyle name="Notas 2 2 2 6 7" xfId="9009"/>
    <cellStyle name="Notas 2 2 2 6 7 2" xfId="21368"/>
    <cellStyle name="Notas 2 2 2 7" xfId="6577"/>
    <cellStyle name="Notas 2 2 2 7 2" xfId="14146"/>
    <cellStyle name="Notas 2 2 2 7 2 2" xfId="26773"/>
    <cellStyle name="Notas 2 2 2 8" xfId="9010"/>
    <cellStyle name="Notas 2 2 2 8 2" xfId="21369"/>
    <cellStyle name="Notas 2 2 3" xfId="1175"/>
    <cellStyle name="Notas 2 2 3 10" xfId="9011"/>
    <cellStyle name="Notas 2 2 3 10 2" xfId="21370"/>
    <cellStyle name="Notas 2 2 3 2" xfId="2183"/>
    <cellStyle name="Notas 2 2 3 2 2" xfId="2725"/>
    <cellStyle name="Notas 2 2 3 2 2 2" xfId="6578"/>
    <cellStyle name="Notas 2 2 3 2 2 2 2" xfId="14147"/>
    <cellStyle name="Notas 2 2 3 2 2 2 2 2" xfId="26774"/>
    <cellStyle name="Notas 2 2 3 2 2 3" xfId="9012"/>
    <cellStyle name="Notas 2 2 3 2 2 3 2" xfId="21371"/>
    <cellStyle name="Notas 2 2 3 2 2 4" xfId="9013"/>
    <cellStyle name="Notas 2 2 3 2 2 4 2" xfId="21372"/>
    <cellStyle name="Notas 2 2 3 2 3" xfId="2726"/>
    <cellStyle name="Notas 2 2 3 2 3 2" xfId="6579"/>
    <cellStyle name="Notas 2 2 3 2 3 2 2" xfId="14148"/>
    <cellStyle name="Notas 2 2 3 2 3 2 2 2" xfId="26775"/>
    <cellStyle name="Notas 2 2 3 2 3 3" xfId="9014"/>
    <cellStyle name="Notas 2 2 3 2 3 3 2" xfId="21373"/>
    <cellStyle name="Notas 2 2 3 2 3 4" xfId="9015"/>
    <cellStyle name="Notas 2 2 3 2 3 4 2" xfId="21374"/>
    <cellStyle name="Notas 2 2 3 2 4" xfId="2727"/>
    <cellStyle name="Notas 2 2 3 2 4 2" xfId="6580"/>
    <cellStyle name="Notas 2 2 3 2 4 2 2" xfId="14149"/>
    <cellStyle name="Notas 2 2 3 2 4 2 2 2" xfId="26776"/>
    <cellStyle name="Notas 2 2 3 2 4 3" xfId="9016"/>
    <cellStyle name="Notas 2 2 3 2 4 3 2" xfId="21375"/>
    <cellStyle name="Notas 2 2 3 2 4 4" xfId="9017"/>
    <cellStyle name="Notas 2 2 3 2 4 4 2" xfId="21376"/>
    <cellStyle name="Notas 2 2 3 2 5" xfId="2728"/>
    <cellStyle name="Notas 2 2 3 2 5 2" xfId="6581"/>
    <cellStyle name="Notas 2 2 3 2 5 2 2" xfId="14150"/>
    <cellStyle name="Notas 2 2 3 2 5 2 2 2" xfId="26777"/>
    <cellStyle name="Notas 2 2 3 2 5 3" xfId="9018"/>
    <cellStyle name="Notas 2 2 3 2 5 3 2" xfId="21377"/>
    <cellStyle name="Notas 2 2 3 2 5 4" xfId="9019"/>
    <cellStyle name="Notas 2 2 3 2 5 4 2" xfId="21378"/>
    <cellStyle name="Notas 2 2 3 2 6" xfId="6582"/>
    <cellStyle name="Notas 2 2 3 2 6 2" xfId="14151"/>
    <cellStyle name="Notas 2 2 3 2 6 2 2" xfId="26778"/>
    <cellStyle name="Notas 2 2 3 2 7" xfId="9020"/>
    <cellStyle name="Notas 2 2 3 2 7 2" xfId="21379"/>
    <cellStyle name="Notas 2 2 3 3" xfId="2371"/>
    <cellStyle name="Notas 2 2 3 3 2" xfId="2729"/>
    <cellStyle name="Notas 2 2 3 3 2 2" xfId="6583"/>
    <cellStyle name="Notas 2 2 3 3 2 2 2" xfId="14152"/>
    <cellStyle name="Notas 2 2 3 3 2 2 2 2" xfId="26779"/>
    <cellStyle name="Notas 2 2 3 3 2 3" xfId="9021"/>
    <cellStyle name="Notas 2 2 3 3 2 3 2" xfId="21380"/>
    <cellStyle name="Notas 2 2 3 3 2 4" xfId="9022"/>
    <cellStyle name="Notas 2 2 3 3 2 4 2" xfId="21381"/>
    <cellStyle name="Notas 2 2 3 3 3" xfId="2730"/>
    <cellStyle name="Notas 2 2 3 3 3 2" xfId="6584"/>
    <cellStyle name="Notas 2 2 3 3 3 2 2" xfId="14153"/>
    <cellStyle name="Notas 2 2 3 3 3 2 2 2" xfId="26780"/>
    <cellStyle name="Notas 2 2 3 3 3 3" xfId="9023"/>
    <cellStyle name="Notas 2 2 3 3 3 3 2" xfId="21382"/>
    <cellStyle name="Notas 2 2 3 3 3 4" xfId="9024"/>
    <cellStyle name="Notas 2 2 3 3 3 4 2" xfId="21383"/>
    <cellStyle name="Notas 2 2 3 3 4" xfId="2731"/>
    <cellStyle name="Notas 2 2 3 3 4 2" xfId="6585"/>
    <cellStyle name="Notas 2 2 3 3 4 2 2" xfId="14154"/>
    <cellStyle name="Notas 2 2 3 3 4 2 2 2" xfId="26781"/>
    <cellStyle name="Notas 2 2 3 3 4 3" xfId="9025"/>
    <cellStyle name="Notas 2 2 3 3 4 3 2" xfId="21384"/>
    <cellStyle name="Notas 2 2 3 3 4 4" xfId="9026"/>
    <cellStyle name="Notas 2 2 3 3 4 4 2" xfId="21385"/>
    <cellStyle name="Notas 2 2 3 3 5" xfId="2732"/>
    <cellStyle name="Notas 2 2 3 3 5 2" xfId="6586"/>
    <cellStyle name="Notas 2 2 3 3 5 2 2" xfId="14155"/>
    <cellStyle name="Notas 2 2 3 3 5 2 2 2" xfId="26782"/>
    <cellStyle name="Notas 2 2 3 3 5 3" xfId="9027"/>
    <cellStyle name="Notas 2 2 3 3 5 3 2" xfId="21386"/>
    <cellStyle name="Notas 2 2 3 3 5 4" xfId="9028"/>
    <cellStyle name="Notas 2 2 3 3 5 4 2" xfId="21387"/>
    <cellStyle name="Notas 2 2 3 3 6" xfId="6587"/>
    <cellStyle name="Notas 2 2 3 3 6 2" xfId="14156"/>
    <cellStyle name="Notas 2 2 3 3 6 2 2" xfId="26783"/>
    <cellStyle name="Notas 2 2 3 3 7" xfId="9029"/>
    <cellStyle name="Notas 2 2 3 3 7 2" xfId="21388"/>
    <cellStyle name="Notas 2 2 3 4" xfId="2372"/>
    <cellStyle name="Notas 2 2 3 4 2" xfId="2733"/>
    <cellStyle name="Notas 2 2 3 4 2 2" xfId="6588"/>
    <cellStyle name="Notas 2 2 3 4 2 2 2" xfId="14157"/>
    <cellStyle name="Notas 2 2 3 4 2 2 2 2" xfId="26784"/>
    <cellStyle name="Notas 2 2 3 4 2 3" xfId="9030"/>
    <cellStyle name="Notas 2 2 3 4 2 3 2" xfId="21389"/>
    <cellStyle name="Notas 2 2 3 4 2 4" xfId="9031"/>
    <cellStyle name="Notas 2 2 3 4 2 4 2" xfId="21390"/>
    <cellStyle name="Notas 2 2 3 4 3" xfId="2734"/>
    <cellStyle name="Notas 2 2 3 4 3 2" xfId="6589"/>
    <cellStyle name="Notas 2 2 3 4 3 2 2" xfId="14158"/>
    <cellStyle name="Notas 2 2 3 4 3 2 2 2" xfId="26785"/>
    <cellStyle name="Notas 2 2 3 4 3 3" xfId="9032"/>
    <cellStyle name="Notas 2 2 3 4 3 3 2" xfId="21391"/>
    <cellStyle name="Notas 2 2 3 4 3 4" xfId="9033"/>
    <cellStyle name="Notas 2 2 3 4 3 4 2" xfId="21392"/>
    <cellStyle name="Notas 2 2 3 4 4" xfId="2735"/>
    <cellStyle name="Notas 2 2 3 4 4 2" xfId="6590"/>
    <cellStyle name="Notas 2 2 3 4 4 2 2" xfId="14159"/>
    <cellStyle name="Notas 2 2 3 4 4 2 2 2" xfId="26786"/>
    <cellStyle name="Notas 2 2 3 4 4 3" xfId="9034"/>
    <cellStyle name="Notas 2 2 3 4 4 3 2" xfId="21393"/>
    <cellStyle name="Notas 2 2 3 4 4 4" xfId="9035"/>
    <cellStyle name="Notas 2 2 3 4 4 4 2" xfId="21394"/>
    <cellStyle name="Notas 2 2 3 4 5" xfId="2736"/>
    <cellStyle name="Notas 2 2 3 4 5 2" xfId="6591"/>
    <cellStyle name="Notas 2 2 3 4 5 2 2" xfId="14160"/>
    <cellStyle name="Notas 2 2 3 4 5 2 2 2" xfId="26787"/>
    <cellStyle name="Notas 2 2 3 4 5 3" xfId="9036"/>
    <cellStyle name="Notas 2 2 3 4 5 3 2" xfId="21395"/>
    <cellStyle name="Notas 2 2 3 4 5 4" xfId="9037"/>
    <cellStyle name="Notas 2 2 3 4 5 4 2" xfId="21396"/>
    <cellStyle name="Notas 2 2 3 4 6" xfId="6592"/>
    <cellStyle name="Notas 2 2 3 4 6 2" xfId="14161"/>
    <cellStyle name="Notas 2 2 3 4 6 2 2" xfId="26788"/>
    <cellStyle name="Notas 2 2 3 4 7" xfId="9038"/>
    <cellStyle name="Notas 2 2 3 4 7 2" xfId="21397"/>
    <cellStyle name="Notas 2 2 3 5" xfId="2373"/>
    <cellStyle name="Notas 2 2 3 5 2" xfId="2737"/>
    <cellStyle name="Notas 2 2 3 5 2 2" xfId="6593"/>
    <cellStyle name="Notas 2 2 3 5 2 2 2" xfId="14162"/>
    <cellStyle name="Notas 2 2 3 5 2 2 2 2" xfId="26789"/>
    <cellStyle name="Notas 2 2 3 5 2 3" xfId="9039"/>
    <cellStyle name="Notas 2 2 3 5 2 3 2" xfId="21398"/>
    <cellStyle name="Notas 2 2 3 5 2 4" xfId="9040"/>
    <cellStyle name="Notas 2 2 3 5 2 4 2" xfId="21399"/>
    <cellStyle name="Notas 2 2 3 5 3" xfId="2738"/>
    <cellStyle name="Notas 2 2 3 5 3 2" xfId="6594"/>
    <cellStyle name="Notas 2 2 3 5 3 2 2" xfId="14163"/>
    <cellStyle name="Notas 2 2 3 5 3 2 2 2" xfId="26790"/>
    <cellStyle name="Notas 2 2 3 5 3 3" xfId="9041"/>
    <cellStyle name="Notas 2 2 3 5 3 3 2" xfId="21400"/>
    <cellStyle name="Notas 2 2 3 5 3 4" xfId="9042"/>
    <cellStyle name="Notas 2 2 3 5 3 4 2" xfId="21401"/>
    <cellStyle name="Notas 2 2 3 5 4" xfId="2739"/>
    <cellStyle name="Notas 2 2 3 5 4 2" xfId="6595"/>
    <cellStyle name="Notas 2 2 3 5 4 2 2" xfId="14164"/>
    <cellStyle name="Notas 2 2 3 5 4 2 2 2" xfId="26791"/>
    <cellStyle name="Notas 2 2 3 5 4 3" xfId="9043"/>
    <cellStyle name="Notas 2 2 3 5 4 3 2" xfId="21402"/>
    <cellStyle name="Notas 2 2 3 5 4 4" xfId="9044"/>
    <cellStyle name="Notas 2 2 3 5 4 4 2" xfId="21403"/>
    <cellStyle name="Notas 2 2 3 5 5" xfId="2740"/>
    <cellStyle name="Notas 2 2 3 5 5 2" xfId="6596"/>
    <cellStyle name="Notas 2 2 3 5 5 2 2" xfId="14165"/>
    <cellStyle name="Notas 2 2 3 5 5 2 2 2" xfId="26792"/>
    <cellStyle name="Notas 2 2 3 5 5 3" xfId="9045"/>
    <cellStyle name="Notas 2 2 3 5 5 3 2" xfId="21404"/>
    <cellStyle name="Notas 2 2 3 5 5 4" xfId="9046"/>
    <cellStyle name="Notas 2 2 3 5 5 4 2" xfId="21405"/>
    <cellStyle name="Notas 2 2 3 5 6" xfId="6597"/>
    <cellStyle name="Notas 2 2 3 5 6 2" xfId="14166"/>
    <cellStyle name="Notas 2 2 3 5 6 2 2" xfId="26793"/>
    <cellStyle name="Notas 2 2 3 5 7" xfId="9047"/>
    <cellStyle name="Notas 2 2 3 5 7 2" xfId="21406"/>
    <cellStyle name="Notas 2 2 3 6" xfId="2374"/>
    <cellStyle name="Notas 2 2 3 6 2" xfId="2741"/>
    <cellStyle name="Notas 2 2 3 6 2 2" xfId="6598"/>
    <cellStyle name="Notas 2 2 3 6 2 2 2" xfId="14167"/>
    <cellStyle name="Notas 2 2 3 6 2 2 2 2" xfId="26794"/>
    <cellStyle name="Notas 2 2 3 6 2 3" xfId="9048"/>
    <cellStyle name="Notas 2 2 3 6 2 3 2" xfId="21407"/>
    <cellStyle name="Notas 2 2 3 6 2 4" xfId="9049"/>
    <cellStyle name="Notas 2 2 3 6 2 4 2" xfId="21408"/>
    <cellStyle name="Notas 2 2 3 6 3" xfId="2742"/>
    <cellStyle name="Notas 2 2 3 6 3 2" xfId="6599"/>
    <cellStyle name="Notas 2 2 3 6 3 2 2" xfId="14168"/>
    <cellStyle name="Notas 2 2 3 6 3 2 2 2" xfId="26795"/>
    <cellStyle name="Notas 2 2 3 6 3 3" xfId="9050"/>
    <cellStyle name="Notas 2 2 3 6 3 3 2" xfId="21409"/>
    <cellStyle name="Notas 2 2 3 6 3 4" xfId="9051"/>
    <cellStyle name="Notas 2 2 3 6 3 4 2" xfId="21410"/>
    <cellStyle name="Notas 2 2 3 6 4" xfId="2743"/>
    <cellStyle name="Notas 2 2 3 6 4 2" xfId="6600"/>
    <cellStyle name="Notas 2 2 3 6 4 2 2" xfId="14169"/>
    <cellStyle name="Notas 2 2 3 6 4 2 2 2" xfId="26796"/>
    <cellStyle name="Notas 2 2 3 6 4 3" xfId="9052"/>
    <cellStyle name="Notas 2 2 3 6 4 3 2" xfId="21411"/>
    <cellStyle name="Notas 2 2 3 6 4 4" xfId="9053"/>
    <cellStyle name="Notas 2 2 3 6 4 4 2" xfId="21412"/>
    <cellStyle name="Notas 2 2 3 6 5" xfId="2744"/>
    <cellStyle name="Notas 2 2 3 6 5 2" xfId="6601"/>
    <cellStyle name="Notas 2 2 3 6 5 2 2" xfId="14170"/>
    <cellStyle name="Notas 2 2 3 6 5 2 2 2" xfId="26797"/>
    <cellStyle name="Notas 2 2 3 6 5 3" xfId="9054"/>
    <cellStyle name="Notas 2 2 3 6 5 3 2" xfId="21413"/>
    <cellStyle name="Notas 2 2 3 6 5 4" xfId="9055"/>
    <cellStyle name="Notas 2 2 3 6 5 4 2" xfId="21414"/>
    <cellStyle name="Notas 2 2 3 6 6" xfId="6602"/>
    <cellStyle name="Notas 2 2 3 6 6 2" xfId="14171"/>
    <cellStyle name="Notas 2 2 3 6 6 2 2" xfId="26798"/>
    <cellStyle name="Notas 2 2 3 6 7" xfId="9056"/>
    <cellStyle name="Notas 2 2 3 6 7 2" xfId="21415"/>
    <cellStyle name="Notas 2 2 3 7" xfId="2375"/>
    <cellStyle name="Notas 2 2 3 7 2" xfId="2745"/>
    <cellStyle name="Notas 2 2 3 7 2 2" xfId="6603"/>
    <cellStyle name="Notas 2 2 3 7 2 2 2" xfId="14172"/>
    <cellStyle name="Notas 2 2 3 7 2 2 2 2" xfId="26799"/>
    <cellStyle name="Notas 2 2 3 7 2 3" xfId="9057"/>
    <cellStyle name="Notas 2 2 3 7 2 3 2" xfId="21416"/>
    <cellStyle name="Notas 2 2 3 7 2 4" xfId="9058"/>
    <cellStyle name="Notas 2 2 3 7 2 4 2" xfId="21417"/>
    <cellStyle name="Notas 2 2 3 7 3" xfId="2746"/>
    <cellStyle name="Notas 2 2 3 7 3 2" xfId="6604"/>
    <cellStyle name="Notas 2 2 3 7 3 2 2" xfId="14173"/>
    <cellStyle name="Notas 2 2 3 7 3 2 2 2" xfId="26800"/>
    <cellStyle name="Notas 2 2 3 7 3 3" xfId="9059"/>
    <cellStyle name="Notas 2 2 3 7 3 3 2" xfId="21418"/>
    <cellStyle name="Notas 2 2 3 7 3 4" xfId="9060"/>
    <cellStyle name="Notas 2 2 3 7 3 4 2" xfId="21419"/>
    <cellStyle name="Notas 2 2 3 7 4" xfId="2747"/>
    <cellStyle name="Notas 2 2 3 7 4 2" xfId="6605"/>
    <cellStyle name="Notas 2 2 3 7 4 2 2" xfId="14174"/>
    <cellStyle name="Notas 2 2 3 7 4 2 2 2" xfId="26801"/>
    <cellStyle name="Notas 2 2 3 7 4 3" xfId="9061"/>
    <cellStyle name="Notas 2 2 3 7 4 3 2" xfId="21420"/>
    <cellStyle name="Notas 2 2 3 7 4 4" xfId="9062"/>
    <cellStyle name="Notas 2 2 3 7 4 4 2" xfId="21421"/>
    <cellStyle name="Notas 2 2 3 7 5" xfId="2748"/>
    <cellStyle name="Notas 2 2 3 7 5 2" xfId="6606"/>
    <cellStyle name="Notas 2 2 3 7 5 2 2" xfId="14175"/>
    <cellStyle name="Notas 2 2 3 7 5 2 2 2" xfId="26802"/>
    <cellStyle name="Notas 2 2 3 7 5 3" xfId="9063"/>
    <cellStyle name="Notas 2 2 3 7 5 3 2" xfId="21422"/>
    <cellStyle name="Notas 2 2 3 7 5 4" xfId="9064"/>
    <cellStyle name="Notas 2 2 3 7 5 4 2" xfId="21423"/>
    <cellStyle name="Notas 2 2 3 7 6" xfId="6607"/>
    <cellStyle name="Notas 2 2 3 7 6 2" xfId="14176"/>
    <cellStyle name="Notas 2 2 3 7 6 2 2" xfId="26803"/>
    <cellStyle name="Notas 2 2 3 7 7" xfId="9065"/>
    <cellStyle name="Notas 2 2 3 7 7 2" xfId="21424"/>
    <cellStyle name="Notas 2 2 3 8" xfId="2376"/>
    <cellStyle name="Notas 2 2 3 8 2" xfId="2749"/>
    <cellStyle name="Notas 2 2 3 8 2 2" xfId="6608"/>
    <cellStyle name="Notas 2 2 3 8 2 2 2" xfId="14177"/>
    <cellStyle name="Notas 2 2 3 8 2 2 2 2" xfId="26804"/>
    <cellStyle name="Notas 2 2 3 8 2 3" xfId="9066"/>
    <cellStyle name="Notas 2 2 3 8 2 3 2" xfId="21425"/>
    <cellStyle name="Notas 2 2 3 8 2 4" xfId="9067"/>
    <cellStyle name="Notas 2 2 3 8 2 4 2" xfId="21426"/>
    <cellStyle name="Notas 2 2 3 8 3" xfId="2750"/>
    <cellStyle name="Notas 2 2 3 8 3 2" xfId="6609"/>
    <cellStyle name="Notas 2 2 3 8 3 2 2" xfId="14178"/>
    <cellStyle name="Notas 2 2 3 8 3 2 2 2" xfId="26805"/>
    <cellStyle name="Notas 2 2 3 8 3 3" xfId="9068"/>
    <cellStyle name="Notas 2 2 3 8 3 3 2" xfId="21427"/>
    <cellStyle name="Notas 2 2 3 8 3 4" xfId="9069"/>
    <cellStyle name="Notas 2 2 3 8 3 4 2" xfId="21428"/>
    <cellStyle name="Notas 2 2 3 8 4" xfId="2751"/>
    <cellStyle name="Notas 2 2 3 8 4 2" xfId="6610"/>
    <cellStyle name="Notas 2 2 3 8 4 2 2" xfId="14179"/>
    <cellStyle name="Notas 2 2 3 8 4 2 2 2" xfId="26806"/>
    <cellStyle name="Notas 2 2 3 8 4 3" xfId="9070"/>
    <cellStyle name="Notas 2 2 3 8 4 3 2" xfId="21429"/>
    <cellStyle name="Notas 2 2 3 8 4 4" xfId="9071"/>
    <cellStyle name="Notas 2 2 3 8 4 4 2" xfId="21430"/>
    <cellStyle name="Notas 2 2 3 8 5" xfId="2752"/>
    <cellStyle name="Notas 2 2 3 8 5 2" xfId="6611"/>
    <cellStyle name="Notas 2 2 3 8 5 2 2" xfId="14180"/>
    <cellStyle name="Notas 2 2 3 8 5 2 2 2" xfId="26807"/>
    <cellStyle name="Notas 2 2 3 8 5 3" xfId="9072"/>
    <cellStyle name="Notas 2 2 3 8 5 3 2" xfId="21431"/>
    <cellStyle name="Notas 2 2 3 8 5 4" xfId="9073"/>
    <cellStyle name="Notas 2 2 3 8 5 4 2" xfId="21432"/>
    <cellStyle name="Notas 2 2 3 8 6" xfId="6612"/>
    <cellStyle name="Notas 2 2 3 8 6 2" xfId="14181"/>
    <cellStyle name="Notas 2 2 3 8 6 2 2" xfId="26808"/>
    <cellStyle name="Notas 2 2 3 8 7" xfId="9074"/>
    <cellStyle name="Notas 2 2 3 8 7 2" xfId="21433"/>
    <cellStyle name="Notas 2 2 3 9" xfId="6613"/>
    <cellStyle name="Notas 2 2 3 9 2" xfId="14182"/>
    <cellStyle name="Notas 2 2 3 9 2 2" xfId="26809"/>
    <cellStyle name="Notas 2 2 4" xfId="1176"/>
    <cellStyle name="Notas 2 2 4 2" xfId="2184"/>
    <cellStyle name="Notas 2 2 4 2 2" xfId="6614"/>
    <cellStyle name="Notas 2 2 4 2 2 2" xfId="14183"/>
    <cellStyle name="Notas 2 2 4 2 2 2 2" xfId="26810"/>
    <cellStyle name="Notas 2 2 4 2 3" xfId="9075"/>
    <cellStyle name="Notas 2 2 4 2 3 2" xfId="21434"/>
    <cellStyle name="Notas 2 2 4 2 4" xfId="9076"/>
    <cellStyle name="Notas 2 2 4 2 4 2" xfId="21435"/>
    <cellStyle name="Notas 2 2 4 3" xfId="2753"/>
    <cellStyle name="Notas 2 2 4 3 2" xfId="6615"/>
    <cellStyle name="Notas 2 2 4 3 2 2" xfId="14184"/>
    <cellStyle name="Notas 2 2 4 3 2 2 2" xfId="26811"/>
    <cellStyle name="Notas 2 2 4 3 3" xfId="9077"/>
    <cellStyle name="Notas 2 2 4 3 3 2" xfId="21436"/>
    <cellStyle name="Notas 2 2 4 3 4" xfId="9078"/>
    <cellStyle name="Notas 2 2 4 3 4 2" xfId="21437"/>
    <cellStyle name="Notas 2 2 4 4" xfId="2754"/>
    <cellStyle name="Notas 2 2 4 4 2" xfId="6616"/>
    <cellStyle name="Notas 2 2 4 4 2 2" xfId="14185"/>
    <cellStyle name="Notas 2 2 4 4 2 2 2" xfId="26812"/>
    <cellStyle name="Notas 2 2 4 4 3" xfId="9079"/>
    <cellStyle name="Notas 2 2 4 4 3 2" xfId="21438"/>
    <cellStyle name="Notas 2 2 4 4 4" xfId="9080"/>
    <cellStyle name="Notas 2 2 4 4 4 2" xfId="21439"/>
    <cellStyle name="Notas 2 2 4 5" xfId="2755"/>
    <cellStyle name="Notas 2 2 4 5 2" xfId="6617"/>
    <cellStyle name="Notas 2 2 4 5 2 2" xfId="14186"/>
    <cellStyle name="Notas 2 2 4 5 2 2 2" xfId="26813"/>
    <cellStyle name="Notas 2 2 4 5 3" xfId="9081"/>
    <cellStyle name="Notas 2 2 4 5 3 2" xfId="21440"/>
    <cellStyle name="Notas 2 2 4 5 4" xfId="9082"/>
    <cellStyle name="Notas 2 2 4 5 4 2" xfId="21441"/>
    <cellStyle name="Notas 2 2 4 6" xfId="6618"/>
    <cellStyle name="Notas 2 2 4 6 2" xfId="14187"/>
    <cellStyle name="Notas 2 2 4 6 2 2" xfId="26814"/>
    <cellStyle name="Notas 2 2 4 7" xfId="9083"/>
    <cellStyle name="Notas 2 2 4 7 2" xfId="21442"/>
    <cellStyle name="Notas 2 2 4 8" xfId="9084"/>
    <cellStyle name="Notas 2 2 4 8 2" xfId="21443"/>
    <cellStyle name="Notas 2 2 5" xfId="1177"/>
    <cellStyle name="Notas 2 2 5 2" xfId="2185"/>
    <cellStyle name="Notas 2 2 5 2 2" xfId="6619"/>
    <cellStyle name="Notas 2 2 5 2 2 2" xfId="14188"/>
    <cellStyle name="Notas 2 2 5 2 2 2 2" xfId="26815"/>
    <cellStyle name="Notas 2 2 5 2 3" xfId="9085"/>
    <cellStyle name="Notas 2 2 5 2 3 2" xfId="21444"/>
    <cellStyle name="Notas 2 2 5 2 4" xfId="9086"/>
    <cellStyle name="Notas 2 2 5 2 4 2" xfId="21445"/>
    <cellStyle name="Notas 2 2 5 3" xfId="2756"/>
    <cellStyle name="Notas 2 2 5 3 2" xfId="6620"/>
    <cellStyle name="Notas 2 2 5 3 2 2" xfId="14189"/>
    <cellStyle name="Notas 2 2 5 3 2 2 2" xfId="26816"/>
    <cellStyle name="Notas 2 2 5 3 3" xfId="9087"/>
    <cellStyle name="Notas 2 2 5 3 3 2" xfId="21446"/>
    <cellStyle name="Notas 2 2 5 3 4" xfId="9088"/>
    <cellStyle name="Notas 2 2 5 3 4 2" xfId="21447"/>
    <cellStyle name="Notas 2 2 5 4" xfId="2757"/>
    <cellStyle name="Notas 2 2 5 4 2" xfId="6621"/>
    <cellStyle name="Notas 2 2 5 4 2 2" xfId="14190"/>
    <cellStyle name="Notas 2 2 5 4 2 2 2" xfId="26817"/>
    <cellStyle name="Notas 2 2 5 4 3" xfId="9089"/>
    <cellStyle name="Notas 2 2 5 4 3 2" xfId="21448"/>
    <cellStyle name="Notas 2 2 5 4 4" xfId="9090"/>
    <cellStyle name="Notas 2 2 5 4 4 2" xfId="21449"/>
    <cellStyle name="Notas 2 2 5 5" xfId="2758"/>
    <cellStyle name="Notas 2 2 5 5 2" xfId="6622"/>
    <cellStyle name="Notas 2 2 5 5 2 2" xfId="14191"/>
    <cellStyle name="Notas 2 2 5 5 2 2 2" xfId="26818"/>
    <cellStyle name="Notas 2 2 5 5 3" xfId="9091"/>
    <cellStyle name="Notas 2 2 5 5 3 2" xfId="21450"/>
    <cellStyle name="Notas 2 2 5 5 4" xfId="9092"/>
    <cellStyle name="Notas 2 2 5 5 4 2" xfId="21451"/>
    <cellStyle name="Notas 2 2 5 6" xfId="6623"/>
    <cellStyle name="Notas 2 2 5 6 2" xfId="14192"/>
    <cellStyle name="Notas 2 2 5 6 2 2" xfId="26819"/>
    <cellStyle name="Notas 2 2 5 7" xfId="9093"/>
    <cellStyle name="Notas 2 2 5 7 2" xfId="21452"/>
    <cellStyle name="Notas 2 2 5 8" xfId="9094"/>
    <cellStyle name="Notas 2 2 5 8 2" xfId="21453"/>
    <cellStyle name="Notas 2 2 6" xfId="1178"/>
    <cellStyle name="Notas 2 2 6 2" xfId="2186"/>
    <cellStyle name="Notas 2 2 6 2 2" xfId="6624"/>
    <cellStyle name="Notas 2 2 6 2 2 2" xfId="14193"/>
    <cellStyle name="Notas 2 2 6 2 2 2 2" xfId="26820"/>
    <cellStyle name="Notas 2 2 6 2 3" xfId="9095"/>
    <cellStyle name="Notas 2 2 6 2 3 2" xfId="21454"/>
    <cellStyle name="Notas 2 2 6 2 4" xfId="9096"/>
    <cellStyle name="Notas 2 2 6 2 4 2" xfId="21455"/>
    <cellStyle name="Notas 2 2 6 3" xfId="2759"/>
    <cellStyle name="Notas 2 2 6 3 2" xfId="6625"/>
    <cellStyle name="Notas 2 2 6 3 2 2" xfId="14194"/>
    <cellStyle name="Notas 2 2 6 3 2 2 2" xfId="26821"/>
    <cellStyle name="Notas 2 2 6 3 3" xfId="9097"/>
    <cellStyle name="Notas 2 2 6 3 3 2" xfId="21456"/>
    <cellStyle name="Notas 2 2 6 3 4" xfId="9098"/>
    <cellStyle name="Notas 2 2 6 3 4 2" xfId="21457"/>
    <cellStyle name="Notas 2 2 6 4" xfId="2760"/>
    <cellStyle name="Notas 2 2 6 4 2" xfId="6626"/>
    <cellStyle name="Notas 2 2 6 4 2 2" xfId="14195"/>
    <cellStyle name="Notas 2 2 6 4 2 2 2" xfId="26822"/>
    <cellStyle name="Notas 2 2 6 4 3" xfId="9099"/>
    <cellStyle name="Notas 2 2 6 4 3 2" xfId="21458"/>
    <cellStyle name="Notas 2 2 6 4 4" xfId="9100"/>
    <cellStyle name="Notas 2 2 6 4 4 2" xfId="21459"/>
    <cellStyle name="Notas 2 2 6 5" xfId="2761"/>
    <cellStyle name="Notas 2 2 6 5 2" xfId="6627"/>
    <cellStyle name="Notas 2 2 6 5 2 2" xfId="14196"/>
    <cellStyle name="Notas 2 2 6 5 2 2 2" xfId="26823"/>
    <cellStyle name="Notas 2 2 6 5 3" xfId="9101"/>
    <cellStyle name="Notas 2 2 6 5 3 2" xfId="21460"/>
    <cellStyle name="Notas 2 2 6 5 4" xfId="9102"/>
    <cellStyle name="Notas 2 2 6 5 4 2" xfId="21461"/>
    <cellStyle name="Notas 2 2 6 6" xfId="6628"/>
    <cellStyle name="Notas 2 2 6 6 2" xfId="14197"/>
    <cellStyle name="Notas 2 2 6 6 2 2" xfId="26824"/>
    <cellStyle name="Notas 2 2 6 7" xfId="9103"/>
    <cellStyle name="Notas 2 2 6 7 2" xfId="21462"/>
    <cellStyle name="Notas 2 2 6 8" xfId="9104"/>
    <cellStyle name="Notas 2 2 6 8 2" xfId="21463"/>
    <cellStyle name="Notas 2 2 7" xfId="2187"/>
    <cellStyle name="Notas 2 2 7 2" xfId="14198"/>
    <cellStyle name="Notas 2 2 7 2 2" xfId="26825"/>
    <cellStyle name="Notas 2 2 8" xfId="9105"/>
    <cellStyle name="Notas 2 2 8 2" xfId="21464"/>
    <cellStyle name="Notas 2 3" xfId="1179"/>
    <cellStyle name="Notas 2 3 2" xfId="2188"/>
    <cellStyle name="Notas 2 3 2 10" xfId="2762"/>
    <cellStyle name="Notas 2 3 2 10 2" xfId="6629"/>
    <cellStyle name="Notas 2 3 2 10 2 2" xfId="14199"/>
    <cellStyle name="Notas 2 3 2 10 2 2 2" xfId="26826"/>
    <cellStyle name="Notas 2 3 2 10 3" xfId="9106"/>
    <cellStyle name="Notas 2 3 2 10 3 2" xfId="21465"/>
    <cellStyle name="Notas 2 3 2 10 4" xfId="9107"/>
    <cellStyle name="Notas 2 3 2 10 4 2" xfId="21466"/>
    <cellStyle name="Notas 2 3 2 11" xfId="2763"/>
    <cellStyle name="Notas 2 3 2 11 2" xfId="6630"/>
    <cellStyle name="Notas 2 3 2 11 2 2" xfId="14200"/>
    <cellStyle name="Notas 2 3 2 11 2 2 2" xfId="26827"/>
    <cellStyle name="Notas 2 3 2 11 3" xfId="9108"/>
    <cellStyle name="Notas 2 3 2 11 3 2" xfId="21467"/>
    <cellStyle name="Notas 2 3 2 11 4" xfId="9109"/>
    <cellStyle name="Notas 2 3 2 11 4 2" xfId="21468"/>
    <cellStyle name="Notas 2 3 2 12" xfId="2764"/>
    <cellStyle name="Notas 2 3 2 12 2" xfId="6631"/>
    <cellStyle name="Notas 2 3 2 12 2 2" xfId="14201"/>
    <cellStyle name="Notas 2 3 2 12 2 2 2" xfId="26828"/>
    <cellStyle name="Notas 2 3 2 12 3" xfId="9110"/>
    <cellStyle name="Notas 2 3 2 12 3 2" xfId="21469"/>
    <cellStyle name="Notas 2 3 2 12 4" xfId="9111"/>
    <cellStyle name="Notas 2 3 2 12 4 2" xfId="21470"/>
    <cellStyle name="Notas 2 3 2 13" xfId="6632"/>
    <cellStyle name="Notas 2 3 2 13 2" xfId="14202"/>
    <cellStyle name="Notas 2 3 2 13 2 2" xfId="26829"/>
    <cellStyle name="Notas 2 3 2 14" xfId="9112"/>
    <cellStyle name="Notas 2 3 2 14 2" xfId="21471"/>
    <cellStyle name="Notas 2 3 2 2" xfId="2377"/>
    <cellStyle name="Notas 2 3 2 2 2" xfId="2765"/>
    <cellStyle name="Notas 2 3 2 2 2 2" xfId="6633"/>
    <cellStyle name="Notas 2 3 2 2 2 2 2" xfId="14203"/>
    <cellStyle name="Notas 2 3 2 2 2 2 2 2" xfId="26830"/>
    <cellStyle name="Notas 2 3 2 2 2 3" xfId="9113"/>
    <cellStyle name="Notas 2 3 2 2 2 3 2" xfId="21472"/>
    <cellStyle name="Notas 2 3 2 2 2 4" xfId="9114"/>
    <cellStyle name="Notas 2 3 2 2 2 4 2" xfId="21473"/>
    <cellStyle name="Notas 2 3 2 2 3" xfId="2766"/>
    <cellStyle name="Notas 2 3 2 2 3 2" xfId="6634"/>
    <cellStyle name="Notas 2 3 2 2 3 2 2" xfId="14204"/>
    <cellStyle name="Notas 2 3 2 2 3 2 2 2" xfId="26831"/>
    <cellStyle name="Notas 2 3 2 2 3 3" xfId="9115"/>
    <cellStyle name="Notas 2 3 2 2 3 3 2" xfId="21474"/>
    <cellStyle name="Notas 2 3 2 2 3 4" xfId="9116"/>
    <cellStyle name="Notas 2 3 2 2 3 4 2" xfId="21475"/>
    <cellStyle name="Notas 2 3 2 2 4" xfId="2767"/>
    <cellStyle name="Notas 2 3 2 2 4 2" xfId="6635"/>
    <cellStyle name="Notas 2 3 2 2 4 2 2" xfId="14205"/>
    <cellStyle name="Notas 2 3 2 2 4 2 2 2" xfId="26832"/>
    <cellStyle name="Notas 2 3 2 2 4 3" xfId="9117"/>
    <cellStyle name="Notas 2 3 2 2 4 3 2" xfId="21476"/>
    <cellStyle name="Notas 2 3 2 2 4 4" xfId="9118"/>
    <cellStyle name="Notas 2 3 2 2 4 4 2" xfId="21477"/>
    <cellStyle name="Notas 2 3 2 2 5" xfId="2768"/>
    <cellStyle name="Notas 2 3 2 2 5 2" xfId="6636"/>
    <cellStyle name="Notas 2 3 2 2 5 2 2" xfId="14206"/>
    <cellStyle name="Notas 2 3 2 2 5 2 2 2" xfId="26833"/>
    <cellStyle name="Notas 2 3 2 2 5 3" xfId="9119"/>
    <cellStyle name="Notas 2 3 2 2 5 3 2" xfId="21478"/>
    <cellStyle name="Notas 2 3 2 2 5 4" xfId="9120"/>
    <cellStyle name="Notas 2 3 2 2 5 4 2" xfId="21479"/>
    <cellStyle name="Notas 2 3 2 2 6" xfId="6637"/>
    <cellStyle name="Notas 2 3 2 2 6 2" xfId="14207"/>
    <cellStyle name="Notas 2 3 2 2 6 2 2" xfId="26834"/>
    <cellStyle name="Notas 2 3 2 2 7" xfId="9121"/>
    <cellStyle name="Notas 2 3 2 2 7 2" xfId="21480"/>
    <cellStyle name="Notas 2 3 2 3" xfId="2378"/>
    <cellStyle name="Notas 2 3 2 3 2" xfId="2769"/>
    <cellStyle name="Notas 2 3 2 3 2 2" xfId="6638"/>
    <cellStyle name="Notas 2 3 2 3 2 2 2" xfId="14208"/>
    <cellStyle name="Notas 2 3 2 3 2 2 2 2" xfId="26835"/>
    <cellStyle name="Notas 2 3 2 3 2 3" xfId="9122"/>
    <cellStyle name="Notas 2 3 2 3 2 3 2" xfId="21481"/>
    <cellStyle name="Notas 2 3 2 3 2 4" xfId="9123"/>
    <cellStyle name="Notas 2 3 2 3 2 4 2" xfId="21482"/>
    <cellStyle name="Notas 2 3 2 3 3" xfId="2770"/>
    <cellStyle name="Notas 2 3 2 3 3 2" xfId="6639"/>
    <cellStyle name="Notas 2 3 2 3 3 2 2" xfId="14209"/>
    <cellStyle name="Notas 2 3 2 3 3 2 2 2" xfId="26836"/>
    <cellStyle name="Notas 2 3 2 3 3 3" xfId="9124"/>
    <cellStyle name="Notas 2 3 2 3 3 3 2" xfId="21483"/>
    <cellStyle name="Notas 2 3 2 3 3 4" xfId="9125"/>
    <cellStyle name="Notas 2 3 2 3 3 4 2" xfId="21484"/>
    <cellStyle name="Notas 2 3 2 3 4" xfId="2771"/>
    <cellStyle name="Notas 2 3 2 3 4 2" xfId="6640"/>
    <cellStyle name="Notas 2 3 2 3 4 2 2" xfId="14210"/>
    <cellStyle name="Notas 2 3 2 3 4 2 2 2" xfId="26837"/>
    <cellStyle name="Notas 2 3 2 3 4 3" xfId="9126"/>
    <cellStyle name="Notas 2 3 2 3 4 3 2" xfId="21485"/>
    <cellStyle name="Notas 2 3 2 3 4 4" xfId="9127"/>
    <cellStyle name="Notas 2 3 2 3 4 4 2" xfId="21486"/>
    <cellStyle name="Notas 2 3 2 3 5" xfId="2772"/>
    <cellStyle name="Notas 2 3 2 3 5 2" xfId="6641"/>
    <cellStyle name="Notas 2 3 2 3 5 2 2" xfId="14211"/>
    <cellStyle name="Notas 2 3 2 3 5 2 2 2" xfId="26838"/>
    <cellStyle name="Notas 2 3 2 3 5 3" xfId="9128"/>
    <cellStyle name="Notas 2 3 2 3 5 3 2" xfId="21487"/>
    <cellStyle name="Notas 2 3 2 3 5 4" xfId="9129"/>
    <cellStyle name="Notas 2 3 2 3 5 4 2" xfId="21488"/>
    <cellStyle name="Notas 2 3 2 3 6" xfId="6642"/>
    <cellStyle name="Notas 2 3 2 3 6 2" xfId="14212"/>
    <cellStyle name="Notas 2 3 2 3 6 2 2" xfId="26839"/>
    <cellStyle name="Notas 2 3 2 3 7" xfId="9130"/>
    <cellStyle name="Notas 2 3 2 3 7 2" xfId="21489"/>
    <cellStyle name="Notas 2 3 2 4" xfId="2379"/>
    <cellStyle name="Notas 2 3 2 4 2" xfId="2773"/>
    <cellStyle name="Notas 2 3 2 4 2 2" xfId="6643"/>
    <cellStyle name="Notas 2 3 2 4 2 2 2" xfId="14213"/>
    <cellStyle name="Notas 2 3 2 4 2 2 2 2" xfId="26840"/>
    <cellStyle name="Notas 2 3 2 4 2 3" xfId="9131"/>
    <cellStyle name="Notas 2 3 2 4 2 3 2" xfId="21490"/>
    <cellStyle name="Notas 2 3 2 4 2 4" xfId="9132"/>
    <cellStyle name="Notas 2 3 2 4 2 4 2" xfId="21491"/>
    <cellStyle name="Notas 2 3 2 4 3" xfId="2774"/>
    <cellStyle name="Notas 2 3 2 4 3 2" xfId="6644"/>
    <cellStyle name="Notas 2 3 2 4 3 2 2" xfId="14214"/>
    <cellStyle name="Notas 2 3 2 4 3 2 2 2" xfId="26841"/>
    <cellStyle name="Notas 2 3 2 4 3 3" xfId="9133"/>
    <cellStyle name="Notas 2 3 2 4 3 3 2" xfId="21492"/>
    <cellStyle name="Notas 2 3 2 4 3 4" xfId="9134"/>
    <cellStyle name="Notas 2 3 2 4 3 4 2" xfId="21493"/>
    <cellStyle name="Notas 2 3 2 4 4" xfId="2775"/>
    <cellStyle name="Notas 2 3 2 4 4 2" xfId="6645"/>
    <cellStyle name="Notas 2 3 2 4 4 2 2" xfId="14215"/>
    <cellStyle name="Notas 2 3 2 4 4 2 2 2" xfId="26842"/>
    <cellStyle name="Notas 2 3 2 4 4 3" xfId="9135"/>
    <cellStyle name="Notas 2 3 2 4 4 3 2" xfId="21494"/>
    <cellStyle name="Notas 2 3 2 4 4 4" xfId="9136"/>
    <cellStyle name="Notas 2 3 2 4 4 4 2" xfId="21495"/>
    <cellStyle name="Notas 2 3 2 4 5" xfId="2776"/>
    <cellStyle name="Notas 2 3 2 4 5 2" xfId="6646"/>
    <cellStyle name="Notas 2 3 2 4 5 2 2" xfId="14216"/>
    <cellStyle name="Notas 2 3 2 4 5 2 2 2" xfId="26843"/>
    <cellStyle name="Notas 2 3 2 4 5 3" xfId="9137"/>
    <cellStyle name="Notas 2 3 2 4 5 3 2" xfId="21496"/>
    <cellStyle name="Notas 2 3 2 4 5 4" xfId="9138"/>
    <cellStyle name="Notas 2 3 2 4 5 4 2" xfId="21497"/>
    <cellStyle name="Notas 2 3 2 4 6" xfId="6647"/>
    <cellStyle name="Notas 2 3 2 4 6 2" xfId="14217"/>
    <cellStyle name="Notas 2 3 2 4 6 2 2" xfId="26844"/>
    <cellStyle name="Notas 2 3 2 4 7" xfId="9139"/>
    <cellStyle name="Notas 2 3 2 4 7 2" xfId="21498"/>
    <cellStyle name="Notas 2 3 2 5" xfId="2380"/>
    <cellStyle name="Notas 2 3 2 5 2" xfId="2777"/>
    <cellStyle name="Notas 2 3 2 5 2 2" xfId="6648"/>
    <cellStyle name="Notas 2 3 2 5 2 2 2" xfId="14218"/>
    <cellStyle name="Notas 2 3 2 5 2 2 2 2" xfId="26845"/>
    <cellStyle name="Notas 2 3 2 5 2 3" xfId="9140"/>
    <cellStyle name="Notas 2 3 2 5 2 3 2" xfId="21499"/>
    <cellStyle name="Notas 2 3 2 5 2 4" xfId="9141"/>
    <cellStyle name="Notas 2 3 2 5 2 4 2" xfId="21500"/>
    <cellStyle name="Notas 2 3 2 5 3" xfId="2778"/>
    <cellStyle name="Notas 2 3 2 5 3 2" xfId="6649"/>
    <cellStyle name="Notas 2 3 2 5 3 2 2" xfId="14219"/>
    <cellStyle name="Notas 2 3 2 5 3 2 2 2" xfId="26846"/>
    <cellStyle name="Notas 2 3 2 5 3 3" xfId="9142"/>
    <cellStyle name="Notas 2 3 2 5 3 3 2" xfId="21501"/>
    <cellStyle name="Notas 2 3 2 5 3 4" xfId="9143"/>
    <cellStyle name="Notas 2 3 2 5 3 4 2" xfId="21502"/>
    <cellStyle name="Notas 2 3 2 5 4" xfId="2779"/>
    <cellStyle name="Notas 2 3 2 5 4 2" xfId="6650"/>
    <cellStyle name="Notas 2 3 2 5 4 2 2" xfId="14220"/>
    <cellStyle name="Notas 2 3 2 5 4 2 2 2" xfId="26847"/>
    <cellStyle name="Notas 2 3 2 5 4 3" xfId="9144"/>
    <cellStyle name="Notas 2 3 2 5 4 3 2" xfId="21503"/>
    <cellStyle name="Notas 2 3 2 5 4 4" xfId="9145"/>
    <cellStyle name="Notas 2 3 2 5 4 4 2" xfId="21504"/>
    <cellStyle name="Notas 2 3 2 5 5" xfId="2780"/>
    <cellStyle name="Notas 2 3 2 5 5 2" xfId="6651"/>
    <cellStyle name="Notas 2 3 2 5 5 2 2" xfId="14221"/>
    <cellStyle name="Notas 2 3 2 5 5 2 2 2" xfId="26848"/>
    <cellStyle name="Notas 2 3 2 5 5 3" xfId="9146"/>
    <cellStyle name="Notas 2 3 2 5 5 3 2" xfId="21505"/>
    <cellStyle name="Notas 2 3 2 5 5 4" xfId="9147"/>
    <cellStyle name="Notas 2 3 2 5 5 4 2" xfId="21506"/>
    <cellStyle name="Notas 2 3 2 5 6" xfId="6652"/>
    <cellStyle name="Notas 2 3 2 5 6 2" xfId="14222"/>
    <cellStyle name="Notas 2 3 2 5 6 2 2" xfId="26849"/>
    <cellStyle name="Notas 2 3 2 5 7" xfId="9148"/>
    <cellStyle name="Notas 2 3 2 5 7 2" xfId="21507"/>
    <cellStyle name="Notas 2 3 2 6" xfId="2381"/>
    <cellStyle name="Notas 2 3 2 6 2" xfId="2781"/>
    <cellStyle name="Notas 2 3 2 6 2 2" xfId="6653"/>
    <cellStyle name="Notas 2 3 2 6 2 2 2" xfId="14223"/>
    <cellStyle name="Notas 2 3 2 6 2 2 2 2" xfId="26850"/>
    <cellStyle name="Notas 2 3 2 6 2 3" xfId="9149"/>
    <cellStyle name="Notas 2 3 2 6 2 3 2" xfId="21508"/>
    <cellStyle name="Notas 2 3 2 6 2 4" xfId="9150"/>
    <cellStyle name="Notas 2 3 2 6 2 4 2" xfId="21509"/>
    <cellStyle name="Notas 2 3 2 6 3" xfId="2782"/>
    <cellStyle name="Notas 2 3 2 6 3 2" xfId="6654"/>
    <cellStyle name="Notas 2 3 2 6 3 2 2" xfId="14224"/>
    <cellStyle name="Notas 2 3 2 6 3 2 2 2" xfId="26851"/>
    <cellStyle name="Notas 2 3 2 6 3 3" xfId="9151"/>
    <cellStyle name="Notas 2 3 2 6 3 3 2" xfId="21510"/>
    <cellStyle name="Notas 2 3 2 6 3 4" xfId="9152"/>
    <cellStyle name="Notas 2 3 2 6 3 4 2" xfId="21511"/>
    <cellStyle name="Notas 2 3 2 6 4" xfId="2783"/>
    <cellStyle name="Notas 2 3 2 6 4 2" xfId="6655"/>
    <cellStyle name="Notas 2 3 2 6 4 2 2" xfId="14225"/>
    <cellStyle name="Notas 2 3 2 6 4 2 2 2" xfId="26852"/>
    <cellStyle name="Notas 2 3 2 6 4 3" xfId="9153"/>
    <cellStyle name="Notas 2 3 2 6 4 3 2" xfId="21512"/>
    <cellStyle name="Notas 2 3 2 6 4 4" xfId="9154"/>
    <cellStyle name="Notas 2 3 2 6 4 4 2" xfId="21513"/>
    <cellStyle name="Notas 2 3 2 6 5" xfId="2784"/>
    <cellStyle name="Notas 2 3 2 6 5 2" xfId="6656"/>
    <cellStyle name="Notas 2 3 2 6 5 2 2" xfId="14226"/>
    <cellStyle name="Notas 2 3 2 6 5 2 2 2" xfId="26853"/>
    <cellStyle name="Notas 2 3 2 6 5 3" xfId="9155"/>
    <cellStyle name="Notas 2 3 2 6 5 3 2" xfId="21514"/>
    <cellStyle name="Notas 2 3 2 6 5 4" xfId="9156"/>
    <cellStyle name="Notas 2 3 2 6 5 4 2" xfId="21515"/>
    <cellStyle name="Notas 2 3 2 6 6" xfId="6657"/>
    <cellStyle name="Notas 2 3 2 6 6 2" xfId="14227"/>
    <cellStyle name="Notas 2 3 2 6 6 2 2" xfId="26854"/>
    <cellStyle name="Notas 2 3 2 6 7" xfId="9157"/>
    <cellStyle name="Notas 2 3 2 6 7 2" xfId="21516"/>
    <cellStyle name="Notas 2 3 2 7" xfId="2382"/>
    <cellStyle name="Notas 2 3 2 7 2" xfId="2785"/>
    <cellStyle name="Notas 2 3 2 7 2 2" xfId="6658"/>
    <cellStyle name="Notas 2 3 2 7 2 2 2" xfId="14228"/>
    <cellStyle name="Notas 2 3 2 7 2 2 2 2" xfId="26855"/>
    <cellStyle name="Notas 2 3 2 7 2 3" xfId="9158"/>
    <cellStyle name="Notas 2 3 2 7 2 3 2" xfId="21517"/>
    <cellStyle name="Notas 2 3 2 7 2 4" xfId="9159"/>
    <cellStyle name="Notas 2 3 2 7 2 4 2" xfId="21518"/>
    <cellStyle name="Notas 2 3 2 7 3" xfId="2786"/>
    <cellStyle name="Notas 2 3 2 7 3 2" xfId="6659"/>
    <cellStyle name="Notas 2 3 2 7 3 2 2" xfId="14229"/>
    <cellStyle name="Notas 2 3 2 7 3 2 2 2" xfId="26856"/>
    <cellStyle name="Notas 2 3 2 7 3 3" xfId="9160"/>
    <cellStyle name="Notas 2 3 2 7 3 3 2" xfId="21519"/>
    <cellStyle name="Notas 2 3 2 7 3 4" xfId="9161"/>
    <cellStyle name="Notas 2 3 2 7 3 4 2" xfId="21520"/>
    <cellStyle name="Notas 2 3 2 7 4" xfId="2787"/>
    <cellStyle name="Notas 2 3 2 7 4 2" xfId="6660"/>
    <cellStyle name="Notas 2 3 2 7 4 2 2" xfId="14230"/>
    <cellStyle name="Notas 2 3 2 7 4 2 2 2" xfId="26857"/>
    <cellStyle name="Notas 2 3 2 7 4 3" xfId="9162"/>
    <cellStyle name="Notas 2 3 2 7 4 3 2" xfId="21521"/>
    <cellStyle name="Notas 2 3 2 7 4 4" xfId="9163"/>
    <cellStyle name="Notas 2 3 2 7 4 4 2" xfId="21522"/>
    <cellStyle name="Notas 2 3 2 7 5" xfId="2788"/>
    <cellStyle name="Notas 2 3 2 7 5 2" xfId="6661"/>
    <cellStyle name="Notas 2 3 2 7 5 2 2" xfId="14231"/>
    <cellStyle name="Notas 2 3 2 7 5 2 2 2" xfId="26858"/>
    <cellStyle name="Notas 2 3 2 7 5 3" xfId="9164"/>
    <cellStyle name="Notas 2 3 2 7 5 3 2" xfId="21523"/>
    <cellStyle name="Notas 2 3 2 7 5 4" xfId="9165"/>
    <cellStyle name="Notas 2 3 2 7 5 4 2" xfId="21524"/>
    <cellStyle name="Notas 2 3 2 7 6" xfId="6662"/>
    <cellStyle name="Notas 2 3 2 7 6 2" xfId="14232"/>
    <cellStyle name="Notas 2 3 2 7 6 2 2" xfId="26859"/>
    <cellStyle name="Notas 2 3 2 7 7" xfId="9166"/>
    <cellStyle name="Notas 2 3 2 7 7 2" xfId="21525"/>
    <cellStyle name="Notas 2 3 2 8" xfId="2383"/>
    <cellStyle name="Notas 2 3 2 8 2" xfId="2789"/>
    <cellStyle name="Notas 2 3 2 8 2 2" xfId="6663"/>
    <cellStyle name="Notas 2 3 2 8 2 2 2" xfId="14233"/>
    <cellStyle name="Notas 2 3 2 8 2 2 2 2" xfId="26860"/>
    <cellStyle name="Notas 2 3 2 8 2 3" xfId="9167"/>
    <cellStyle name="Notas 2 3 2 8 2 3 2" xfId="21526"/>
    <cellStyle name="Notas 2 3 2 8 2 4" xfId="9168"/>
    <cellStyle name="Notas 2 3 2 8 2 4 2" xfId="21527"/>
    <cellStyle name="Notas 2 3 2 8 3" xfId="2790"/>
    <cellStyle name="Notas 2 3 2 8 3 2" xfId="6664"/>
    <cellStyle name="Notas 2 3 2 8 3 2 2" xfId="14234"/>
    <cellStyle name="Notas 2 3 2 8 3 2 2 2" xfId="26861"/>
    <cellStyle name="Notas 2 3 2 8 3 3" xfId="9169"/>
    <cellStyle name="Notas 2 3 2 8 3 3 2" xfId="21528"/>
    <cellStyle name="Notas 2 3 2 8 3 4" xfId="9170"/>
    <cellStyle name="Notas 2 3 2 8 3 4 2" xfId="21529"/>
    <cellStyle name="Notas 2 3 2 8 4" xfId="2791"/>
    <cellStyle name="Notas 2 3 2 8 4 2" xfId="6665"/>
    <cellStyle name="Notas 2 3 2 8 4 2 2" xfId="14235"/>
    <cellStyle name="Notas 2 3 2 8 4 2 2 2" xfId="26862"/>
    <cellStyle name="Notas 2 3 2 8 4 3" xfId="9171"/>
    <cellStyle name="Notas 2 3 2 8 4 3 2" xfId="21530"/>
    <cellStyle name="Notas 2 3 2 8 4 4" xfId="9172"/>
    <cellStyle name="Notas 2 3 2 8 4 4 2" xfId="21531"/>
    <cellStyle name="Notas 2 3 2 8 5" xfId="2792"/>
    <cellStyle name="Notas 2 3 2 8 5 2" xfId="6666"/>
    <cellStyle name="Notas 2 3 2 8 5 2 2" xfId="14236"/>
    <cellStyle name="Notas 2 3 2 8 5 2 2 2" xfId="26863"/>
    <cellStyle name="Notas 2 3 2 8 5 3" xfId="9173"/>
    <cellStyle name="Notas 2 3 2 8 5 3 2" xfId="21532"/>
    <cellStyle name="Notas 2 3 2 8 5 4" xfId="9174"/>
    <cellStyle name="Notas 2 3 2 8 5 4 2" xfId="21533"/>
    <cellStyle name="Notas 2 3 2 8 6" xfId="6667"/>
    <cellStyle name="Notas 2 3 2 8 6 2" xfId="14237"/>
    <cellStyle name="Notas 2 3 2 8 6 2 2" xfId="26864"/>
    <cellStyle name="Notas 2 3 2 8 7" xfId="9175"/>
    <cellStyle name="Notas 2 3 2 8 7 2" xfId="21534"/>
    <cellStyle name="Notas 2 3 2 9" xfId="2793"/>
    <cellStyle name="Notas 2 3 2 9 2" xfId="6668"/>
    <cellStyle name="Notas 2 3 2 9 2 2" xfId="14238"/>
    <cellStyle name="Notas 2 3 2 9 2 2 2" xfId="26865"/>
    <cellStyle name="Notas 2 3 2 9 3" xfId="9176"/>
    <cellStyle name="Notas 2 3 2 9 3 2" xfId="21535"/>
    <cellStyle name="Notas 2 3 2 9 4" xfId="9177"/>
    <cellStyle name="Notas 2 3 2 9 4 2" xfId="21536"/>
    <cellStyle name="Notas 2 3 3" xfId="2384"/>
    <cellStyle name="Notas 2 3 3 2" xfId="2794"/>
    <cellStyle name="Notas 2 3 3 2 2" xfId="6669"/>
    <cellStyle name="Notas 2 3 3 2 2 2" xfId="14239"/>
    <cellStyle name="Notas 2 3 3 2 2 2 2" xfId="26866"/>
    <cellStyle name="Notas 2 3 3 2 3" xfId="9178"/>
    <cellStyle name="Notas 2 3 3 2 3 2" xfId="21537"/>
    <cellStyle name="Notas 2 3 3 2 4" xfId="9179"/>
    <cellStyle name="Notas 2 3 3 2 4 2" xfId="21538"/>
    <cellStyle name="Notas 2 3 3 3" xfId="2795"/>
    <cellStyle name="Notas 2 3 3 3 2" xfId="6670"/>
    <cellStyle name="Notas 2 3 3 3 2 2" xfId="14240"/>
    <cellStyle name="Notas 2 3 3 3 2 2 2" xfId="26867"/>
    <cellStyle name="Notas 2 3 3 3 3" xfId="9180"/>
    <cellStyle name="Notas 2 3 3 3 3 2" xfId="21539"/>
    <cellStyle name="Notas 2 3 3 3 4" xfId="9181"/>
    <cellStyle name="Notas 2 3 3 3 4 2" xfId="21540"/>
    <cellStyle name="Notas 2 3 3 4" xfId="2796"/>
    <cellStyle name="Notas 2 3 3 4 2" xfId="6671"/>
    <cellStyle name="Notas 2 3 3 4 2 2" xfId="14241"/>
    <cellStyle name="Notas 2 3 3 4 2 2 2" xfId="26868"/>
    <cellStyle name="Notas 2 3 3 4 3" xfId="9182"/>
    <cellStyle name="Notas 2 3 3 4 3 2" xfId="21541"/>
    <cellStyle name="Notas 2 3 3 4 4" xfId="9183"/>
    <cellStyle name="Notas 2 3 3 4 4 2" xfId="21542"/>
    <cellStyle name="Notas 2 3 3 5" xfId="2797"/>
    <cellStyle name="Notas 2 3 3 5 2" xfId="6672"/>
    <cellStyle name="Notas 2 3 3 5 2 2" xfId="14242"/>
    <cellStyle name="Notas 2 3 3 5 2 2 2" xfId="26869"/>
    <cellStyle name="Notas 2 3 3 5 3" xfId="9184"/>
    <cellStyle name="Notas 2 3 3 5 3 2" xfId="21543"/>
    <cellStyle name="Notas 2 3 3 5 4" xfId="9185"/>
    <cellStyle name="Notas 2 3 3 5 4 2" xfId="21544"/>
    <cellStyle name="Notas 2 3 3 6" xfId="6673"/>
    <cellStyle name="Notas 2 3 3 6 2" xfId="14243"/>
    <cellStyle name="Notas 2 3 3 6 2 2" xfId="26870"/>
    <cellStyle name="Notas 2 3 3 7" xfId="9186"/>
    <cellStyle name="Notas 2 3 3 7 2" xfId="21545"/>
    <cellStyle name="Notas 2 3 4" xfId="2385"/>
    <cellStyle name="Notas 2 3 4 2" xfId="2798"/>
    <cellStyle name="Notas 2 3 4 2 2" xfId="6674"/>
    <cellStyle name="Notas 2 3 4 2 2 2" xfId="14244"/>
    <cellStyle name="Notas 2 3 4 2 2 2 2" xfId="26871"/>
    <cellStyle name="Notas 2 3 4 2 3" xfId="9187"/>
    <cellStyle name="Notas 2 3 4 2 3 2" xfId="21546"/>
    <cellStyle name="Notas 2 3 4 2 4" xfId="9188"/>
    <cellStyle name="Notas 2 3 4 2 4 2" xfId="21547"/>
    <cellStyle name="Notas 2 3 4 3" xfId="2799"/>
    <cellStyle name="Notas 2 3 4 3 2" xfId="6675"/>
    <cellStyle name="Notas 2 3 4 3 2 2" xfId="14245"/>
    <cellStyle name="Notas 2 3 4 3 2 2 2" xfId="26872"/>
    <cellStyle name="Notas 2 3 4 3 3" xfId="9189"/>
    <cellStyle name="Notas 2 3 4 3 3 2" xfId="21548"/>
    <cellStyle name="Notas 2 3 4 3 4" xfId="9190"/>
    <cellStyle name="Notas 2 3 4 3 4 2" xfId="21549"/>
    <cellStyle name="Notas 2 3 4 4" xfId="2800"/>
    <cellStyle name="Notas 2 3 4 4 2" xfId="6676"/>
    <cellStyle name="Notas 2 3 4 4 2 2" xfId="14246"/>
    <cellStyle name="Notas 2 3 4 4 2 2 2" xfId="26873"/>
    <cellStyle name="Notas 2 3 4 4 3" xfId="9191"/>
    <cellStyle name="Notas 2 3 4 4 3 2" xfId="21550"/>
    <cellStyle name="Notas 2 3 4 4 4" xfId="9192"/>
    <cellStyle name="Notas 2 3 4 4 4 2" xfId="21551"/>
    <cellStyle name="Notas 2 3 4 5" xfId="2801"/>
    <cellStyle name="Notas 2 3 4 5 2" xfId="6677"/>
    <cellStyle name="Notas 2 3 4 5 2 2" xfId="14247"/>
    <cellStyle name="Notas 2 3 4 5 2 2 2" xfId="26874"/>
    <cellStyle name="Notas 2 3 4 5 3" xfId="9193"/>
    <cellStyle name="Notas 2 3 4 5 3 2" xfId="21552"/>
    <cellStyle name="Notas 2 3 4 5 4" xfId="9194"/>
    <cellStyle name="Notas 2 3 4 5 4 2" xfId="21553"/>
    <cellStyle name="Notas 2 3 4 6" xfId="6678"/>
    <cellStyle name="Notas 2 3 4 6 2" xfId="14248"/>
    <cellStyle name="Notas 2 3 4 6 2 2" xfId="26875"/>
    <cellStyle name="Notas 2 3 4 7" xfId="9195"/>
    <cellStyle name="Notas 2 3 4 7 2" xfId="21554"/>
    <cellStyle name="Notas 2 3 5" xfId="2386"/>
    <cellStyle name="Notas 2 3 5 2" xfId="2802"/>
    <cellStyle name="Notas 2 3 5 2 2" xfId="6679"/>
    <cellStyle name="Notas 2 3 5 2 2 2" xfId="14249"/>
    <cellStyle name="Notas 2 3 5 2 2 2 2" xfId="26876"/>
    <cellStyle name="Notas 2 3 5 2 3" xfId="9196"/>
    <cellStyle name="Notas 2 3 5 2 3 2" xfId="21555"/>
    <cellStyle name="Notas 2 3 5 2 4" xfId="9197"/>
    <cellStyle name="Notas 2 3 5 2 4 2" xfId="21556"/>
    <cellStyle name="Notas 2 3 5 3" xfId="2803"/>
    <cellStyle name="Notas 2 3 5 3 2" xfId="6680"/>
    <cellStyle name="Notas 2 3 5 3 2 2" xfId="14250"/>
    <cellStyle name="Notas 2 3 5 3 2 2 2" xfId="26877"/>
    <cellStyle name="Notas 2 3 5 3 3" xfId="9198"/>
    <cellStyle name="Notas 2 3 5 3 3 2" xfId="21557"/>
    <cellStyle name="Notas 2 3 5 3 4" xfId="9199"/>
    <cellStyle name="Notas 2 3 5 3 4 2" xfId="21558"/>
    <cellStyle name="Notas 2 3 5 4" xfId="2804"/>
    <cellStyle name="Notas 2 3 5 4 2" xfId="6681"/>
    <cellStyle name="Notas 2 3 5 4 2 2" xfId="14251"/>
    <cellStyle name="Notas 2 3 5 4 2 2 2" xfId="26878"/>
    <cellStyle name="Notas 2 3 5 4 3" xfId="9200"/>
    <cellStyle name="Notas 2 3 5 4 3 2" xfId="21559"/>
    <cellStyle name="Notas 2 3 5 4 4" xfId="9201"/>
    <cellStyle name="Notas 2 3 5 4 4 2" xfId="21560"/>
    <cellStyle name="Notas 2 3 5 5" xfId="2805"/>
    <cellStyle name="Notas 2 3 5 5 2" xfId="6682"/>
    <cellStyle name="Notas 2 3 5 5 2 2" xfId="14252"/>
    <cellStyle name="Notas 2 3 5 5 2 2 2" xfId="26879"/>
    <cellStyle name="Notas 2 3 5 5 3" xfId="9202"/>
    <cellStyle name="Notas 2 3 5 5 3 2" xfId="21561"/>
    <cellStyle name="Notas 2 3 5 5 4" xfId="9203"/>
    <cellStyle name="Notas 2 3 5 5 4 2" xfId="21562"/>
    <cellStyle name="Notas 2 3 5 6" xfId="6683"/>
    <cellStyle name="Notas 2 3 5 6 2" xfId="14253"/>
    <cellStyle name="Notas 2 3 5 6 2 2" xfId="26880"/>
    <cellStyle name="Notas 2 3 5 7" xfId="9204"/>
    <cellStyle name="Notas 2 3 5 7 2" xfId="21563"/>
    <cellStyle name="Notas 2 3 6" xfId="2387"/>
    <cellStyle name="Notas 2 3 6 2" xfId="2806"/>
    <cellStyle name="Notas 2 3 6 2 2" xfId="6684"/>
    <cellStyle name="Notas 2 3 6 2 2 2" xfId="14254"/>
    <cellStyle name="Notas 2 3 6 2 2 2 2" xfId="26881"/>
    <cellStyle name="Notas 2 3 6 2 3" xfId="9205"/>
    <cellStyle name="Notas 2 3 6 2 3 2" xfId="21564"/>
    <cellStyle name="Notas 2 3 6 2 4" xfId="9206"/>
    <cellStyle name="Notas 2 3 6 2 4 2" xfId="21565"/>
    <cellStyle name="Notas 2 3 6 3" xfId="2807"/>
    <cellStyle name="Notas 2 3 6 3 2" xfId="6685"/>
    <cellStyle name="Notas 2 3 6 3 2 2" xfId="14255"/>
    <cellStyle name="Notas 2 3 6 3 2 2 2" xfId="26882"/>
    <cellStyle name="Notas 2 3 6 3 3" xfId="9207"/>
    <cellStyle name="Notas 2 3 6 3 3 2" xfId="21566"/>
    <cellStyle name="Notas 2 3 6 3 4" xfId="9208"/>
    <cellStyle name="Notas 2 3 6 3 4 2" xfId="21567"/>
    <cellStyle name="Notas 2 3 6 4" xfId="2808"/>
    <cellStyle name="Notas 2 3 6 4 2" xfId="6686"/>
    <cellStyle name="Notas 2 3 6 4 2 2" xfId="14256"/>
    <cellStyle name="Notas 2 3 6 4 2 2 2" xfId="26883"/>
    <cellStyle name="Notas 2 3 6 4 3" xfId="9209"/>
    <cellStyle name="Notas 2 3 6 4 3 2" xfId="21568"/>
    <cellStyle name="Notas 2 3 6 4 4" xfId="9210"/>
    <cellStyle name="Notas 2 3 6 4 4 2" xfId="21569"/>
    <cellStyle name="Notas 2 3 6 5" xfId="2809"/>
    <cellStyle name="Notas 2 3 6 5 2" xfId="6687"/>
    <cellStyle name="Notas 2 3 6 5 2 2" xfId="14257"/>
    <cellStyle name="Notas 2 3 6 5 2 2 2" xfId="26884"/>
    <cellStyle name="Notas 2 3 6 5 3" xfId="9211"/>
    <cellStyle name="Notas 2 3 6 5 3 2" xfId="21570"/>
    <cellStyle name="Notas 2 3 6 5 4" xfId="9212"/>
    <cellStyle name="Notas 2 3 6 5 4 2" xfId="21571"/>
    <cellStyle name="Notas 2 3 6 6" xfId="6688"/>
    <cellStyle name="Notas 2 3 6 6 2" xfId="14258"/>
    <cellStyle name="Notas 2 3 6 6 2 2" xfId="26885"/>
    <cellStyle name="Notas 2 3 6 7" xfId="9213"/>
    <cellStyle name="Notas 2 3 6 7 2" xfId="21572"/>
    <cellStyle name="Notas 2 3 7" xfId="6689"/>
    <cellStyle name="Notas 2 3 7 2" xfId="14259"/>
    <cellStyle name="Notas 2 3 7 2 2" xfId="26886"/>
    <cellStyle name="Notas 2 3 8" xfId="9214"/>
    <cellStyle name="Notas 2 3 8 2" xfId="21573"/>
    <cellStyle name="Notas 2 4" xfId="1180"/>
    <cellStyle name="Notas 2 4 10" xfId="9215"/>
    <cellStyle name="Notas 2 4 10 2" xfId="21574"/>
    <cellStyle name="Notas 2 4 2" xfId="2189"/>
    <cellStyle name="Notas 2 4 2 2" xfId="2810"/>
    <cellStyle name="Notas 2 4 2 2 2" xfId="6690"/>
    <cellStyle name="Notas 2 4 2 2 2 2" xfId="14260"/>
    <cellStyle name="Notas 2 4 2 2 2 2 2" xfId="26887"/>
    <cellStyle name="Notas 2 4 2 2 3" xfId="9216"/>
    <cellStyle name="Notas 2 4 2 2 3 2" xfId="21575"/>
    <cellStyle name="Notas 2 4 2 2 4" xfId="9217"/>
    <cellStyle name="Notas 2 4 2 2 4 2" xfId="21576"/>
    <cellStyle name="Notas 2 4 2 3" xfId="2811"/>
    <cellStyle name="Notas 2 4 2 3 2" xfId="6691"/>
    <cellStyle name="Notas 2 4 2 3 2 2" xfId="14261"/>
    <cellStyle name="Notas 2 4 2 3 2 2 2" xfId="26888"/>
    <cellStyle name="Notas 2 4 2 3 3" xfId="9218"/>
    <cellStyle name="Notas 2 4 2 3 3 2" xfId="21577"/>
    <cellStyle name="Notas 2 4 2 3 4" xfId="9219"/>
    <cellStyle name="Notas 2 4 2 3 4 2" xfId="21578"/>
    <cellStyle name="Notas 2 4 2 4" xfId="2812"/>
    <cellStyle name="Notas 2 4 2 4 2" xfId="6692"/>
    <cellStyle name="Notas 2 4 2 4 2 2" xfId="14262"/>
    <cellStyle name="Notas 2 4 2 4 2 2 2" xfId="26889"/>
    <cellStyle name="Notas 2 4 2 4 3" xfId="9220"/>
    <cellStyle name="Notas 2 4 2 4 3 2" xfId="21579"/>
    <cellStyle name="Notas 2 4 2 4 4" xfId="9221"/>
    <cellStyle name="Notas 2 4 2 4 4 2" xfId="21580"/>
    <cellStyle name="Notas 2 4 2 5" xfId="2813"/>
    <cellStyle name="Notas 2 4 2 5 2" xfId="6693"/>
    <cellStyle name="Notas 2 4 2 5 2 2" xfId="14263"/>
    <cellStyle name="Notas 2 4 2 5 2 2 2" xfId="26890"/>
    <cellStyle name="Notas 2 4 2 5 3" xfId="9222"/>
    <cellStyle name="Notas 2 4 2 5 3 2" xfId="21581"/>
    <cellStyle name="Notas 2 4 2 5 4" xfId="9223"/>
    <cellStyle name="Notas 2 4 2 5 4 2" xfId="21582"/>
    <cellStyle name="Notas 2 4 2 6" xfId="6694"/>
    <cellStyle name="Notas 2 4 2 6 2" xfId="14264"/>
    <cellStyle name="Notas 2 4 2 6 2 2" xfId="26891"/>
    <cellStyle name="Notas 2 4 2 7" xfId="9224"/>
    <cellStyle name="Notas 2 4 2 7 2" xfId="21583"/>
    <cellStyle name="Notas 2 4 3" xfId="2388"/>
    <cellStyle name="Notas 2 4 3 2" xfId="2814"/>
    <cellStyle name="Notas 2 4 3 2 2" xfId="6695"/>
    <cellStyle name="Notas 2 4 3 2 2 2" xfId="14265"/>
    <cellStyle name="Notas 2 4 3 2 2 2 2" xfId="26892"/>
    <cellStyle name="Notas 2 4 3 2 3" xfId="9225"/>
    <cellStyle name="Notas 2 4 3 2 3 2" xfId="21584"/>
    <cellStyle name="Notas 2 4 3 2 4" xfId="9226"/>
    <cellStyle name="Notas 2 4 3 2 4 2" xfId="21585"/>
    <cellStyle name="Notas 2 4 3 3" xfId="2815"/>
    <cellStyle name="Notas 2 4 3 3 2" xfId="6696"/>
    <cellStyle name="Notas 2 4 3 3 2 2" xfId="14266"/>
    <cellStyle name="Notas 2 4 3 3 2 2 2" xfId="26893"/>
    <cellStyle name="Notas 2 4 3 3 3" xfId="9227"/>
    <cellStyle name="Notas 2 4 3 3 3 2" xfId="21586"/>
    <cellStyle name="Notas 2 4 3 3 4" xfId="9228"/>
    <cellStyle name="Notas 2 4 3 3 4 2" xfId="21587"/>
    <cellStyle name="Notas 2 4 3 4" xfId="2816"/>
    <cellStyle name="Notas 2 4 3 4 2" xfId="6697"/>
    <cellStyle name="Notas 2 4 3 4 2 2" xfId="14267"/>
    <cellStyle name="Notas 2 4 3 4 2 2 2" xfId="26894"/>
    <cellStyle name="Notas 2 4 3 4 3" xfId="9229"/>
    <cellStyle name="Notas 2 4 3 4 3 2" xfId="21588"/>
    <cellStyle name="Notas 2 4 3 4 4" xfId="9230"/>
    <cellStyle name="Notas 2 4 3 4 4 2" xfId="21589"/>
    <cellStyle name="Notas 2 4 3 5" xfId="2817"/>
    <cellStyle name="Notas 2 4 3 5 2" xfId="6698"/>
    <cellStyle name="Notas 2 4 3 5 2 2" xfId="14268"/>
    <cellStyle name="Notas 2 4 3 5 2 2 2" xfId="26895"/>
    <cellStyle name="Notas 2 4 3 5 3" xfId="9231"/>
    <cellStyle name="Notas 2 4 3 5 3 2" xfId="21590"/>
    <cellStyle name="Notas 2 4 3 5 4" xfId="9232"/>
    <cellStyle name="Notas 2 4 3 5 4 2" xfId="21591"/>
    <cellStyle name="Notas 2 4 3 6" xfId="6699"/>
    <cellStyle name="Notas 2 4 3 6 2" xfId="14269"/>
    <cellStyle name="Notas 2 4 3 6 2 2" xfId="26896"/>
    <cellStyle name="Notas 2 4 3 7" xfId="9233"/>
    <cellStyle name="Notas 2 4 3 7 2" xfId="21592"/>
    <cellStyle name="Notas 2 4 4" xfId="2389"/>
    <cellStyle name="Notas 2 4 4 2" xfId="2818"/>
    <cellStyle name="Notas 2 4 4 2 2" xfId="6700"/>
    <cellStyle name="Notas 2 4 4 2 2 2" xfId="14270"/>
    <cellStyle name="Notas 2 4 4 2 2 2 2" xfId="26897"/>
    <cellStyle name="Notas 2 4 4 2 3" xfId="9234"/>
    <cellStyle name="Notas 2 4 4 2 3 2" xfId="21593"/>
    <cellStyle name="Notas 2 4 4 2 4" xfId="9235"/>
    <cellStyle name="Notas 2 4 4 2 4 2" xfId="21594"/>
    <cellStyle name="Notas 2 4 4 3" xfId="2819"/>
    <cellStyle name="Notas 2 4 4 3 2" xfId="6701"/>
    <cellStyle name="Notas 2 4 4 3 2 2" xfId="14271"/>
    <cellStyle name="Notas 2 4 4 3 2 2 2" xfId="26898"/>
    <cellStyle name="Notas 2 4 4 3 3" xfId="9236"/>
    <cellStyle name="Notas 2 4 4 3 3 2" xfId="21595"/>
    <cellStyle name="Notas 2 4 4 3 4" xfId="9237"/>
    <cellStyle name="Notas 2 4 4 3 4 2" xfId="21596"/>
    <cellStyle name="Notas 2 4 4 4" xfId="2820"/>
    <cellStyle name="Notas 2 4 4 4 2" xfId="6702"/>
    <cellStyle name="Notas 2 4 4 4 2 2" xfId="14272"/>
    <cellStyle name="Notas 2 4 4 4 2 2 2" xfId="26899"/>
    <cellStyle name="Notas 2 4 4 4 3" xfId="9238"/>
    <cellStyle name="Notas 2 4 4 4 3 2" xfId="21597"/>
    <cellStyle name="Notas 2 4 4 4 4" xfId="9239"/>
    <cellStyle name="Notas 2 4 4 4 4 2" xfId="21598"/>
    <cellStyle name="Notas 2 4 4 5" xfId="2821"/>
    <cellStyle name="Notas 2 4 4 5 2" xfId="6703"/>
    <cellStyle name="Notas 2 4 4 5 2 2" xfId="14273"/>
    <cellStyle name="Notas 2 4 4 5 2 2 2" xfId="26900"/>
    <cellStyle name="Notas 2 4 4 5 3" xfId="9240"/>
    <cellStyle name="Notas 2 4 4 5 3 2" xfId="21599"/>
    <cellStyle name="Notas 2 4 4 5 4" xfId="9241"/>
    <cellStyle name="Notas 2 4 4 5 4 2" xfId="21600"/>
    <cellStyle name="Notas 2 4 4 6" xfId="6704"/>
    <cellStyle name="Notas 2 4 4 6 2" xfId="14274"/>
    <cellStyle name="Notas 2 4 4 6 2 2" xfId="26901"/>
    <cellStyle name="Notas 2 4 4 7" xfId="9242"/>
    <cellStyle name="Notas 2 4 4 7 2" xfId="21601"/>
    <cellStyle name="Notas 2 4 5" xfId="2390"/>
    <cellStyle name="Notas 2 4 5 2" xfId="2822"/>
    <cellStyle name="Notas 2 4 5 2 2" xfId="6705"/>
    <cellStyle name="Notas 2 4 5 2 2 2" xfId="14275"/>
    <cellStyle name="Notas 2 4 5 2 2 2 2" xfId="26902"/>
    <cellStyle name="Notas 2 4 5 2 3" xfId="9243"/>
    <cellStyle name="Notas 2 4 5 2 3 2" xfId="21602"/>
    <cellStyle name="Notas 2 4 5 2 4" xfId="9244"/>
    <cellStyle name="Notas 2 4 5 2 4 2" xfId="21603"/>
    <cellStyle name="Notas 2 4 5 3" xfId="2823"/>
    <cellStyle name="Notas 2 4 5 3 2" xfId="6706"/>
    <cellStyle name="Notas 2 4 5 3 2 2" xfId="14276"/>
    <cellStyle name="Notas 2 4 5 3 2 2 2" xfId="26903"/>
    <cellStyle name="Notas 2 4 5 3 3" xfId="9245"/>
    <cellStyle name="Notas 2 4 5 3 3 2" xfId="21604"/>
    <cellStyle name="Notas 2 4 5 3 4" xfId="9246"/>
    <cellStyle name="Notas 2 4 5 3 4 2" xfId="21605"/>
    <cellStyle name="Notas 2 4 5 4" xfId="2824"/>
    <cellStyle name="Notas 2 4 5 4 2" xfId="6707"/>
    <cellStyle name="Notas 2 4 5 4 2 2" xfId="14277"/>
    <cellStyle name="Notas 2 4 5 4 2 2 2" xfId="26904"/>
    <cellStyle name="Notas 2 4 5 4 3" xfId="9247"/>
    <cellStyle name="Notas 2 4 5 4 3 2" xfId="21606"/>
    <cellStyle name="Notas 2 4 5 4 4" xfId="9248"/>
    <cellStyle name="Notas 2 4 5 4 4 2" xfId="21607"/>
    <cellStyle name="Notas 2 4 5 5" xfId="2825"/>
    <cellStyle name="Notas 2 4 5 5 2" xfId="6708"/>
    <cellStyle name="Notas 2 4 5 5 2 2" xfId="14278"/>
    <cellStyle name="Notas 2 4 5 5 2 2 2" xfId="26905"/>
    <cellStyle name="Notas 2 4 5 5 3" xfId="9249"/>
    <cellStyle name="Notas 2 4 5 5 3 2" xfId="21608"/>
    <cellStyle name="Notas 2 4 5 5 4" xfId="9250"/>
    <cellStyle name="Notas 2 4 5 5 4 2" xfId="21609"/>
    <cellStyle name="Notas 2 4 5 6" xfId="6709"/>
    <cellStyle name="Notas 2 4 5 6 2" xfId="14279"/>
    <cellStyle name="Notas 2 4 5 6 2 2" xfId="26906"/>
    <cellStyle name="Notas 2 4 5 7" xfId="9251"/>
    <cellStyle name="Notas 2 4 5 7 2" xfId="21610"/>
    <cellStyle name="Notas 2 4 6" xfId="2391"/>
    <cellStyle name="Notas 2 4 6 2" xfId="2826"/>
    <cellStyle name="Notas 2 4 6 2 2" xfId="6710"/>
    <cellStyle name="Notas 2 4 6 2 2 2" xfId="14280"/>
    <cellStyle name="Notas 2 4 6 2 2 2 2" xfId="26907"/>
    <cellStyle name="Notas 2 4 6 2 3" xfId="9252"/>
    <cellStyle name="Notas 2 4 6 2 3 2" xfId="21611"/>
    <cellStyle name="Notas 2 4 6 2 4" xfId="9253"/>
    <cellStyle name="Notas 2 4 6 2 4 2" xfId="21612"/>
    <cellStyle name="Notas 2 4 6 3" xfId="2827"/>
    <cellStyle name="Notas 2 4 6 3 2" xfId="6711"/>
    <cellStyle name="Notas 2 4 6 3 2 2" xfId="14281"/>
    <cellStyle name="Notas 2 4 6 3 2 2 2" xfId="26908"/>
    <cellStyle name="Notas 2 4 6 3 3" xfId="9254"/>
    <cellStyle name="Notas 2 4 6 3 3 2" xfId="21613"/>
    <cellStyle name="Notas 2 4 6 3 4" xfId="9255"/>
    <cellStyle name="Notas 2 4 6 3 4 2" xfId="21614"/>
    <cellStyle name="Notas 2 4 6 4" xfId="2828"/>
    <cellStyle name="Notas 2 4 6 4 2" xfId="6712"/>
    <cellStyle name="Notas 2 4 6 4 2 2" xfId="14282"/>
    <cellStyle name="Notas 2 4 6 4 2 2 2" xfId="26909"/>
    <cellStyle name="Notas 2 4 6 4 3" xfId="9256"/>
    <cellStyle name="Notas 2 4 6 4 3 2" xfId="21615"/>
    <cellStyle name="Notas 2 4 6 4 4" xfId="9257"/>
    <cellStyle name="Notas 2 4 6 4 4 2" xfId="21616"/>
    <cellStyle name="Notas 2 4 6 5" xfId="2829"/>
    <cellStyle name="Notas 2 4 6 5 2" xfId="6713"/>
    <cellStyle name="Notas 2 4 6 5 2 2" xfId="14283"/>
    <cellStyle name="Notas 2 4 6 5 2 2 2" xfId="26910"/>
    <cellStyle name="Notas 2 4 6 5 3" xfId="9258"/>
    <cellStyle name="Notas 2 4 6 5 3 2" xfId="21617"/>
    <cellStyle name="Notas 2 4 6 5 4" xfId="9259"/>
    <cellStyle name="Notas 2 4 6 5 4 2" xfId="21618"/>
    <cellStyle name="Notas 2 4 6 6" xfId="6714"/>
    <cellStyle name="Notas 2 4 6 6 2" xfId="14284"/>
    <cellStyle name="Notas 2 4 6 6 2 2" xfId="26911"/>
    <cellStyle name="Notas 2 4 6 7" xfId="9260"/>
    <cellStyle name="Notas 2 4 6 7 2" xfId="21619"/>
    <cellStyle name="Notas 2 4 7" xfId="2392"/>
    <cellStyle name="Notas 2 4 7 2" xfId="2830"/>
    <cellStyle name="Notas 2 4 7 2 2" xfId="6715"/>
    <cellStyle name="Notas 2 4 7 2 2 2" xfId="14285"/>
    <cellStyle name="Notas 2 4 7 2 2 2 2" xfId="26912"/>
    <cellStyle name="Notas 2 4 7 2 3" xfId="9261"/>
    <cellStyle name="Notas 2 4 7 2 3 2" xfId="21620"/>
    <cellStyle name="Notas 2 4 7 2 4" xfId="9262"/>
    <cellStyle name="Notas 2 4 7 2 4 2" xfId="21621"/>
    <cellStyle name="Notas 2 4 7 3" xfId="2831"/>
    <cellStyle name="Notas 2 4 7 3 2" xfId="6716"/>
    <cellStyle name="Notas 2 4 7 3 2 2" xfId="14286"/>
    <cellStyle name="Notas 2 4 7 3 2 2 2" xfId="26913"/>
    <cellStyle name="Notas 2 4 7 3 3" xfId="9263"/>
    <cellStyle name="Notas 2 4 7 3 3 2" xfId="21622"/>
    <cellStyle name="Notas 2 4 7 3 4" xfId="9264"/>
    <cellStyle name="Notas 2 4 7 3 4 2" xfId="21623"/>
    <cellStyle name="Notas 2 4 7 4" xfId="2832"/>
    <cellStyle name="Notas 2 4 7 4 2" xfId="6717"/>
    <cellStyle name="Notas 2 4 7 4 2 2" xfId="14287"/>
    <cellStyle name="Notas 2 4 7 4 2 2 2" xfId="26914"/>
    <cellStyle name="Notas 2 4 7 4 3" xfId="9265"/>
    <cellStyle name="Notas 2 4 7 4 3 2" xfId="21624"/>
    <cellStyle name="Notas 2 4 7 4 4" xfId="9266"/>
    <cellStyle name="Notas 2 4 7 4 4 2" xfId="21625"/>
    <cellStyle name="Notas 2 4 7 5" xfId="2833"/>
    <cellStyle name="Notas 2 4 7 5 2" xfId="6718"/>
    <cellStyle name="Notas 2 4 7 5 2 2" xfId="14288"/>
    <cellStyle name="Notas 2 4 7 5 2 2 2" xfId="26915"/>
    <cellStyle name="Notas 2 4 7 5 3" xfId="9267"/>
    <cellStyle name="Notas 2 4 7 5 3 2" xfId="21626"/>
    <cellStyle name="Notas 2 4 7 5 4" xfId="9268"/>
    <cellStyle name="Notas 2 4 7 5 4 2" xfId="21627"/>
    <cellStyle name="Notas 2 4 7 6" xfId="6719"/>
    <cellStyle name="Notas 2 4 7 6 2" xfId="14289"/>
    <cellStyle name="Notas 2 4 7 6 2 2" xfId="26916"/>
    <cellStyle name="Notas 2 4 7 7" xfId="9269"/>
    <cellStyle name="Notas 2 4 7 7 2" xfId="21628"/>
    <cellStyle name="Notas 2 4 8" xfId="2393"/>
    <cellStyle name="Notas 2 4 8 2" xfId="2834"/>
    <cellStyle name="Notas 2 4 8 2 2" xfId="6720"/>
    <cellStyle name="Notas 2 4 8 2 2 2" xfId="14290"/>
    <cellStyle name="Notas 2 4 8 2 2 2 2" xfId="26917"/>
    <cellStyle name="Notas 2 4 8 2 3" xfId="9270"/>
    <cellStyle name="Notas 2 4 8 2 3 2" xfId="21629"/>
    <cellStyle name="Notas 2 4 8 2 4" xfId="9271"/>
    <cellStyle name="Notas 2 4 8 2 4 2" xfId="21630"/>
    <cellStyle name="Notas 2 4 8 3" xfId="2835"/>
    <cellStyle name="Notas 2 4 8 3 2" xfId="6721"/>
    <cellStyle name="Notas 2 4 8 3 2 2" xfId="14291"/>
    <cellStyle name="Notas 2 4 8 3 2 2 2" xfId="26918"/>
    <cellStyle name="Notas 2 4 8 3 3" xfId="9272"/>
    <cellStyle name="Notas 2 4 8 3 3 2" xfId="21631"/>
    <cellStyle name="Notas 2 4 8 3 4" xfId="9273"/>
    <cellStyle name="Notas 2 4 8 3 4 2" xfId="21632"/>
    <cellStyle name="Notas 2 4 8 4" xfId="2836"/>
    <cellStyle name="Notas 2 4 8 4 2" xfId="6722"/>
    <cellStyle name="Notas 2 4 8 4 2 2" xfId="14292"/>
    <cellStyle name="Notas 2 4 8 4 2 2 2" xfId="26919"/>
    <cellStyle name="Notas 2 4 8 4 3" xfId="9274"/>
    <cellStyle name="Notas 2 4 8 4 3 2" xfId="21633"/>
    <cellStyle name="Notas 2 4 8 4 4" xfId="9275"/>
    <cellStyle name="Notas 2 4 8 4 4 2" xfId="21634"/>
    <cellStyle name="Notas 2 4 8 5" xfId="2837"/>
    <cellStyle name="Notas 2 4 8 5 2" xfId="6723"/>
    <cellStyle name="Notas 2 4 8 5 2 2" xfId="14293"/>
    <cellStyle name="Notas 2 4 8 5 2 2 2" xfId="26920"/>
    <cellStyle name="Notas 2 4 8 5 3" xfId="9276"/>
    <cellStyle name="Notas 2 4 8 5 3 2" xfId="21635"/>
    <cellStyle name="Notas 2 4 8 5 4" xfId="9277"/>
    <cellStyle name="Notas 2 4 8 5 4 2" xfId="21636"/>
    <cellStyle name="Notas 2 4 8 6" xfId="6724"/>
    <cellStyle name="Notas 2 4 8 6 2" xfId="14294"/>
    <cellStyle name="Notas 2 4 8 6 2 2" xfId="26921"/>
    <cellStyle name="Notas 2 4 8 7" xfId="9278"/>
    <cellStyle name="Notas 2 4 8 7 2" xfId="21637"/>
    <cellStyle name="Notas 2 4 9" xfId="6725"/>
    <cellStyle name="Notas 2 4 9 2" xfId="14295"/>
    <cellStyle name="Notas 2 4 9 2 2" xfId="26922"/>
    <cellStyle name="Notas 2 5" xfId="1181"/>
    <cellStyle name="Notas 2 5 2" xfId="2190"/>
    <cellStyle name="Notas 2 5 2 2" xfId="6726"/>
    <cellStyle name="Notas 2 5 2 2 2" xfId="14296"/>
    <cellStyle name="Notas 2 5 2 2 2 2" xfId="26923"/>
    <cellStyle name="Notas 2 5 2 3" xfId="9279"/>
    <cellStyle name="Notas 2 5 2 3 2" xfId="21638"/>
    <cellStyle name="Notas 2 5 2 4" xfId="9280"/>
    <cellStyle name="Notas 2 5 2 4 2" xfId="21639"/>
    <cellStyle name="Notas 2 5 3" xfId="2838"/>
    <cellStyle name="Notas 2 5 3 2" xfId="6727"/>
    <cellStyle name="Notas 2 5 3 2 2" xfId="14297"/>
    <cellStyle name="Notas 2 5 3 2 2 2" xfId="26924"/>
    <cellStyle name="Notas 2 5 3 3" xfId="9281"/>
    <cellStyle name="Notas 2 5 3 3 2" xfId="21640"/>
    <cellStyle name="Notas 2 5 3 4" xfId="9282"/>
    <cellStyle name="Notas 2 5 3 4 2" xfId="21641"/>
    <cellStyle name="Notas 2 5 4" xfId="2839"/>
    <cellStyle name="Notas 2 5 4 2" xfId="6728"/>
    <cellStyle name="Notas 2 5 4 2 2" xfId="14298"/>
    <cellStyle name="Notas 2 5 4 2 2 2" xfId="26925"/>
    <cellStyle name="Notas 2 5 4 3" xfId="9283"/>
    <cellStyle name="Notas 2 5 4 3 2" xfId="21642"/>
    <cellStyle name="Notas 2 5 4 4" xfId="9284"/>
    <cellStyle name="Notas 2 5 4 4 2" xfId="21643"/>
    <cellStyle name="Notas 2 5 5" xfId="2840"/>
    <cellStyle name="Notas 2 5 5 2" xfId="6729"/>
    <cellStyle name="Notas 2 5 5 2 2" xfId="14299"/>
    <cellStyle name="Notas 2 5 5 2 2 2" xfId="26926"/>
    <cellStyle name="Notas 2 5 5 3" xfId="9285"/>
    <cellStyle name="Notas 2 5 5 3 2" xfId="21644"/>
    <cellStyle name="Notas 2 5 5 4" xfId="9286"/>
    <cellStyle name="Notas 2 5 5 4 2" xfId="21645"/>
    <cellStyle name="Notas 2 5 6" xfId="6730"/>
    <cellStyle name="Notas 2 5 6 2" xfId="14300"/>
    <cellStyle name="Notas 2 5 6 2 2" xfId="26927"/>
    <cellStyle name="Notas 2 5 7" xfId="9287"/>
    <cellStyle name="Notas 2 5 7 2" xfId="21646"/>
    <cellStyle name="Notas 2 5 8" xfId="9288"/>
    <cellStyle name="Notas 2 5 8 2" xfId="21647"/>
    <cellStyle name="Notas 2 6" xfId="1182"/>
    <cellStyle name="Notas 2 6 2" xfId="2191"/>
    <cellStyle name="Notas 2 6 2 2" xfId="6731"/>
    <cellStyle name="Notas 2 6 2 2 2" xfId="14301"/>
    <cellStyle name="Notas 2 6 2 2 2 2" xfId="26928"/>
    <cellStyle name="Notas 2 6 2 3" xfId="9289"/>
    <cellStyle name="Notas 2 6 2 3 2" xfId="21648"/>
    <cellStyle name="Notas 2 6 2 4" xfId="9290"/>
    <cellStyle name="Notas 2 6 2 4 2" xfId="21649"/>
    <cellStyle name="Notas 2 6 3" xfId="2841"/>
    <cellStyle name="Notas 2 6 3 2" xfId="6732"/>
    <cellStyle name="Notas 2 6 3 2 2" xfId="14302"/>
    <cellStyle name="Notas 2 6 3 2 2 2" xfId="26929"/>
    <cellStyle name="Notas 2 6 3 3" xfId="9291"/>
    <cellStyle name="Notas 2 6 3 3 2" xfId="21650"/>
    <cellStyle name="Notas 2 6 3 4" xfId="9292"/>
    <cellStyle name="Notas 2 6 3 4 2" xfId="21651"/>
    <cellStyle name="Notas 2 6 4" xfId="2842"/>
    <cellStyle name="Notas 2 6 4 2" xfId="6733"/>
    <cellStyle name="Notas 2 6 4 2 2" xfId="14303"/>
    <cellStyle name="Notas 2 6 4 2 2 2" xfId="26930"/>
    <cellStyle name="Notas 2 6 4 3" xfId="9293"/>
    <cellStyle name="Notas 2 6 4 3 2" xfId="21652"/>
    <cellStyle name="Notas 2 6 4 4" xfId="9294"/>
    <cellStyle name="Notas 2 6 4 4 2" xfId="21653"/>
    <cellStyle name="Notas 2 6 5" xfId="2843"/>
    <cellStyle name="Notas 2 6 5 2" xfId="6734"/>
    <cellStyle name="Notas 2 6 5 2 2" xfId="14304"/>
    <cellStyle name="Notas 2 6 5 2 2 2" xfId="26931"/>
    <cellStyle name="Notas 2 6 5 3" xfId="9295"/>
    <cellStyle name="Notas 2 6 5 3 2" xfId="21654"/>
    <cellStyle name="Notas 2 6 5 4" xfId="9296"/>
    <cellStyle name="Notas 2 6 5 4 2" xfId="21655"/>
    <cellStyle name="Notas 2 6 6" xfId="6735"/>
    <cellStyle name="Notas 2 6 6 2" xfId="14305"/>
    <cellStyle name="Notas 2 6 6 2 2" xfId="26932"/>
    <cellStyle name="Notas 2 6 7" xfId="9297"/>
    <cellStyle name="Notas 2 6 7 2" xfId="21656"/>
    <cellStyle name="Notas 2 6 8" xfId="9298"/>
    <cellStyle name="Notas 2 6 8 2" xfId="21657"/>
    <cellStyle name="Notas 2 7" xfId="1183"/>
    <cellStyle name="Notas 2 7 2" xfId="2192"/>
    <cellStyle name="Notas 2 7 2 2" xfId="6736"/>
    <cellStyle name="Notas 2 7 2 2 2" xfId="14306"/>
    <cellStyle name="Notas 2 7 2 2 2 2" xfId="26933"/>
    <cellStyle name="Notas 2 7 2 3" xfId="9299"/>
    <cellStyle name="Notas 2 7 2 3 2" xfId="21658"/>
    <cellStyle name="Notas 2 7 2 4" xfId="9300"/>
    <cellStyle name="Notas 2 7 2 4 2" xfId="21659"/>
    <cellStyle name="Notas 2 7 3" xfId="2844"/>
    <cellStyle name="Notas 2 7 3 2" xfId="6737"/>
    <cellStyle name="Notas 2 7 3 2 2" xfId="14307"/>
    <cellStyle name="Notas 2 7 3 2 2 2" xfId="26934"/>
    <cellStyle name="Notas 2 7 3 3" xfId="9301"/>
    <cellStyle name="Notas 2 7 3 3 2" xfId="21660"/>
    <cellStyle name="Notas 2 7 3 4" xfId="9302"/>
    <cellStyle name="Notas 2 7 3 4 2" xfId="21661"/>
    <cellStyle name="Notas 2 7 4" xfId="2845"/>
    <cellStyle name="Notas 2 7 4 2" xfId="6738"/>
    <cellStyle name="Notas 2 7 4 2 2" xfId="14308"/>
    <cellStyle name="Notas 2 7 4 2 2 2" xfId="26935"/>
    <cellStyle name="Notas 2 7 4 3" xfId="9303"/>
    <cellStyle name="Notas 2 7 4 3 2" xfId="21662"/>
    <cellStyle name="Notas 2 7 4 4" xfId="9304"/>
    <cellStyle name="Notas 2 7 4 4 2" xfId="21663"/>
    <cellStyle name="Notas 2 7 5" xfId="2846"/>
    <cellStyle name="Notas 2 7 5 2" xfId="6739"/>
    <cellStyle name="Notas 2 7 5 2 2" xfId="14309"/>
    <cellStyle name="Notas 2 7 5 2 2 2" xfId="26936"/>
    <cellStyle name="Notas 2 7 5 3" xfId="9305"/>
    <cellStyle name="Notas 2 7 5 3 2" xfId="21664"/>
    <cellStyle name="Notas 2 7 5 4" xfId="9306"/>
    <cellStyle name="Notas 2 7 5 4 2" xfId="21665"/>
    <cellStyle name="Notas 2 7 6" xfId="6740"/>
    <cellStyle name="Notas 2 7 6 2" xfId="14310"/>
    <cellStyle name="Notas 2 7 6 2 2" xfId="26937"/>
    <cellStyle name="Notas 2 7 7" xfId="9307"/>
    <cellStyle name="Notas 2 7 7 2" xfId="21666"/>
    <cellStyle name="Notas 2 7 8" xfId="9308"/>
    <cellStyle name="Notas 2 7 8 2" xfId="21667"/>
    <cellStyle name="Notas 2 8" xfId="2193"/>
    <cellStyle name="Notas 2 8 2" xfId="14311"/>
    <cellStyle name="Notas 2 8 2 2" xfId="26938"/>
    <cellStyle name="Notas 2 9" xfId="9309"/>
    <cellStyle name="Notas 2 9 2" xfId="21668"/>
    <cellStyle name="Notas 3" xfId="2194"/>
    <cellStyle name="Notas 3 2" xfId="14312"/>
    <cellStyle name="Notas 3 2 2" xfId="26140"/>
    <cellStyle name="Notas 3 3" xfId="16640"/>
    <cellStyle name="Notas 4" xfId="7209"/>
    <cellStyle name="Notas 4 2" xfId="19817"/>
    <cellStyle name="Percent" xfId="193"/>
    <cellStyle name="Percent 2" xfId="1184"/>
    <cellStyle name="Percent 2 2" xfId="6741"/>
    <cellStyle name="Percent 3" xfId="6742"/>
    <cellStyle name="Percent 3 2" xfId="10085"/>
    <cellStyle name="Percent 4" xfId="6743"/>
    <cellStyle name="Porcentaje" xfId="7190" builtinId="5"/>
    <cellStyle name="Porcentaje 10" xfId="7218"/>
    <cellStyle name="Porcentaje 10 2" xfId="19826"/>
    <cellStyle name="Porcentaje 11" xfId="19800"/>
    <cellStyle name="Porcentaje 2" xfId="1185"/>
    <cellStyle name="Porcentaje 2 2" xfId="1186"/>
    <cellStyle name="Porcentaje 2 2 2" xfId="1187"/>
    <cellStyle name="Porcentaje 2 2 2 2" xfId="1188"/>
    <cellStyle name="Porcentaje 2 2 2 2 2" xfId="2195"/>
    <cellStyle name="Porcentaje 2 2 2 2 2 2" xfId="14313"/>
    <cellStyle name="Porcentaje 2 2 2 2 2 2 2" xfId="26141"/>
    <cellStyle name="Porcentaje 2 2 2 2 2 3" xfId="16641"/>
    <cellStyle name="Porcentaje 2 2 2 2 3" xfId="6744"/>
    <cellStyle name="Porcentaje 2 2 2 2 3 2" xfId="14314"/>
    <cellStyle name="Porcentaje 2 2 2 2 3 2 2" xfId="26142"/>
    <cellStyle name="Porcentaje 2 2 2 2 3 3" xfId="19692"/>
    <cellStyle name="Porcentaje 2 2 2 2 4" xfId="9310"/>
    <cellStyle name="Porcentaje 2 2 2 2 4 2" xfId="21669"/>
    <cellStyle name="Porcentaje 2 2 2 2 5" xfId="15754"/>
    <cellStyle name="Porcentaje 2 2 2 3" xfId="2196"/>
    <cellStyle name="Porcentaje 2 2 2 3 2" xfId="14315"/>
    <cellStyle name="Porcentaje 2 2 2 3 2 2" xfId="26143"/>
    <cellStyle name="Porcentaje 2 2 2 3 3" xfId="16642"/>
    <cellStyle name="Porcentaje 2 2 2 4" xfId="6745"/>
    <cellStyle name="Porcentaje 2 2 2 4 2" xfId="14316"/>
    <cellStyle name="Porcentaje 2 2 2 4 2 2" xfId="26144"/>
    <cellStyle name="Porcentaje 2 2 2 4 3" xfId="19693"/>
    <cellStyle name="Porcentaje 2 2 2 5" xfId="9311"/>
    <cellStyle name="Porcentaje 2 2 2 5 2" xfId="21670"/>
    <cellStyle name="Porcentaje 2 2 2 6" xfId="15753"/>
    <cellStyle name="Porcentaje 2 2 3" xfId="1189"/>
    <cellStyle name="Porcentaje 2 2 3 2" xfId="1190"/>
    <cellStyle name="Porcentaje 2 2 3 2 2" xfId="1191"/>
    <cellStyle name="Porcentaje 2 2 3 2 2 2" xfId="1192"/>
    <cellStyle name="Porcentaje 2 2 3 2 2 2 2" xfId="1193"/>
    <cellStyle name="Porcentaje 2 2 3 2 2 2 2 2" xfId="2197"/>
    <cellStyle name="Porcentaje 2 2 3 2 2 2 2 2 2" xfId="14317"/>
    <cellStyle name="Porcentaje 2 2 3 2 2 2 2 2 2 2" xfId="26145"/>
    <cellStyle name="Porcentaje 2 2 3 2 2 2 2 2 3" xfId="16643"/>
    <cellStyle name="Porcentaje 2 2 3 2 2 2 2 3" xfId="6746"/>
    <cellStyle name="Porcentaje 2 2 3 2 2 2 2 3 2" xfId="14318"/>
    <cellStyle name="Porcentaje 2 2 3 2 2 2 2 3 2 2" xfId="26146"/>
    <cellStyle name="Porcentaje 2 2 3 2 2 2 2 3 3" xfId="19694"/>
    <cellStyle name="Porcentaje 2 2 3 2 2 2 2 4" xfId="9312"/>
    <cellStyle name="Porcentaje 2 2 3 2 2 2 2 4 2" xfId="21671"/>
    <cellStyle name="Porcentaje 2 2 3 2 2 2 2 5" xfId="15759"/>
    <cellStyle name="Porcentaje 2 2 3 2 2 2 3" xfId="2198"/>
    <cellStyle name="Porcentaje 2 2 3 2 2 2 3 2" xfId="14319"/>
    <cellStyle name="Porcentaje 2 2 3 2 2 2 3 2 2" xfId="26147"/>
    <cellStyle name="Porcentaje 2 2 3 2 2 2 3 3" xfId="16644"/>
    <cellStyle name="Porcentaje 2 2 3 2 2 2 4" xfId="6747"/>
    <cellStyle name="Porcentaje 2 2 3 2 2 2 4 2" xfId="14320"/>
    <cellStyle name="Porcentaje 2 2 3 2 2 2 4 2 2" xfId="26148"/>
    <cellStyle name="Porcentaje 2 2 3 2 2 2 4 3" xfId="19695"/>
    <cellStyle name="Porcentaje 2 2 3 2 2 2 5" xfId="9313"/>
    <cellStyle name="Porcentaje 2 2 3 2 2 2 5 2" xfId="21672"/>
    <cellStyle name="Porcentaje 2 2 3 2 2 2 6" xfId="15758"/>
    <cellStyle name="Porcentaje 2 2 3 2 2 3" xfId="1194"/>
    <cellStyle name="Porcentaje 2 2 3 2 2 3 2" xfId="1195"/>
    <cellStyle name="Porcentaje 2 2 3 2 2 3 2 2" xfId="2199"/>
    <cellStyle name="Porcentaje 2 2 3 2 2 3 2 2 2" xfId="14321"/>
    <cellStyle name="Porcentaje 2 2 3 2 2 3 2 2 2 2" xfId="26149"/>
    <cellStyle name="Porcentaje 2 2 3 2 2 3 2 2 3" xfId="16645"/>
    <cellStyle name="Porcentaje 2 2 3 2 2 3 2 3" xfId="6748"/>
    <cellStyle name="Porcentaje 2 2 3 2 2 3 2 3 2" xfId="14322"/>
    <cellStyle name="Porcentaje 2 2 3 2 2 3 2 3 2 2" xfId="26150"/>
    <cellStyle name="Porcentaje 2 2 3 2 2 3 2 3 3" xfId="19696"/>
    <cellStyle name="Porcentaje 2 2 3 2 2 3 2 4" xfId="9314"/>
    <cellStyle name="Porcentaje 2 2 3 2 2 3 2 4 2" xfId="21673"/>
    <cellStyle name="Porcentaje 2 2 3 2 2 3 2 5" xfId="15761"/>
    <cellStyle name="Porcentaje 2 2 3 2 2 3 3" xfId="2200"/>
    <cellStyle name="Porcentaje 2 2 3 2 2 3 3 2" xfId="14323"/>
    <cellStyle name="Porcentaje 2 2 3 2 2 3 3 2 2" xfId="26151"/>
    <cellStyle name="Porcentaje 2 2 3 2 2 3 3 3" xfId="16646"/>
    <cellStyle name="Porcentaje 2 2 3 2 2 3 4" xfId="6749"/>
    <cellStyle name="Porcentaje 2 2 3 2 2 3 4 2" xfId="14324"/>
    <cellStyle name="Porcentaje 2 2 3 2 2 3 4 2 2" xfId="26152"/>
    <cellStyle name="Porcentaje 2 2 3 2 2 3 4 3" xfId="19697"/>
    <cellStyle name="Porcentaje 2 2 3 2 2 3 5" xfId="9315"/>
    <cellStyle name="Porcentaje 2 2 3 2 2 3 5 2" xfId="21674"/>
    <cellStyle name="Porcentaje 2 2 3 2 2 3 6" xfId="15760"/>
    <cellStyle name="Porcentaje 2 2 3 2 2 4" xfId="1196"/>
    <cellStyle name="Porcentaje 2 2 3 2 2 4 2" xfId="1197"/>
    <cellStyle name="Porcentaje 2 2 3 2 2 4 2 2" xfId="2201"/>
    <cellStyle name="Porcentaje 2 2 3 2 2 4 2 2 2" xfId="14325"/>
    <cellStyle name="Porcentaje 2 2 3 2 2 4 2 2 2 2" xfId="26153"/>
    <cellStyle name="Porcentaje 2 2 3 2 2 4 2 2 3" xfId="16647"/>
    <cellStyle name="Porcentaje 2 2 3 2 2 4 2 3" xfId="6750"/>
    <cellStyle name="Porcentaje 2 2 3 2 2 4 2 3 2" xfId="14326"/>
    <cellStyle name="Porcentaje 2 2 3 2 2 4 2 3 2 2" xfId="26154"/>
    <cellStyle name="Porcentaje 2 2 3 2 2 4 2 3 3" xfId="19698"/>
    <cellStyle name="Porcentaje 2 2 3 2 2 4 2 4" xfId="9316"/>
    <cellStyle name="Porcentaje 2 2 3 2 2 4 2 4 2" xfId="21675"/>
    <cellStyle name="Porcentaje 2 2 3 2 2 4 2 5" xfId="15763"/>
    <cellStyle name="Porcentaje 2 2 3 2 2 4 3" xfId="2202"/>
    <cellStyle name="Porcentaje 2 2 3 2 2 4 3 2" xfId="14327"/>
    <cellStyle name="Porcentaje 2 2 3 2 2 4 3 2 2" xfId="26155"/>
    <cellStyle name="Porcentaje 2 2 3 2 2 4 3 3" xfId="16648"/>
    <cellStyle name="Porcentaje 2 2 3 2 2 4 4" xfId="6751"/>
    <cellStyle name="Porcentaje 2 2 3 2 2 4 4 2" xfId="14328"/>
    <cellStyle name="Porcentaje 2 2 3 2 2 4 4 2 2" xfId="26156"/>
    <cellStyle name="Porcentaje 2 2 3 2 2 4 4 3" xfId="19699"/>
    <cellStyle name="Porcentaje 2 2 3 2 2 4 5" xfId="9317"/>
    <cellStyle name="Porcentaje 2 2 3 2 2 4 5 2" xfId="21676"/>
    <cellStyle name="Porcentaje 2 2 3 2 2 4 6" xfId="15762"/>
    <cellStyle name="Porcentaje 2 2 3 2 2 5" xfId="1198"/>
    <cellStyle name="Porcentaje 2 2 3 2 2 5 2" xfId="2203"/>
    <cellStyle name="Porcentaje 2 2 3 2 2 5 2 2" xfId="14329"/>
    <cellStyle name="Porcentaje 2 2 3 2 2 5 2 2 2" xfId="26157"/>
    <cellStyle name="Porcentaje 2 2 3 2 2 5 2 3" xfId="16649"/>
    <cellStyle name="Porcentaje 2 2 3 2 2 5 3" xfId="6752"/>
    <cellStyle name="Porcentaje 2 2 3 2 2 5 3 2" xfId="14330"/>
    <cellStyle name="Porcentaje 2 2 3 2 2 5 3 2 2" xfId="26158"/>
    <cellStyle name="Porcentaje 2 2 3 2 2 5 3 3" xfId="19700"/>
    <cellStyle name="Porcentaje 2 2 3 2 2 5 4" xfId="9318"/>
    <cellStyle name="Porcentaje 2 2 3 2 2 5 4 2" xfId="21677"/>
    <cellStyle name="Porcentaje 2 2 3 2 2 5 5" xfId="15764"/>
    <cellStyle name="Porcentaje 2 2 3 2 2 6" xfId="2204"/>
    <cellStyle name="Porcentaje 2 2 3 2 2 6 2" xfId="14331"/>
    <cellStyle name="Porcentaje 2 2 3 2 2 6 2 2" xfId="26159"/>
    <cellStyle name="Porcentaje 2 2 3 2 2 6 3" xfId="16650"/>
    <cellStyle name="Porcentaje 2 2 3 2 2 7" xfId="6753"/>
    <cellStyle name="Porcentaje 2 2 3 2 2 7 2" xfId="14332"/>
    <cellStyle name="Porcentaje 2 2 3 2 2 7 2 2" xfId="26160"/>
    <cellStyle name="Porcentaje 2 2 3 2 2 7 3" xfId="19701"/>
    <cellStyle name="Porcentaje 2 2 3 2 2 8" xfId="9319"/>
    <cellStyle name="Porcentaje 2 2 3 2 2 8 2" xfId="21678"/>
    <cellStyle name="Porcentaje 2 2 3 2 2 9" xfId="15757"/>
    <cellStyle name="Porcentaje 2 2 3 2 3" xfId="1199"/>
    <cellStyle name="Porcentaje 2 2 3 2 3 2" xfId="2205"/>
    <cellStyle name="Porcentaje 2 2 3 2 3 2 2" xfId="14333"/>
    <cellStyle name="Porcentaje 2 2 3 2 3 2 2 2" xfId="26161"/>
    <cellStyle name="Porcentaje 2 2 3 2 3 2 3" xfId="16651"/>
    <cellStyle name="Porcentaje 2 2 3 2 3 3" xfId="6754"/>
    <cellStyle name="Porcentaje 2 2 3 2 3 3 2" xfId="14334"/>
    <cellStyle name="Porcentaje 2 2 3 2 3 3 2 2" xfId="26162"/>
    <cellStyle name="Porcentaje 2 2 3 2 3 3 3" xfId="19702"/>
    <cellStyle name="Porcentaje 2 2 3 2 3 4" xfId="9320"/>
    <cellStyle name="Porcentaje 2 2 3 2 3 4 2" xfId="21679"/>
    <cellStyle name="Porcentaje 2 2 3 2 3 5" xfId="15765"/>
    <cellStyle name="Porcentaje 2 2 3 2 4" xfId="2206"/>
    <cellStyle name="Porcentaje 2 2 3 2 4 2" xfId="14335"/>
    <cellStyle name="Porcentaje 2 2 3 2 4 2 2" xfId="26163"/>
    <cellStyle name="Porcentaje 2 2 3 2 4 3" xfId="16652"/>
    <cellStyle name="Porcentaje 2 2 3 2 5" xfId="6755"/>
    <cellStyle name="Porcentaje 2 2 3 2 5 2" xfId="14336"/>
    <cellStyle name="Porcentaje 2 2 3 2 5 2 2" xfId="26164"/>
    <cellStyle name="Porcentaje 2 2 3 2 5 3" xfId="19703"/>
    <cellStyle name="Porcentaje 2 2 3 2 6" xfId="9321"/>
    <cellStyle name="Porcentaje 2 2 3 2 6 2" xfId="21680"/>
    <cellStyle name="Porcentaje 2 2 3 2 7" xfId="15756"/>
    <cellStyle name="Porcentaje 2 2 3 3" xfId="1200"/>
    <cellStyle name="Porcentaje 2 2 3 3 2" xfId="2207"/>
    <cellStyle name="Porcentaje 2 2 3 3 2 2" xfId="14337"/>
    <cellStyle name="Porcentaje 2 2 3 3 2 2 2" xfId="26165"/>
    <cellStyle name="Porcentaje 2 2 3 3 2 3" xfId="16653"/>
    <cellStyle name="Porcentaje 2 2 3 3 3" xfId="6756"/>
    <cellStyle name="Porcentaje 2 2 3 3 3 2" xfId="14338"/>
    <cellStyle name="Porcentaje 2 2 3 3 3 2 2" xfId="26166"/>
    <cellStyle name="Porcentaje 2 2 3 3 3 3" xfId="19704"/>
    <cellStyle name="Porcentaje 2 2 3 3 4" xfId="9322"/>
    <cellStyle name="Porcentaje 2 2 3 3 4 2" xfId="21681"/>
    <cellStyle name="Porcentaje 2 2 3 3 5" xfId="15766"/>
    <cellStyle name="Porcentaje 2 2 3 4" xfId="2208"/>
    <cellStyle name="Porcentaje 2 2 3 4 2" xfId="14339"/>
    <cellStyle name="Porcentaje 2 2 3 4 2 2" xfId="26167"/>
    <cellStyle name="Porcentaje 2 2 3 4 3" xfId="16654"/>
    <cellStyle name="Porcentaje 2 2 3 5" xfId="6757"/>
    <cellStyle name="Porcentaje 2 2 3 5 2" xfId="14340"/>
    <cellStyle name="Porcentaje 2 2 3 5 2 2" xfId="26168"/>
    <cellStyle name="Porcentaje 2 2 3 5 3" xfId="19705"/>
    <cellStyle name="Porcentaje 2 2 3 6" xfId="9323"/>
    <cellStyle name="Porcentaje 2 2 3 6 2" xfId="21682"/>
    <cellStyle name="Porcentaje 2 2 3 7" xfId="15755"/>
    <cellStyle name="Porcentaje 2 2 4" xfId="1201"/>
    <cellStyle name="Porcentaje 2 2 4 2" xfId="2209"/>
    <cellStyle name="Porcentaje 2 2 4 2 2" xfId="14341"/>
    <cellStyle name="Porcentaje 2 2 4 2 2 2" xfId="26169"/>
    <cellStyle name="Porcentaje 2 2 4 2 3" xfId="16655"/>
    <cellStyle name="Porcentaje 2 2 4 3" xfId="6758"/>
    <cellStyle name="Porcentaje 2 2 4 3 2" xfId="14342"/>
    <cellStyle name="Porcentaje 2 2 4 3 2 2" xfId="26170"/>
    <cellStyle name="Porcentaje 2 2 4 3 3" xfId="19706"/>
    <cellStyle name="Porcentaje 2 2 4 4" xfId="9324"/>
    <cellStyle name="Porcentaje 2 2 4 4 2" xfId="21683"/>
    <cellStyle name="Porcentaje 2 2 4 5" xfId="15767"/>
    <cellStyle name="Porcentaje 2 2 5" xfId="2210"/>
    <cellStyle name="Porcentaje 2 2 5 2" xfId="14343"/>
    <cellStyle name="Porcentaje 2 2 5 2 2" xfId="26171"/>
    <cellStyle name="Porcentaje 2 2 5 3" xfId="16656"/>
    <cellStyle name="Porcentaje 2 2 6" xfId="6759"/>
    <cellStyle name="Porcentaje 2 2 7" xfId="14344"/>
    <cellStyle name="Porcentaje 2 2 7 2" xfId="26172"/>
    <cellStyle name="Porcentaje 2 2 8" xfId="15752"/>
    <cellStyle name="Porcentaje 2 3" xfId="2211"/>
    <cellStyle name="Porcentaje 2 3 2" xfId="14345"/>
    <cellStyle name="Porcentaje 2 3 2 2" xfId="26173"/>
    <cellStyle name="Porcentaje 2 3 3" xfId="16657"/>
    <cellStyle name="Porcentaje 3" xfId="1202"/>
    <cellStyle name="Porcentaje 3 2" xfId="1203"/>
    <cellStyle name="Porcentaje 3 2 2" xfId="1204"/>
    <cellStyle name="Porcentaje 3 2 2 2" xfId="2212"/>
    <cellStyle name="Porcentaje 3 2 2 2 2" xfId="14346"/>
    <cellStyle name="Porcentaje 3 2 2 2 2 2" xfId="26174"/>
    <cellStyle name="Porcentaje 3 2 2 2 3" xfId="16658"/>
    <cellStyle name="Porcentaje 3 2 2 3" xfId="6760"/>
    <cellStyle name="Porcentaje 3 2 2 3 2" xfId="14347"/>
    <cellStyle name="Porcentaje 3 2 2 3 2 2" xfId="26175"/>
    <cellStyle name="Porcentaje 3 2 2 3 3" xfId="19707"/>
    <cellStyle name="Porcentaje 3 2 2 4" xfId="9325"/>
    <cellStyle name="Porcentaje 3 2 2 4 2" xfId="21684"/>
    <cellStyle name="Porcentaje 3 2 2 5" xfId="15770"/>
    <cellStyle name="Porcentaje 3 2 3" xfId="2213"/>
    <cellStyle name="Porcentaje 3 2 3 2" xfId="14348"/>
    <cellStyle name="Porcentaje 3 2 3 2 2" xfId="26176"/>
    <cellStyle name="Porcentaje 3 2 3 3" xfId="16659"/>
    <cellStyle name="Porcentaje 3 2 4" xfId="6761"/>
    <cellStyle name="Porcentaje 3 2 4 2" xfId="14349"/>
    <cellStyle name="Porcentaje 3 2 4 2 2" xfId="26177"/>
    <cellStyle name="Porcentaje 3 2 4 3" xfId="19708"/>
    <cellStyle name="Porcentaje 3 2 5" xfId="9326"/>
    <cellStyle name="Porcentaje 3 2 5 2" xfId="21685"/>
    <cellStyle name="Porcentaje 3 2 6" xfId="15769"/>
    <cellStyle name="Porcentaje 3 3" xfId="1205"/>
    <cellStyle name="Porcentaje 3 3 2" xfId="2214"/>
    <cellStyle name="Porcentaje 3 3 2 2" xfId="14350"/>
    <cellStyle name="Porcentaje 3 3 2 2 2" xfId="26178"/>
    <cellStyle name="Porcentaje 3 3 2 3" xfId="16660"/>
    <cellStyle name="Porcentaje 3 3 3" xfId="6762"/>
    <cellStyle name="Porcentaje 3 3 3 2" xfId="14351"/>
    <cellStyle name="Porcentaje 3 3 3 2 2" xfId="26179"/>
    <cellStyle name="Porcentaje 3 3 3 3" xfId="19709"/>
    <cellStyle name="Porcentaje 3 3 4" xfId="9327"/>
    <cellStyle name="Porcentaje 3 3 4 2" xfId="21686"/>
    <cellStyle name="Porcentaje 3 3 5" xfId="15771"/>
    <cellStyle name="Porcentaje 3 4" xfId="2215"/>
    <cellStyle name="Porcentaje 3 4 2" xfId="14352"/>
    <cellStyle name="Porcentaje 3 4 2 2" xfId="26180"/>
    <cellStyle name="Porcentaje 3 4 3" xfId="16661"/>
    <cellStyle name="Porcentaje 3 5" xfId="6763"/>
    <cellStyle name="Porcentaje 3 5 2" xfId="14353"/>
    <cellStyle name="Porcentaje 3 5 2 2" xfId="26181"/>
    <cellStyle name="Porcentaje 3 5 3" xfId="19710"/>
    <cellStyle name="Porcentaje 3 6" xfId="9328"/>
    <cellStyle name="Porcentaje 3 6 2" xfId="21687"/>
    <cellStyle name="Porcentaje 3 7" xfId="15768"/>
    <cellStyle name="Porcentaje 4" xfId="1206"/>
    <cellStyle name="Porcentaje 4 2" xfId="1207"/>
    <cellStyle name="Porcentaje 4 2 2" xfId="1208"/>
    <cellStyle name="Porcentaje 4 2 2 2" xfId="2216"/>
    <cellStyle name="Porcentaje 4 2 2 2 2" xfId="14354"/>
    <cellStyle name="Porcentaje 4 2 2 2 2 2" xfId="26182"/>
    <cellStyle name="Porcentaje 4 2 2 2 3" xfId="16662"/>
    <cellStyle name="Porcentaje 4 2 2 3" xfId="6764"/>
    <cellStyle name="Porcentaje 4 2 2 3 2" xfId="14355"/>
    <cellStyle name="Porcentaje 4 2 2 3 2 2" xfId="26183"/>
    <cellStyle name="Porcentaje 4 2 2 3 3" xfId="19711"/>
    <cellStyle name="Porcentaje 4 2 2 4" xfId="9329"/>
    <cellStyle name="Porcentaje 4 2 2 4 2" xfId="21688"/>
    <cellStyle name="Porcentaje 4 2 2 5" xfId="15774"/>
    <cellStyle name="Porcentaje 4 2 3" xfId="2217"/>
    <cellStyle name="Porcentaje 4 2 3 2" xfId="14356"/>
    <cellStyle name="Porcentaje 4 2 3 2 2" xfId="26184"/>
    <cellStyle name="Porcentaje 4 2 3 3" xfId="16663"/>
    <cellStyle name="Porcentaje 4 2 4" xfId="6765"/>
    <cellStyle name="Porcentaje 4 2 4 2" xfId="14357"/>
    <cellStyle name="Porcentaje 4 2 4 2 2" xfId="26185"/>
    <cellStyle name="Porcentaje 4 2 4 3" xfId="19712"/>
    <cellStyle name="Porcentaje 4 2 5" xfId="9330"/>
    <cellStyle name="Porcentaje 4 2 5 2" xfId="21689"/>
    <cellStyle name="Porcentaje 4 2 6" xfId="15773"/>
    <cellStyle name="Porcentaje 4 3" xfId="1209"/>
    <cellStyle name="Porcentaje 4 3 2" xfId="1210"/>
    <cellStyle name="Porcentaje 4 3 2 2" xfId="2218"/>
    <cellStyle name="Porcentaje 4 3 2 2 2" xfId="14358"/>
    <cellStyle name="Porcentaje 4 3 2 2 2 2" xfId="26186"/>
    <cellStyle name="Porcentaje 4 3 2 2 3" xfId="16664"/>
    <cellStyle name="Porcentaje 4 3 2 3" xfId="6766"/>
    <cellStyle name="Porcentaje 4 3 2 3 2" xfId="14359"/>
    <cellStyle name="Porcentaje 4 3 2 3 2 2" xfId="26187"/>
    <cellStyle name="Porcentaje 4 3 2 3 3" xfId="19713"/>
    <cellStyle name="Porcentaje 4 3 2 4" xfId="9331"/>
    <cellStyle name="Porcentaje 4 3 2 4 2" xfId="21690"/>
    <cellStyle name="Porcentaje 4 3 2 5" xfId="15776"/>
    <cellStyle name="Porcentaje 4 3 3" xfId="2219"/>
    <cellStyle name="Porcentaje 4 3 3 2" xfId="14360"/>
    <cellStyle name="Porcentaje 4 3 3 2 2" xfId="26188"/>
    <cellStyle name="Porcentaje 4 3 3 3" xfId="16665"/>
    <cellStyle name="Porcentaje 4 3 4" xfId="6767"/>
    <cellStyle name="Porcentaje 4 3 4 2" xfId="14361"/>
    <cellStyle name="Porcentaje 4 3 4 2 2" xfId="26189"/>
    <cellStyle name="Porcentaje 4 3 4 3" xfId="19714"/>
    <cellStyle name="Porcentaje 4 3 5" xfId="9332"/>
    <cellStyle name="Porcentaje 4 3 5 2" xfId="21691"/>
    <cellStyle name="Porcentaje 4 3 6" xfId="15775"/>
    <cellStyle name="Porcentaje 4 4" xfId="1211"/>
    <cellStyle name="Porcentaje 4 4 2" xfId="1212"/>
    <cellStyle name="Porcentaje 4 4 2 2" xfId="1213"/>
    <cellStyle name="Porcentaje 4 4 2 2 2" xfId="2220"/>
    <cellStyle name="Porcentaje 4 4 2 2 2 2" xfId="14362"/>
    <cellStyle name="Porcentaje 4 4 2 2 2 2 2" xfId="26190"/>
    <cellStyle name="Porcentaje 4 4 2 2 2 3" xfId="16666"/>
    <cellStyle name="Porcentaje 4 4 2 2 3" xfId="6768"/>
    <cellStyle name="Porcentaje 4 4 2 2 3 2" xfId="14363"/>
    <cellStyle name="Porcentaje 4 4 2 2 3 2 2" xfId="26191"/>
    <cellStyle name="Porcentaje 4 4 2 2 3 3" xfId="19715"/>
    <cellStyle name="Porcentaje 4 4 2 2 4" xfId="9333"/>
    <cellStyle name="Porcentaje 4 4 2 2 4 2" xfId="21692"/>
    <cellStyle name="Porcentaje 4 4 2 2 5" xfId="15779"/>
    <cellStyle name="Porcentaje 4 4 2 3" xfId="2221"/>
    <cellStyle name="Porcentaje 4 4 2 3 2" xfId="14364"/>
    <cellStyle name="Porcentaje 4 4 2 3 2 2" xfId="26192"/>
    <cellStyle name="Porcentaje 4 4 2 3 3" xfId="16667"/>
    <cellStyle name="Porcentaje 4 4 2 4" xfId="6769"/>
    <cellStyle name="Porcentaje 4 4 2 4 2" xfId="14365"/>
    <cellStyle name="Porcentaje 4 4 2 4 2 2" xfId="26193"/>
    <cellStyle name="Porcentaje 4 4 2 4 3" xfId="19716"/>
    <cellStyle name="Porcentaje 4 4 2 5" xfId="9334"/>
    <cellStyle name="Porcentaje 4 4 2 5 2" xfId="21693"/>
    <cellStyle name="Porcentaje 4 4 2 6" xfId="15778"/>
    <cellStyle name="Porcentaje 4 4 3" xfId="1214"/>
    <cellStyle name="Porcentaje 4 4 3 2" xfId="2222"/>
    <cellStyle name="Porcentaje 4 4 3 2 2" xfId="14366"/>
    <cellStyle name="Porcentaje 4 4 3 2 2 2" xfId="26194"/>
    <cellStyle name="Porcentaje 4 4 3 2 3" xfId="16668"/>
    <cellStyle name="Porcentaje 4 4 3 3" xfId="6770"/>
    <cellStyle name="Porcentaje 4 4 3 3 2" xfId="14367"/>
    <cellStyle name="Porcentaje 4 4 3 3 2 2" xfId="26195"/>
    <cellStyle name="Porcentaje 4 4 3 3 3" xfId="19717"/>
    <cellStyle name="Porcentaje 4 4 3 4" xfId="9335"/>
    <cellStyle name="Porcentaje 4 4 3 4 2" xfId="21694"/>
    <cellStyle name="Porcentaje 4 4 3 5" xfId="15780"/>
    <cellStyle name="Porcentaje 4 4 4" xfId="2223"/>
    <cellStyle name="Porcentaje 4 4 4 2" xfId="14368"/>
    <cellStyle name="Porcentaje 4 4 4 2 2" xfId="26196"/>
    <cellStyle name="Porcentaje 4 4 4 3" xfId="16669"/>
    <cellStyle name="Porcentaje 4 4 5" xfId="6771"/>
    <cellStyle name="Porcentaje 4 4 5 2" xfId="14369"/>
    <cellStyle name="Porcentaje 4 4 5 2 2" xfId="26197"/>
    <cellStyle name="Porcentaje 4 4 5 3" xfId="19718"/>
    <cellStyle name="Porcentaje 4 4 6" xfId="9336"/>
    <cellStyle name="Porcentaje 4 4 6 2" xfId="21695"/>
    <cellStyle name="Porcentaje 4 4 7" xfId="15777"/>
    <cellStyle name="Porcentaje 4 5" xfId="1215"/>
    <cellStyle name="Porcentaje 4 5 2" xfId="2224"/>
    <cellStyle name="Porcentaje 4 5 2 2" xfId="14370"/>
    <cellStyle name="Porcentaje 4 5 2 2 2" xfId="26198"/>
    <cellStyle name="Porcentaje 4 5 2 3" xfId="16670"/>
    <cellStyle name="Porcentaje 4 5 3" xfId="6772"/>
    <cellStyle name="Porcentaje 4 5 3 2" xfId="14371"/>
    <cellStyle name="Porcentaje 4 5 3 2 2" xfId="26199"/>
    <cellStyle name="Porcentaje 4 5 3 3" xfId="19719"/>
    <cellStyle name="Porcentaje 4 5 4" xfId="9337"/>
    <cellStyle name="Porcentaje 4 5 4 2" xfId="21696"/>
    <cellStyle name="Porcentaje 4 5 5" xfId="15781"/>
    <cellStyle name="Porcentaje 4 6" xfId="2225"/>
    <cellStyle name="Porcentaje 4 6 2" xfId="14372"/>
    <cellStyle name="Porcentaje 4 6 2 2" xfId="26200"/>
    <cellStyle name="Porcentaje 4 6 3" xfId="16671"/>
    <cellStyle name="Porcentaje 4 7" xfId="6773"/>
    <cellStyle name="Porcentaje 4 7 2" xfId="14373"/>
    <cellStyle name="Porcentaje 4 7 2 2" xfId="26201"/>
    <cellStyle name="Porcentaje 4 7 3" xfId="19720"/>
    <cellStyle name="Porcentaje 4 8" xfId="9338"/>
    <cellStyle name="Porcentaje 4 8 2" xfId="21697"/>
    <cellStyle name="Porcentaje 4 9" xfId="15772"/>
    <cellStyle name="Porcentaje 5" xfId="2226"/>
    <cellStyle name="Porcentaje 6" xfId="2227"/>
    <cellStyle name="Porcentaje 6 2" xfId="14374"/>
    <cellStyle name="Porcentaje 6 2 2" xfId="26202"/>
    <cellStyle name="Porcentaje 6 3" xfId="16672"/>
    <cellStyle name="Porcentaje 7" xfId="6774"/>
    <cellStyle name="Porcentaje 7 2" xfId="14375"/>
    <cellStyle name="Porcentaje 7 2 2" xfId="26203"/>
    <cellStyle name="Porcentaje 7 3" xfId="19721"/>
    <cellStyle name="Porcentaje 8" xfId="6775"/>
    <cellStyle name="Porcentaje 9" xfId="6776"/>
    <cellStyle name="Porcentaje 9 2" xfId="14376"/>
    <cellStyle name="Porcentaje 9 2 2" xfId="26204"/>
    <cellStyle name="Porcentaje 9 3" xfId="19722"/>
    <cellStyle name="Porcentual 10" xfId="194"/>
    <cellStyle name="Porcentual 10 10" xfId="2228"/>
    <cellStyle name="Porcentual 10 10 2" xfId="14377"/>
    <cellStyle name="Porcentual 10 10 2 2" xfId="26205"/>
    <cellStyle name="Porcentual 10 10 3" xfId="16673"/>
    <cellStyle name="Porcentual 10 11" xfId="6777"/>
    <cellStyle name="Porcentual 10 11 2" xfId="14378"/>
    <cellStyle name="Porcentual 10 11 2 2" xfId="26206"/>
    <cellStyle name="Porcentual 10 11 3" xfId="19723"/>
    <cellStyle name="Porcentual 10 12" xfId="9339"/>
    <cellStyle name="Porcentual 10 12 2" xfId="21698"/>
    <cellStyle name="Porcentual 10 13" xfId="14984"/>
    <cellStyle name="Porcentual 10 2" xfId="1216"/>
    <cellStyle name="Porcentual 10 2 2" xfId="6778"/>
    <cellStyle name="Porcentual 10 3" xfId="1217"/>
    <cellStyle name="Porcentual 10 3 2" xfId="1218"/>
    <cellStyle name="Porcentual 10 3 2 2" xfId="1219"/>
    <cellStyle name="Porcentual 10 3 2 2 2" xfId="2229"/>
    <cellStyle name="Porcentual 10 3 2 2 2 2" xfId="14379"/>
    <cellStyle name="Porcentual 10 3 2 2 2 2 2" xfId="26207"/>
    <cellStyle name="Porcentual 10 3 2 2 2 3" xfId="16674"/>
    <cellStyle name="Porcentual 10 3 2 2 3" xfId="6779"/>
    <cellStyle name="Porcentual 10 3 2 2 3 2" xfId="14380"/>
    <cellStyle name="Porcentual 10 3 2 2 3 2 2" xfId="26208"/>
    <cellStyle name="Porcentual 10 3 2 2 3 3" xfId="19724"/>
    <cellStyle name="Porcentual 10 3 2 2 4" xfId="9340"/>
    <cellStyle name="Porcentual 10 3 2 2 4 2" xfId="21699"/>
    <cellStyle name="Porcentual 10 3 2 2 5" xfId="15784"/>
    <cellStyle name="Porcentual 10 3 2 3" xfId="2230"/>
    <cellStyle name="Porcentual 10 3 2 3 2" xfId="14381"/>
    <cellStyle name="Porcentual 10 3 2 3 2 2" xfId="26209"/>
    <cellStyle name="Porcentual 10 3 2 3 3" xfId="16675"/>
    <cellStyle name="Porcentual 10 3 2 4" xfId="6780"/>
    <cellStyle name="Porcentual 10 3 2 4 2" xfId="14382"/>
    <cellStyle name="Porcentual 10 3 2 4 2 2" xfId="26210"/>
    <cellStyle name="Porcentual 10 3 2 4 3" xfId="19725"/>
    <cellStyle name="Porcentual 10 3 2 5" xfId="9341"/>
    <cellStyle name="Porcentual 10 3 2 5 2" xfId="21700"/>
    <cellStyle name="Porcentual 10 3 2 6" xfId="15783"/>
    <cellStyle name="Porcentual 10 3 3" xfId="1220"/>
    <cellStyle name="Porcentual 10 3 3 2" xfId="2231"/>
    <cellStyle name="Porcentual 10 3 3 2 2" xfId="14383"/>
    <cellStyle name="Porcentual 10 3 3 2 2 2" xfId="26211"/>
    <cellStyle name="Porcentual 10 3 3 2 3" xfId="16676"/>
    <cellStyle name="Porcentual 10 3 3 3" xfId="6781"/>
    <cellStyle name="Porcentual 10 3 3 3 2" xfId="14384"/>
    <cellStyle name="Porcentual 10 3 3 3 2 2" xfId="26212"/>
    <cellStyle name="Porcentual 10 3 3 3 3" xfId="19726"/>
    <cellStyle name="Porcentual 10 3 3 4" xfId="9342"/>
    <cellStyle name="Porcentual 10 3 3 4 2" xfId="21701"/>
    <cellStyle name="Porcentual 10 3 3 5" xfId="15785"/>
    <cellStyle name="Porcentual 10 3 4" xfId="2232"/>
    <cellStyle name="Porcentual 10 3 4 2" xfId="14385"/>
    <cellStyle name="Porcentual 10 3 4 2 2" xfId="26213"/>
    <cellStyle name="Porcentual 10 3 4 3" xfId="16677"/>
    <cellStyle name="Porcentual 10 3 5" xfId="6782"/>
    <cellStyle name="Porcentual 10 3 5 2" xfId="14386"/>
    <cellStyle name="Porcentual 10 3 5 2 2" xfId="26214"/>
    <cellStyle name="Porcentual 10 3 5 3" xfId="19727"/>
    <cellStyle name="Porcentual 10 3 6" xfId="9343"/>
    <cellStyle name="Porcentual 10 3 6 2" xfId="21702"/>
    <cellStyle name="Porcentual 10 3 7" xfId="15782"/>
    <cellStyle name="Porcentual 10 4" xfId="1221"/>
    <cellStyle name="Porcentual 10 4 2" xfId="1222"/>
    <cellStyle name="Porcentual 10 4 2 2" xfId="1223"/>
    <cellStyle name="Porcentual 10 4 2 2 2" xfId="2233"/>
    <cellStyle name="Porcentual 10 4 2 2 2 2" xfId="14387"/>
    <cellStyle name="Porcentual 10 4 2 2 2 2 2" xfId="26215"/>
    <cellStyle name="Porcentual 10 4 2 2 2 3" xfId="16678"/>
    <cellStyle name="Porcentual 10 4 2 2 3" xfId="6783"/>
    <cellStyle name="Porcentual 10 4 2 2 3 2" xfId="14388"/>
    <cellStyle name="Porcentual 10 4 2 2 3 2 2" xfId="26216"/>
    <cellStyle name="Porcentual 10 4 2 2 3 3" xfId="19728"/>
    <cellStyle name="Porcentual 10 4 2 2 4" xfId="9344"/>
    <cellStyle name="Porcentual 10 4 2 2 4 2" xfId="21703"/>
    <cellStyle name="Porcentual 10 4 2 2 5" xfId="15788"/>
    <cellStyle name="Porcentual 10 4 2 3" xfId="2234"/>
    <cellStyle name="Porcentual 10 4 2 3 2" xfId="14389"/>
    <cellStyle name="Porcentual 10 4 2 3 2 2" xfId="26217"/>
    <cellStyle name="Porcentual 10 4 2 3 3" xfId="16679"/>
    <cellStyle name="Porcentual 10 4 2 4" xfId="6784"/>
    <cellStyle name="Porcentual 10 4 2 4 2" xfId="14390"/>
    <cellStyle name="Porcentual 10 4 2 4 2 2" xfId="26218"/>
    <cellStyle name="Porcentual 10 4 2 4 3" xfId="19729"/>
    <cellStyle name="Porcentual 10 4 2 5" xfId="9345"/>
    <cellStyle name="Porcentual 10 4 2 5 2" xfId="21704"/>
    <cellStyle name="Porcentual 10 4 2 6" xfId="15787"/>
    <cellStyle name="Porcentual 10 4 3" xfId="1224"/>
    <cellStyle name="Porcentual 10 4 3 2" xfId="2235"/>
    <cellStyle name="Porcentual 10 4 3 2 2" xfId="14391"/>
    <cellStyle name="Porcentual 10 4 3 2 2 2" xfId="26219"/>
    <cellStyle name="Porcentual 10 4 3 2 3" xfId="16680"/>
    <cellStyle name="Porcentual 10 4 3 3" xfId="6785"/>
    <cellStyle name="Porcentual 10 4 3 3 2" xfId="14392"/>
    <cellStyle name="Porcentual 10 4 3 3 2 2" xfId="26220"/>
    <cellStyle name="Porcentual 10 4 3 3 3" xfId="19730"/>
    <cellStyle name="Porcentual 10 4 3 4" xfId="9346"/>
    <cellStyle name="Porcentual 10 4 3 4 2" xfId="21705"/>
    <cellStyle name="Porcentual 10 4 3 5" xfId="15789"/>
    <cellStyle name="Porcentual 10 4 4" xfId="2236"/>
    <cellStyle name="Porcentual 10 4 4 2" xfId="14393"/>
    <cellStyle name="Porcentual 10 4 4 2 2" xfId="26221"/>
    <cellStyle name="Porcentual 10 4 4 3" xfId="16681"/>
    <cellStyle name="Porcentual 10 4 5" xfId="6786"/>
    <cellStyle name="Porcentual 10 4 5 2" xfId="14394"/>
    <cellStyle name="Porcentual 10 4 5 2 2" xfId="26222"/>
    <cellStyle name="Porcentual 10 4 5 3" xfId="19731"/>
    <cellStyle name="Porcentual 10 4 6" xfId="9347"/>
    <cellStyle name="Porcentual 10 4 6 2" xfId="21706"/>
    <cellStyle name="Porcentual 10 4 7" xfId="15786"/>
    <cellStyle name="Porcentual 10 5" xfId="1225"/>
    <cellStyle name="Porcentual 10 5 2" xfId="1226"/>
    <cellStyle name="Porcentual 10 5 2 2" xfId="1227"/>
    <cellStyle name="Porcentual 10 5 2 2 2" xfId="2237"/>
    <cellStyle name="Porcentual 10 5 2 2 2 2" xfId="14395"/>
    <cellStyle name="Porcentual 10 5 2 2 2 2 2" xfId="26223"/>
    <cellStyle name="Porcentual 10 5 2 2 2 3" xfId="16682"/>
    <cellStyle name="Porcentual 10 5 2 2 3" xfId="6787"/>
    <cellStyle name="Porcentual 10 5 2 2 3 2" xfId="14396"/>
    <cellStyle name="Porcentual 10 5 2 2 3 2 2" xfId="26224"/>
    <cellStyle name="Porcentual 10 5 2 2 3 3" xfId="19732"/>
    <cellStyle name="Porcentual 10 5 2 2 4" xfId="9348"/>
    <cellStyle name="Porcentual 10 5 2 2 4 2" xfId="21707"/>
    <cellStyle name="Porcentual 10 5 2 2 5" xfId="15792"/>
    <cellStyle name="Porcentual 10 5 2 3" xfId="2238"/>
    <cellStyle name="Porcentual 10 5 2 3 2" xfId="14397"/>
    <cellStyle name="Porcentual 10 5 2 3 2 2" xfId="26225"/>
    <cellStyle name="Porcentual 10 5 2 3 3" xfId="16683"/>
    <cellStyle name="Porcentual 10 5 2 4" xfId="6788"/>
    <cellStyle name="Porcentual 10 5 2 4 2" xfId="14398"/>
    <cellStyle name="Porcentual 10 5 2 4 2 2" xfId="26226"/>
    <cellStyle name="Porcentual 10 5 2 4 3" xfId="19733"/>
    <cellStyle name="Porcentual 10 5 2 5" xfId="9349"/>
    <cellStyle name="Porcentual 10 5 2 5 2" xfId="21708"/>
    <cellStyle name="Porcentual 10 5 2 6" xfId="15791"/>
    <cellStyle name="Porcentual 10 5 3" xfId="1228"/>
    <cellStyle name="Porcentual 10 5 3 2" xfId="2239"/>
    <cellStyle name="Porcentual 10 5 3 2 2" xfId="14399"/>
    <cellStyle name="Porcentual 10 5 3 2 2 2" xfId="26227"/>
    <cellStyle name="Porcentual 10 5 3 2 3" xfId="16684"/>
    <cellStyle name="Porcentual 10 5 3 3" xfId="6789"/>
    <cellStyle name="Porcentual 10 5 3 3 2" xfId="14400"/>
    <cellStyle name="Porcentual 10 5 3 3 2 2" xfId="26228"/>
    <cellStyle name="Porcentual 10 5 3 3 3" xfId="19734"/>
    <cellStyle name="Porcentual 10 5 3 4" xfId="9350"/>
    <cellStyle name="Porcentual 10 5 3 4 2" xfId="21709"/>
    <cellStyle name="Porcentual 10 5 3 5" xfId="15793"/>
    <cellStyle name="Porcentual 10 5 4" xfId="2240"/>
    <cellStyle name="Porcentual 10 5 4 2" xfId="14401"/>
    <cellStyle name="Porcentual 10 5 4 2 2" xfId="26229"/>
    <cellStyle name="Porcentual 10 5 4 3" xfId="16685"/>
    <cellStyle name="Porcentual 10 5 5" xfId="6790"/>
    <cellStyle name="Porcentual 10 5 5 2" xfId="14402"/>
    <cellStyle name="Porcentual 10 5 5 2 2" xfId="26230"/>
    <cellStyle name="Porcentual 10 5 5 3" xfId="19735"/>
    <cellStyle name="Porcentual 10 5 6" xfId="9351"/>
    <cellStyle name="Porcentual 10 5 6 2" xfId="21710"/>
    <cellStyle name="Porcentual 10 5 7" xfId="15790"/>
    <cellStyle name="Porcentual 10 6" xfId="1229"/>
    <cellStyle name="Porcentual 10 6 2" xfId="1230"/>
    <cellStyle name="Porcentual 10 6 2 2" xfId="1231"/>
    <cellStyle name="Porcentual 10 6 2 2 2" xfId="2241"/>
    <cellStyle name="Porcentual 10 6 2 2 2 2" xfId="14403"/>
    <cellStyle name="Porcentual 10 6 2 2 2 2 2" xfId="26231"/>
    <cellStyle name="Porcentual 10 6 2 2 2 3" xfId="16686"/>
    <cellStyle name="Porcentual 10 6 2 2 3" xfId="6791"/>
    <cellStyle name="Porcentual 10 6 2 2 3 2" xfId="14404"/>
    <cellStyle name="Porcentual 10 6 2 2 3 2 2" xfId="26232"/>
    <cellStyle name="Porcentual 10 6 2 2 3 3" xfId="19736"/>
    <cellStyle name="Porcentual 10 6 2 2 4" xfId="9352"/>
    <cellStyle name="Porcentual 10 6 2 2 4 2" xfId="21711"/>
    <cellStyle name="Porcentual 10 6 2 2 5" xfId="15796"/>
    <cellStyle name="Porcentual 10 6 2 3" xfId="2242"/>
    <cellStyle name="Porcentual 10 6 2 3 2" xfId="14405"/>
    <cellStyle name="Porcentual 10 6 2 3 2 2" xfId="26233"/>
    <cellStyle name="Porcentual 10 6 2 3 3" xfId="16687"/>
    <cellStyle name="Porcentual 10 6 2 4" xfId="6792"/>
    <cellStyle name="Porcentual 10 6 2 4 2" xfId="14406"/>
    <cellStyle name="Porcentual 10 6 2 4 2 2" xfId="26234"/>
    <cellStyle name="Porcentual 10 6 2 4 3" xfId="19737"/>
    <cellStyle name="Porcentual 10 6 2 5" xfId="9353"/>
    <cellStyle name="Porcentual 10 6 2 5 2" xfId="21712"/>
    <cellStyle name="Porcentual 10 6 2 6" xfId="15795"/>
    <cellStyle name="Porcentual 10 6 3" xfId="1232"/>
    <cellStyle name="Porcentual 10 6 3 2" xfId="2243"/>
    <cellStyle name="Porcentual 10 6 3 2 2" xfId="14407"/>
    <cellStyle name="Porcentual 10 6 3 2 2 2" xfId="26235"/>
    <cellStyle name="Porcentual 10 6 3 2 3" xfId="16688"/>
    <cellStyle name="Porcentual 10 6 3 3" xfId="6793"/>
    <cellStyle name="Porcentual 10 6 3 3 2" xfId="14408"/>
    <cellStyle name="Porcentual 10 6 3 3 2 2" xfId="26236"/>
    <cellStyle name="Porcentual 10 6 3 3 3" xfId="19738"/>
    <cellStyle name="Porcentual 10 6 3 4" xfId="9354"/>
    <cellStyle name="Porcentual 10 6 3 4 2" xfId="21713"/>
    <cellStyle name="Porcentual 10 6 3 5" xfId="15797"/>
    <cellStyle name="Porcentual 10 6 4" xfId="2244"/>
    <cellStyle name="Porcentual 10 6 4 2" xfId="14409"/>
    <cellStyle name="Porcentual 10 6 4 2 2" xfId="26237"/>
    <cellStyle name="Porcentual 10 6 4 3" xfId="16689"/>
    <cellStyle name="Porcentual 10 6 5" xfId="6794"/>
    <cellStyle name="Porcentual 10 6 5 2" xfId="14410"/>
    <cellStyle name="Porcentual 10 6 5 2 2" xfId="26238"/>
    <cellStyle name="Porcentual 10 6 5 3" xfId="19739"/>
    <cellStyle name="Porcentual 10 6 6" xfId="9355"/>
    <cellStyle name="Porcentual 10 6 6 2" xfId="21714"/>
    <cellStyle name="Porcentual 10 6 7" xfId="15794"/>
    <cellStyle name="Porcentual 10 7" xfId="1233"/>
    <cellStyle name="Porcentual 10 7 2" xfId="1234"/>
    <cellStyle name="Porcentual 10 7 2 2" xfId="1235"/>
    <cellStyle name="Porcentual 10 7 2 2 2" xfId="2245"/>
    <cellStyle name="Porcentual 10 7 2 2 2 2" xfId="14411"/>
    <cellStyle name="Porcentual 10 7 2 2 2 2 2" xfId="26239"/>
    <cellStyle name="Porcentual 10 7 2 2 2 3" xfId="16690"/>
    <cellStyle name="Porcentual 10 7 2 2 3" xfId="6795"/>
    <cellStyle name="Porcentual 10 7 2 2 3 2" xfId="14412"/>
    <cellStyle name="Porcentual 10 7 2 2 3 2 2" xfId="26240"/>
    <cellStyle name="Porcentual 10 7 2 2 3 3" xfId="19740"/>
    <cellStyle name="Porcentual 10 7 2 2 4" xfId="9356"/>
    <cellStyle name="Porcentual 10 7 2 2 4 2" xfId="21715"/>
    <cellStyle name="Porcentual 10 7 2 2 5" xfId="15800"/>
    <cellStyle name="Porcentual 10 7 2 3" xfId="2246"/>
    <cellStyle name="Porcentual 10 7 2 3 2" xfId="14413"/>
    <cellStyle name="Porcentual 10 7 2 3 2 2" xfId="26241"/>
    <cellStyle name="Porcentual 10 7 2 3 3" xfId="16691"/>
    <cellStyle name="Porcentual 10 7 2 4" xfId="6796"/>
    <cellStyle name="Porcentual 10 7 2 4 2" xfId="14414"/>
    <cellStyle name="Porcentual 10 7 2 4 2 2" xfId="26242"/>
    <cellStyle name="Porcentual 10 7 2 4 3" xfId="19741"/>
    <cellStyle name="Porcentual 10 7 2 5" xfId="9357"/>
    <cellStyle name="Porcentual 10 7 2 5 2" xfId="21716"/>
    <cellStyle name="Porcentual 10 7 2 6" xfId="15799"/>
    <cellStyle name="Porcentual 10 7 3" xfId="1236"/>
    <cellStyle name="Porcentual 10 7 3 2" xfId="2247"/>
    <cellStyle name="Porcentual 10 7 3 2 2" xfId="14415"/>
    <cellStyle name="Porcentual 10 7 3 2 2 2" xfId="26243"/>
    <cellStyle name="Porcentual 10 7 3 2 3" xfId="16692"/>
    <cellStyle name="Porcentual 10 7 3 3" xfId="6797"/>
    <cellStyle name="Porcentual 10 7 3 3 2" xfId="14416"/>
    <cellStyle name="Porcentual 10 7 3 3 2 2" xfId="26244"/>
    <cellStyle name="Porcentual 10 7 3 3 3" xfId="19742"/>
    <cellStyle name="Porcentual 10 7 3 4" xfId="9358"/>
    <cellStyle name="Porcentual 10 7 3 4 2" xfId="21717"/>
    <cellStyle name="Porcentual 10 7 3 5" xfId="15801"/>
    <cellStyle name="Porcentual 10 7 4" xfId="2248"/>
    <cellStyle name="Porcentual 10 7 4 2" xfId="14417"/>
    <cellStyle name="Porcentual 10 7 4 2 2" xfId="26245"/>
    <cellStyle name="Porcentual 10 7 4 3" xfId="16693"/>
    <cellStyle name="Porcentual 10 7 5" xfId="6798"/>
    <cellStyle name="Porcentual 10 7 5 2" xfId="14418"/>
    <cellStyle name="Porcentual 10 7 5 2 2" xfId="26246"/>
    <cellStyle name="Porcentual 10 7 5 3" xfId="19743"/>
    <cellStyle name="Porcentual 10 7 6" xfId="9359"/>
    <cellStyle name="Porcentual 10 7 6 2" xfId="21718"/>
    <cellStyle name="Porcentual 10 7 7" xfId="15798"/>
    <cellStyle name="Porcentual 10 8" xfId="1237"/>
    <cellStyle name="Porcentual 10 8 2" xfId="1238"/>
    <cellStyle name="Porcentual 10 8 2 2" xfId="2249"/>
    <cellStyle name="Porcentual 10 8 2 2 2" xfId="14419"/>
    <cellStyle name="Porcentual 10 8 2 2 2 2" xfId="26247"/>
    <cellStyle name="Porcentual 10 8 2 2 3" xfId="16694"/>
    <cellStyle name="Porcentual 10 8 2 3" xfId="6799"/>
    <cellStyle name="Porcentual 10 8 2 3 2" xfId="14420"/>
    <cellStyle name="Porcentual 10 8 2 3 2 2" xfId="26248"/>
    <cellStyle name="Porcentual 10 8 2 3 3" xfId="19744"/>
    <cellStyle name="Porcentual 10 8 2 4" xfId="9360"/>
    <cellStyle name="Porcentual 10 8 2 4 2" xfId="21719"/>
    <cellStyle name="Porcentual 10 8 2 5" xfId="15803"/>
    <cellStyle name="Porcentual 10 8 3" xfId="2250"/>
    <cellStyle name="Porcentual 10 8 3 2" xfId="14421"/>
    <cellStyle name="Porcentual 10 8 3 2 2" xfId="26249"/>
    <cellStyle name="Porcentual 10 8 3 3" xfId="16695"/>
    <cellStyle name="Porcentual 10 8 4" xfId="6800"/>
    <cellStyle name="Porcentual 10 8 4 2" xfId="14422"/>
    <cellStyle name="Porcentual 10 8 4 2 2" xfId="26250"/>
    <cellStyle name="Porcentual 10 8 4 3" xfId="19745"/>
    <cellStyle name="Porcentual 10 8 5" xfId="9361"/>
    <cellStyle name="Porcentual 10 8 5 2" xfId="21720"/>
    <cellStyle name="Porcentual 10 8 6" xfId="15802"/>
    <cellStyle name="Porcentual 10 9" xfId="1239"/>
    <cellStyle name="Porcentual 10 9 2" xfId="2251"/>
    <cellStyle name="Porcentual 10 9 2 2" xfId="14423"/>
    <cellStyle name="Porcentual 10 9 2 2 2" xfId="26251"/>
    <cellStyle name="Porcentual 10 9 2 3" xfId="16696"/>
    <cellStyle name="Porcentual 10 9 3" xfId="6801"/>
    <cellStyle name="Porcentual 10 9 3 2" xfId="14424"/>
    <cellStyle name="Porcentual 10 9 3 2 2" xfId="26252"/>
    <cellStyle name="Porcentual 10 9 3 3" xfId="19746"/>
    <cellStyle name="Porcentual 10 9 4" xfId="9362"/>
    <cellStyle name="Porcentual 10 9 4 2" xfId="21721"/>
    <cellStyle name="Porcentual 10 9 5" xfId="15804"/>
    <cellStyle name="Porcentual 11" xfId="1240"/>
    <cellStyle name="Porcentual 11 2" xfId="2394"/>
    <cellStyle name="Porcentual 2" xfId="195"/>
    <cellStyle name="Porcentual 2 2" xfId="196"/>
    <cellStyle name="Porcentual 3" xfId="197"/>
    <cellStyle name="Porcentual 3 2" xfId="198"/>
    <cellStyle name="Porcentual 3 2 10" xfId="2252"/>
    <cellStyle name="Porcentual 3 2 10 2" xfId="14425"/>
    <cellStyle name="Porcentual 3 2 10 2 2" xfId="26253"/>
    <cellStyle name="Porcentual 3 2 10 3" xfId="16697"/>
    <cellStyle name="Porcentual 3 2 11" xfId="6802"/>
    <cellStyle name="Porcentual 3 2 11 2" xfId="14426"/>
    <cellStyle name="Porcentual 3 2 11 2 2" xfId="26254"/>
    <cellStyle name="Porcentual 3 2 11 3" xfId="19747"/>
    <cellStyle name="Porcentual 3 2 12" xfId="9363"/>
    <cellStyle name="Porcentual 3 2 12 2" xfId="21722"/>
    <cellStyle name="Porcentual 3 2 13" xfId="14985"/>
    <cellStyle name="Porcentual 3 2 2" xfId="1241"/>
    <cellStyle name="Porcentual 3 2 2 2" xfId="6803"/>
    <cellStyle name="Porcentual 3 2 3" xfId="1242"/>
    <cellStyle name="Porcentual 3 2 3 2" xfId="1243"/>
    <cellStyle name="Porcentual 3 2 3 2 2" xfId="1244"/>
    <cellStyle name="Porcentual 3 2 3 2 2 2" xfId="2253"/>
    <cellStyle name="Porcentual 3 2 3 2 2 2 2" xfId="14427"/>
    <cellStyle name="Porcentual 3 2 3 2 2 2 2 2" xfId="26255"/>
    <cellStyle name="Porcentual 3 2 3 2 2 2 3" xfId="16698"/>
    <cellStyle name="Porcentual 3 2 3 2 2 3" xfId="6804"/>
    <cellStyle name="Porcentual 3 2 3 2 2 3 2" xfId="14428"/>
    <cellStyle name="Porcentual 3 2 3 2 2 3 2 2" xfId="26256"/>
    <cellStyle name="Porcentual 3 2 3 2 2 3 3" xfId="19748"/>
    <cellStyle name="Porcentual 3 2 3 2 2 4" xfId="9364"/>
    <cellStyle name="Porcentual 3 2 3 2 2 4 2" xfId="21723"/>
    <cellStyle name="Porcentual 3 2 3 2 2 5" xfId="15807"/>
    <cellStyle name="Porcentual 3 2 3 2 3" xfId="2254"/>
    <cellStyle name="Porcentual 3 2 3 2 3 2" xfId="14429"/>
    <cellStyle name="Porcentual 3 2 3 2 3 2 2" xfId="26257"/>
    <cellStyle name="Porcentual 3 2 3 2 3 3" xfId="16699"/>
    <cellStyle name="Porcentual 3 2 3 2 4" xfId="6805"/>
    <cellStyle name="Porcentual 3 2 3 2 4 2" xfId="14430"/>
    <cellStyle name="Porcentual 3 2 3 2 4 2 2" xfId="26258"/>
    <cellStyle name="Porcentual 3 2 3 2 4 3" xfId="19749"/>
    <cellStyle name="Porcentual 3 2 3 2 5" xfId="9365"/>
    <cellStyle name="Porcentual 3 2 3 2 5 2" xfId="21724"/>
    <cellStyle name="Porcentual 3 2 3 2 6" xfId="15806"/>
    <cellStyle name="Porcentual 3 2 3 3" xfId="1245"/>
    <cellStyle name="Porcentual 3 2 3 3 2" xfId="2255"/>
    <cellStyle name="Porcentual 3 2 3 3 2 2" xfId="14431"/>
    <cellStyle name="Porcentual 3 2 3 3 2 2 2" xfId="26259"/>
    <cellStyle name="Porcentual 3 2 3 3 2 3" xfId="16700"/>
    <cellStyle name="Porcentual 3 2 3 3 3" xfId="6806"/>
    <cellStyle name="Porcentual 3 2 3 3 3 2" xfId="14432"/>
    <cellStyle name="Porcentual 3 2 3 3 3 2 2" xfId="26260"/>
    <cellStyle name="Porcentual 3 2 3 3 3 3" xfId="19750"/>
    <cellStyle name="Porcentual 3 2 3 3 4" xfId="9366"/>
    <cellStyle name="Porcentual 3 2 3 3 4 2" xfId="21725"/>
    <cellStyle name="Porcentual 3 2 3 3 5" xfId="15808"/>
    <cellStyle name="Porcentual 3 2 3 4" xfId="2256"/>
    <cellStyle name="Porcentual 3 2 3 4 2" xfId="14433"/>
    <cellStyle name="Porcentual 3 2 3 4 2 2" xfId="26261"/>
    <cellStyle name="Porcentual 3 2 3 4 3" xfId="16701"/>
    <cellStyle name="Porcentual 3 2 3 5" xfId="6807"/>
    <cellStyle name="Porcentual 3 2 3 5 2" xfId="14434"/>
    <cellStyle name="Porcentual 3 2 3 5 2 2" xfId="26262"/>
    <cellStyle name="Porcentual 3 2 3 5 3" xfId="19751"/>
    <cellStyle name="Porcentual 3 2 3 6" xfId="9367"/>
    <cellStyle name="Porcentual 3 2 3 6 2" xfId="21726"/>
    <cellStyle name="Porcentual 3 2 3 7" xfId="15805"/>
    <cellStyle name="Porcentual 3 2 4" xfId="1246"/>
    <cellStyle name="Porcentual 3 2 4 2" xfId="1247"/>
    <cellStyle name="Porcentual 3 2 4 2 2" xfId="1248"/>
    <cellStyle name="Porcentual 3 2 4 2 2 2" xfId="2257"/>
    <cellStyle name="Porcentual 3 2 4 2 2 2 2" xfId="14435"/>
    <cellStyle name="Porcentual 3 2 4 2 2 2 2 2" xfId="26263"/>
    <cellStyle name="Porcentual 3 2 4 2 2 2 3" xfId="16702"/>
    <cellStyle name="Porcentual 3 2 4 2 2 3" xfId="6808"/>
    <cellStyle name="Porcentual 3 2 4 2 2 3 2" xfId="14436"/>
    <cellStyle name="Porcentual 3 2 4 2 2 3 2 2" xfId="26264"/>
    <cellStyle name="Porcentual 3 2 4 2 2 3 3" xfId="19752"/>
    <cellStyle name="Porcentual 3 2 4 2 2 4" xfId="9368"/>
    <cellStyle name="Porcentual 3 2 4 2 2 4 2" xfId="21727"/>
    <cellStyle name="Porcentual 3 2 4 2 2 5" xfId="15811"/>
    <cellStyle name="Porcentual 3 2 4 2 3" xfId="2258"/>
    <cellStyle name="Porcentual 3 2 4 2 3 2" xfId="14437"/>
    <cellStyle name="Porcentual 3 2 4 2 3 2 2" xfId="26265"/>
    <cellStyle name="Porcentual 3 2 4 2 3 3" xfId="16703"/>
    <cellStyle name="Porcentual 3 2 4 2 4" xfId="6809"/>
    <cellStyle name="Porcentual 3 2 4 2 4 2" xfId="14438"/>
    <cellStyle name="Porcentual 3 2 4 2 4 2 2" xfId="26266"/>
    <cellStyle name="Porcentual 3 2 4 2 4 3" xfId="19753"/>
    <cellStyle name="Porcentual 3 2 4 2 5" xfId="9369"/>
    <cellStyle name="Porcentual 3 2 4 2 5 2" xfId="21728"/>
    <cellStyle name="Porcentual 3 2 4 2 6" xfId="15810"/>
    <cellStyle name="Porcentual 3 2 4 3" xfId="1249"/>
    <cellStyle name="Porcentual 3 2 4 3 2" xfId="2259"/>
    <cellStyle name="Porcentual 3 2 4 3 2 2" xfId="14439"/>
    <cellStyle name="Porcentual 3 2 4 3 2 2 2" xfId="26267"/>
    <cellStyle name="Porcentual 3 2 4 3 2 3" xfId="16704"/>
    <cellStyle name="Porcentual 3 2 4 3 3" xfId="6810"/>
    <cellStyle name="Porcentual 3 2 4 3 3 2" xfId="14440"/>
    <cellStyle name="Porcentual 3 2 4 3 3 2 2" xfId="26268"/>
    <cellStyle name="Porcentual 3 2 4 3 3 3" xfId="19754"/>
    <cellStyle name="Porcentual 3 2 4 3 4" xfId="9370"/>
    <cellStyle name="Porcentual 3 2 4 3 4 2" xfId="21729"/>
    <cellStyle name="Porcentual 3 2 4 3 5" xfId="15812"/>
    <cellStyle name="Porcentual 3 2 4 4" xfId="2260"/>
    <cellStyle name="Porcentual 3 2 4 4 2" xfId="14441"/>
    <cellStyle name="Porcentual 3 2 4 4 2 2" xfId="26269"/>
    <cellStyle name="Porcentual 3 2 4 4 3" xfId="16705"/>
    <cellStyle name="Porcentual 3 2 4 5" xfId="6811"/>
    <cellStyle name="Porcentual 3 2 4 5 2" xfId="14442"/>
    <cellStyle name="Porcentual 3 2 4 5 2 2" xfId="26270"/>
    <cellStyle name="Porcentual 3 2 4 5 3" xfId="19755"/>
    <cellStyle name="Porcentual 3 2 4 6" xfId="9371"/>
    <cellStyle name="Porcentual 3 2 4 6 2" xfId="21730"/>
    <cellStyle name="Porcentual 3 2 4 7" xfId="15809"/>
    <cellStyle name="Porcentual 3 2 5" xfId="1250"/>
    <cellStyle name="Porcentual 3 2 5 2" xfId="1251"/>
    <cellStyle name="Porcentual 3 2 5 2 2" xfId="1252"/>
    <cellStyle name="Porcentual 3 2 5 2 2 2" xfId="2261"/>
    <cellStyle name="Porcentual 3 2 5 2 2 2 2" xfId="14443"/>
    <cellStyle name="Porcentual 3 2 5 2 2 2 2 2" xfId="26271"/>
    <cellStyle name="Porcentual 3 2 5 2 2 2 3" xfId="16706"/>
    <cellStyle name="Porcentual 3 2 5 2 2 3" xfId="6812"/>
    <cellStyle name="Porcentual 3 2 5 2 2 3 2" xfId="14444"/>
    <cellStyle name="Porcentual 3 2 5 2 2 3 2 2" xfId="26272"/>
    <cellStyle name="Porcentual 3 2 5 2 2 3 3" xfId="19756"/>
    <cellStyle name="Porcentual 3 2 5 2 2 4" xfId="9372"/>
    <cellStyle name="Porcentual 3 2 5 2 2 4 2" xfId="21731"/>
    <cellStyle name="Porcentual 3 2 5 2 2 5" xfId="15815"/>
    <cellStyle name="Porcentual 3 2 5 2 3" xfId="2262"/>
    <cellStyle name="Porcentual 3 2 5 2 3 2" xfId="14445"/>
    <cellStyle name="Porcentual 3 2 5 2 3 2 2" xfId="26273"/>
    <cellStyle name="Porcentual 3 2 5 2 3 3" xfId="16707"/>
    <cellStyle name="Porcentual 3 2 5 2 4" xfId="6813"/>
    <cellStyle name="Porcentual 3 2 5 2 4 2" xfId="14446"/>
    <cellStyle name="Porcentual 3 2 5 2 4 2 2" xfId="26274"/>
    <cellStyle name="Porcentual 3 2 5 2 4 3" xfId="19757"/>
    <cellStyle name="Porcentual 3 2 5 2 5" xfId="9373"/>
    <cellStyle name="Porcentual 3 2 5 2 5 2" xfId="21732"/>
    <cellStyle name="Porcentual 3 2 5 2 6" xfId="15814"/>
    <cellStyle name="Porcentual 3 2 5 3" xfId="1253"/>
    <cellStyle name="Porcentual 3 2 5 3 2" xfId="2263"/>
    <cellStyle name="Porcentual 3 2 5 3 2 2" xfId="14447"/>
    <cellStyle name="Porcentual 3 2 5 3 2 2 2" xfId="26275"/>
    <cellStyle name="Porcentual 3 2 5 3 2 3" xfId="16708"/>
    <cellStyle name="Porcentual 3 2 5 3 3" xfId="6814"/>
    <cellStyle name="Porcentual 3 2 5 3 3 2" xfId="14448"/>
    <cellStyle name="Porcentual 3 2 5 3 3 2 2" xfId="26276"/>
    <cellStyle name="Porcentual 3 2 5 3 3 3" xfId="19758"/>
    <cellStyle name="Porcentual 3 2 5 3 4" xfId="9374"/>
    <cellStyle name="Porcentual 3 2 5 3 4 2" xfId="21733"/>
    <cellStyle name="Porcentual 3 2 5 3 5" xfId="15816"/>
    <cellStyle name="Porcentual 3 2 5 4" xfId="2264"/>
    <cellStyle name="Porcentual 3 2 5 4 2" xfId="14449"/>
    <cellStyle name="Porcentual 3 2 5 4 2 2" xfId="26277"/>
    <cellStyle name="Porcentual 3 2 5 4 3" xfId="16709"/>
    <cellStyle name="Porcentual 3 2 5 5" xfId="6815"/>
    <cellStyle name="Porcentual 3 2 5 5 2" xfId="14450"/>
    <cellStyle name="Porcentual 3 2 5 5 2 2" xfId="26278"/>
    <cellStyle name="Porcentual 3 2 5 5 3" xfId="19759"/>
    <cellStyle name="Porcentual 3 2 5 6" xfId="9375"/>
    <cellStyle name="Porcentual 3 2 5 6 2" xfId="21734"/>
    <cellStyle name="Porcentual 3 2 5 7" xfId="15813"/>
    <cellStyle name="Porcentual 3 2 6" xfId="1254"/>
    <cellStyle name="Porcentual 3 2 6 2" xfId="1255"/>
    <cellStyle name="Porcentual 3 2 6 2 2" xfId="1256"/>
    <cellStyle name="Porcentual 3 2 6 2 2 2" xfId="2265"/>
    <cellStyle name="Porcentual 3 2 6 2 2 2 2" xfId="14451"/>
    <cellStyle name="Porcentual 3 2 6 2 2 2 2 2" xfId="26279"/>
    <cellStyle name="Porcentual 3 2 6 2 2 2 3" xfId="16710"/>
    <cellStyle name="Porcentual 3 2 6 2 2 3" xfId="6816"/>
    <cellStyle name="Porcentual 3 2 6 2 2 3 2" xfId="14452"/>
    <cellStyle name="Porcentual 3 2 6 2 2 3 2 2" xfId="26280"/>
    <cellStyle name="Porcentual 3 2 6 2 2 3 3" xfId="19760"/>
    <cellStyle name="Porcentual 3 2 6 2 2 4" xfId="9376"/>
    <cellStyle name="Porcentual 3 2 6 2 2 4 2" xfId="21735"/>
    <cellStyle name="Porcentual 3 2 6 2 2 5" xfId="15819"/>
    <cellStyle name="Porcentual 3 2 6 2 3" xfId="2266"/>
    <cellStyle name="Porcentual 3 2 6 2 3 2" xfId="14453"/>
    <cellStyle name="Porcentual 3 2 6 2 3 2 2" xfId="26281"/>
    <cellStyle name="Porcentual 3 2 6 2 3 3" xfId="16711"/>
    <cellStyle name="Porcentual 3 2 6 2 4" xfId="6817"/>
    <cellStyle name="Porcentual 3 2 6 2 4 2" xfId="14454"/>
    <cellStyle name="Porcentual 3 2 6 2 4 2 2" xfId="26282"/>
    <cellStyle name="Porcentual 3 2 6 2 4 3" xfId="19761"/>
    <cellStyle name="Porcentual 3 2 6 2 5" xfId="9377"/>
    <cellStyle name="Porcentual 3 2 6 2 5 2" xfId="21736"/>
    <cellStyle name="Porcentual 3 2 6 2 6" xfId="15818"/>
    <cellStyle name="Porcentual 3 2 6 3" xfId="1257"/>
    <cellStyle name="Porcentual 3 2 6 3 2" xfId="2267"/>
    <cellStyle name="Porcentual 3 2 6 3 2 2" xfId="14455"/>
    <cellStyle name="Porcentual 3 2 6 3 2 2 2" xfId="26283"/>
    <cellStyle name="Porcentual 3 2 6 3 2 3" xfId="16712"/>
    <cellStyle name="Porcentual 3 2 6 3 3" xfId="6818"/>
    <cellStyle name="Porcentual 3 2 6 3 3 2" xfId="14456"/>
    <cellStyle name="Porcentual 3 2 6 3 3 2 2" xfId="26284"/>
    <cellStyle name="Porcentual 3 2 6 3 3 3" xfId="19762"/>
    <cellStyle name="Porcentual 3 2 6 3 4" xfId="9378"/>
    <cellStyle name="Porcentual 3 2 6 3 4 2" xfId="21737"/>
    <cellStyle name="Porcentual 3 2 6 3 5" xfId="15820"/>
    <cellStyle name="Porcentual 3 2 6 4" xfId="2268"/>
    <cellStyle name="Porcentual 3 2 6 4 2" xfId="14457"/>
    <cellStyle name="Porcentual 3 2 6 4 2 2" xfId="26285"/>
    <cellStyle name="Porcentual 3 2 6 4 3" xfId="16713"/>
    <cellStyle name="Porcentual 3 2 6 5" xfId="6819"/>
    <cellStyle name="Porcentual 3 2 6 5 2" xfId="14458"/>
    <cellStyle name="Porcentual 3 2 6 5 2 2" xfId="26286"/>
    <cellStyle name="Porcentual 3 2 6 5 3" xfId="19763"/>
    <cellStyle name="Porcentual 3 2 6 6" xfId="9379"/>
    <cellStyle name="Porcentual 3 2 6 6 2" xfId="21738"/>
    <cellStyle name="Porcentual 3 2 6 7" xfId="15817"/>
    <cellStyle name="Porcentual 3 2 7" xfId="1258"/>
    <cellStyle name="Porcentual 3 2 7 2" xfId="1259"/>
    <cellStyle name="Porcentual 3 2 7 2 2" xfId="1260"/>
    <cellStyle name="Porcentual 3 2 7 2 2 2" xfId="2269"/>
    <cellStyle name="Porcentual 3 2 7 2 2 2 2" xfId="14459"/>
    <cellStyle name="Porcentual 3 2 7 2 2 2 2 2" xfId="26287"/>
    <cellStyle name="Porcentual 3 2 7 2 2 2 3" xfId="16714"/>
    <cellStyle name="Porcentual 3 2 7 2 2 3" xfId="6820"/>
    <cellStyle name="Porcentual 3 2 7 2 2 3 2" xfId="14460"/>
    <cellStyle name="Porcentual 3 2 7 2 2 3 2 2" xfId="26288"/>
    <cellStyle name="Porcentual 3 2 7 2 2 3 3" xfId="19764"/>
    <cellStyle name="Porcentual 3 2 7 2 2 4" xfId="9380"/>
    <cellStyle name="Porcentual 3 2 7 2 2 4 2" xfId="21739"/>
    <cellStyle name="Porcentual 3 2 7 2 2 5" xfId="15823"/>
    <cellStyle name="Porcentual 3 2 7 2 3" xfId="2270"/>
    <cellStyle name="Porcentual 3 2 7 2 3 2" xfId="14461"/>
    <cellStyle name="Porcentual 3 2 7 2 3 2 2" xfId="26289"/>
    <cellStyle name="Porcentual 3 2 7 2 3 3" xfId="16715"/>
    <cellStyle name="Porcentual 3 2 7 2 4" xfId="6821"/>
    <cellStyle name="Porcentual 3 2 7 2 4 2" xfId="14462"/>
    <cellStyle name="Porcentual 3 2 7 2 4 2 2" xfId="26290"/>
    <cellStyle name="Porcentual 3 2 7 2 4 3" xfId="19765"/>
    <cellStyle name="Porcentual 3 2 7 2 5" xfId="9381"/>
    <cellStyle name="Porcentual 3 2 7 2 5 2" xfId="21740"/>
    <cellStyle name="Porcentual 3 2 7 2 6" xfId="15822"/>
    <cellStyle name="Porcentual 3 2 7 3" xfId="1261"/>
    <cellStyle name="Porcentual 3 2 7 3 2" xfId="2271"/>
    <cellStyle name="Porcentual 3 2 7 3 2 2" xfId="14463"/>
    <cellStyle name="Porcentual 3 2 7 3 2 2 2" xfId="26291"/>
    <cellStyle name="Porcentual 3 2 7 3 2 3" xfId="16716"/>
    <cellStyle name="Porcentual 3 2 7 3 3" xfId="6822"/>
    <cellStyle name="Porcentual 3 2 7 3 3 2" xfId="14464"/>
    <cellStyle name="Porcentual 3 2 7 3 3 2 2" xfId="26292"/>
    <cellStyle name="Porcentual 3 2 7 3 3 3" xfId="19766"/>
    <cellStyle name="Porcentual 3 2 7 3 4" xfId="9382"/>
    <cellStyle name="Porcentual 3 2 7 3 4 2" xfId="21741"/>
    <cellStyle name="Porcentual 3 2 7 3 5" xfId="15824"/>
    <cellStyle name="Porcentual 3 2 7 4" xfId="2272"/>
    <cellStyle name="Porcentual 3 2 7 4 2" xfId="14465"/>
    <cellStyle name="Porcentual 3 2 7 4 2 2" xfId="26293"/>
    <cellStyle name="Porcentual 3 2 7 4 3" xfId="16717"/>
    <cellStyle name="Porcentual 3 2 7 5" xfId="6823"/>
    <cellStyle name="Porcentual 3 2 7 5 2" xfId="14466"/>
    <cellStyle name="Porcentual 3 2 7 5 2 2" xfId="26294"/>
    <cellStyle name="Porcentual 3 2 7 5 3" xfId="19767"/>
    <cellStyle name="Porcentual 3 2 7 6" xfId="9383"/>
    <cellStyle name="Porcentual 3 2 7 6 2" xfId="21742"/>
    <cellStyle name="Porcentual 3 2 7 7" xfId="15821"/>
    <cellStyle name="Porcentual 3 2 8" xfId="1262"/>
    <cellStyle name="Porcentual 3 2 8 2" xfId="1263"/>
    <cellStyle name="Porcentual 3 2 8 2 2" xfId="2273"/>
    <cellStyle name="Porcentual 3 2 8 2 2 2" xfId="14467"/>
    <cellStyle name="Porcentual 3 2 8 2 2 2 2" xfId="26295"/>
    <cellStyle name="Porcentual 3 2 8 2 2 3" xfId="16718"/>
    <cellStyle name="Porcentual 3 2 8 2 3" xfId="6824"/>
    <cellStyle name="Porcentual 3 2 8 2 3 2" xfId="14468"/>
    <cellStyle name="Porcentual 3 2 8 2 3 2 2" xfId="26296"/>
    <cellStyle name="Porcentual 3 2 8 2 3 3" xfId="19768"/>
    <cellStyle name="Porcentual 3 2 8 2 4" xfId="9384"/>
    <cellStyle name="Porcentual 3 2 8 2 4 2" xfId="21743"/>
    <cellStyle name="Porcentual 3 2 8 2 5" xfId="15826"/>
    <cellStyle name="Porcentual 3 2 8 3" xfId="2274"/>
    <cellStyle name="Porcentual 3 2 8 3 2" xfId="14469"/>
    <cellStyle name="Porcentual 3 2 8 3 2 2" xfId="26297"/>
    <cellStyle name="Porcentual 3 2 8 3 3" xfId="16719"/>
    <cellStyle name="Porcentual 3 2 8 4" xfId="6825"/>
    <cellStyle name="Porcentual 3 2 8 4 2" xfId="14470"/>
    <cellStyle name="Porcentual 3 2 8 4 2 2" xfId="26298"/>
    <cellStyle name="Porcentual 3 2 8 4 3" xfId="19769"/>
    <cellStyle name="Porcentual 3 2 8 5" xfId="9385"/>
    <cellStyle name="Porcentual 3 2 8 5 2" xfId="21744"/>
    <cellStyle name="Porcentual 3 2 8 6" xfId="15825"/>
    <cellStyle name="Porcentual 3 2 9" xfId="1264"/>
    <cellStyle name="Porcentual 3 2 9 2" xfId="2275"/>
    <cellStyle name="Porcentual 3 2 9 2 2" xfId="14471"/>
    <cellStyle name="Porcentual 3 2 9 2 2 2" xfId="26299"/>
    <cellStyle name="Porcentual 3 2 9 2 3" xfId="16720"/>
    <cellStyle name="Porcentual 3 2 9 3" xfId="6826"/>
    <cellStyle name="Porcentual 3 2 9 3 2" xfId="14472"/>
    <cellStyle name="Porcentual 3 2 9 3 2 2" xfId="26300"/>
    <cellStyle name="Porcentual 3 2 9 3 3" xfId="19770"/>
    <cellStyle name="Porcentual 3 2 9 4" xfId="9386"/>
    <cellStyle name="Porcentual 3 2 9 4 2" xfId="21745"/>
    <cellStyle name="Porcentual 3 2 9 5" xfId="15827"/>
    <cellStyle name="Porcentual 3 3" xfId="199"/>
    <cellStyle name="Porcentual 4" xfId="200"/>
    <cellStyle name="Porcentual 4 2" xfId="201"/>
    <cellStyle name="Porcentual 4 2 2" xfId="1265"/>
    <cellStyle name="Porcentual 4 2 2 2" xfId="6827"/>
    <cellStyle name="Porcentual 4 2 3" xfId="6828"/>
    <cellStyle name="Porcentual 4 3" xfId="1266"/>
    <cellStyle name="Porcentual 4 3 2" xfId="6829"/>
    <cellStyle name="Porcentual 4 4" xfId="6830"/>
    <cellStyle name="Porcentual 5" xfId="202"/>
    <cellStyle name="Porcentual 5 10" xfId="2276"/>
    <cellStyle name="Porcentual 5 10 2" xfId="14473"/>
    <cellStyle name="Porcentual 5 10 2 2" xfId="26301"/>
    <cellStyle name="Porcentual 5 10 3" xfId="16721"/>
    <cellStyle name="Porcentual 5 11" xfId="6831"/>
    <cellStyle name="Porcentual 5 11 2" xfId="14474"/>
    <cellStyle name="Porcentual 5 11 2 2" xfId="26302"/>
    <cellStyle name="Porcentual 5 11 3" xfId="19771"/>
    <cellStyle name="Porcentual 5 12" xfId="9387"/>
    <cellStyle name="Porcentual 5 12 2" xfId="21746"/>
    <cellStyle name="Porcentual 5 13" xfId="14986"/>
    <cellStyle name="Porcentual 5 2" xfId="1267"/>
    <cellStyle name="Porcentual 5 2 2" xfId="6832"/>
    <cellStyle name="Porcentual 5 3" xfId="1268"/>
    <cellStyle name="Porcentual 5 3 2" xfId="1269"/>
    <cellStyle name="Porcentual 5 3 2 2" xfId="1270"/>
    <cellStyle name="Porcentual 5 3 2 2 2" xfId="2277"/>
    <cellStyle name="Porcentual 5 3 2 2 2 2" xfId="14475"/>
    <cellStyle name="Porcentual 5 3 2 2 2 2 2" xfId="26303"/>
    <cellStyle name="Porcentual 5 3 2 2 2 3" xfId="16722"/>
    <cellStyle name="Porcentual 5 3 2 2 3" xfId="6833"/>
    <cellStyle name="Porcentual 5 3 2 2 3 2" xfId="14476"/>
    <cellStyle name="Porcentual 5 3 2 2 3 2 2" xfId="26304"/>
    <cellStyle name="Porcentual 5 3 2 2 3 3" xfId="19772"/>
    <cellStyle name="Porcentual 5 3 2 2 4" xfId="9388"/>
    <cellStyle name="Porcentual 5 3 2 2 4 2" xfId="21747"/>
    <cellStyle name="Porcentual 5 3 2 2 5" xfId="15830"/>
    <cellStyle name="Porcentual 5 3 2 3" xfId="2278"/>
    <cellStyle name="Porcentual 5 3 2 3 2" xfId="14477"/>
    <cellStyle name="Porcentual 5 3 2 3 2 2" xfId="26305"/>
    <cellStyle name="Porcentual 5 3 2 3 3" xfId="16723"/>
    <cellStyle name="Porcentual 5 3 2 4" xfId="6834"/>
    <cellStyle name="Porcentual 5 3 2 4 2" xfId="14478"/>
    <cellStyle name="Porcentual 5 3 2 4 2 2" xfId="26306"/>
    <cellStyle name="Porcentual 5 3 2 4 3" xfId="19773"/>
    <cellStyle name="Porcentual 5 3 2 5" xfId="9389"/>
    <cellStyle name="Porcentual 5 3 2 5 2" xfId="21748"/>
    <cellStyle name="Porcentual 5 3 2 6" xfId="15829"/>
    <cellStyle name="Porcentual 5 3 3" xfId="1271"/>
    <cellStyle name="Porcentual 5 3 3 2" xfId="2279"/>
    <cellStyle name="Porcentual 5 3 3 2 2" xfId="14479"/>
    <cellStyle name="Porcentual 5 3 3 2 2 2" xfId="26307"/>
    <cellStyle name="Porcentual 5 3 3 2 3" xfId="16724"/>
    <cellStyle name="Porcentual 5 3 3 3" xfId="6835"/>
    <cellStyle name="Porcentual 5 3 3 3 2" xfId="14480"/>
    <cellStyle name="Porcentual 5 3 3 3 2 2" xfId="26308"/>
    <cellStyle name="Porcentual 5 3 3 3 3" xfId="19774"/>
    <cellStyle name="Porcentual 5 3 3 4" xfId="9390"/>
    <cellStyle name="Porcentual 5 3 3 4 2" xfId="21749"/>
    <cellStyle name="Porcentual 5 3 3 5" xfId="15831"/>
    <cellStyle name="Porcentual 5 3 4" xfId="2280"/>
    <cellStyle name="Porcentual 5 3 4 2" xfId="14481"/>
    <cellStyle name="Porcentual 5 3 4 2 2" xfId="26309"/>
    <cellStyle name="Porcentual 5 3 4 3" xfId="16725"/>
    <cellStyle name="Porcentual 5 3 5" xfId="6836"/>
    <cellStyle name="Porcentual 5 3 5 2" xfId="14482"/>
    <cellStyle name="Porcentual 5 3 5 2 2" xfId="26310"/>
    <cellStyle name="Porcentual 5 3 5 3" xfId="19775"/>
    <cellStyle name="Porcentual 5 3 6" xfId="9391"/>
    <cellStyle name="Porcentual 5 3 6 2" xfId="21750"/>
    <cellStyle name="Porcentual 5 3 7" xfId="15828"/>
    <cellStyle name="Porcentual 5 4" xfId="1272"/>
    <cellStyle name="Porcentual 5 4 2" xfId="1273"/>
    <cellStyle name="Porcentual 5 4 2 2" xfId="1274"/>
    <cellStyle name="Porcentual 5 4 2 2 2" xfId="2281"/>
    <cellStyle name="Porcentual 5 4 2 2 2 2" xfId="14483"/>
    <cellStyle name="Porcentual 5 4 2 2 2 2 2" xfId="26311"/>
    <cellStyle name="Porcentual 5 4 2 2 2 3" xfId="16726"/>
    <cellStyle name="Porcentual 5 4 2 2 3" xfId="6837"/>
    <cellStyle name="Porcentual 5 4 2 2 3 2" xfId="14484"/>
    <cellStyle name="Porcentual 5 4 2 2 3 2 2" xfId="26312"/>
    <cellStyle name="Porcentual 5 4 2 2 3 3" xfId="19776"/>
    <cellStyle name="Porcentual 5 4 2 2 4" xfId="9392"/>
    <cellStyle name="Porcentual 5 4 2 2 4 2" xfId="21751"/>
    <cellStyle name="Porcentual 5 4 2 2 5" xfId="15834"/>
    <cellStyle name="Porcentual 5 4 2 3" xfId="2282"/>
    <cellStyle name="Porcentual 5 4 2 3 2" xfId="14485"/>
    <cellStyle name="Porcentual 5 4 2 3 2 2" xfId="26313"/>
    <cellStyle name="Porcentual 5 4 2 3 3" xfId="16727"/>
    <cellStyle name="Porcentual 5 4 2 4" xfId="6838"/>
    <cellStyle name="Porcentual 5 4 2 4 2" xfId="14486"/>
    <cellStyle name="Porcentual 5 4 2 4 2 2" xfId="26314"/>
    <cellStyle name="Porcentual 5 4 2 4 3" xfId="19777"/>
    <cellStyle name="Porcentual 5 4 2 5" xfId="9393"/>
    <cellStyle name="Porcentual 5 4 2 5 2" xfId="21752"/>
    <cellStyle name="Porcentual 5 4 2 6" xfId="15833"/>
    <cellStyle name="Porcentual 5 4 3" xfId="1275"/>
    <cellStyle name="Porcentual 5 4 3 2" xfId="2283"/>
    <cellStyle name="Porcentual 5 4 3 2 2" xfId="14487"/>
    <cellStyle name="Porcentual 5 4 3 2 2 2" xfId="26315"/>
    <cellStyle name="Porcentual 5 4 3 2 3" xfId="16728"/>
    <cellStyle name="Porcentual 5 4 3 3" xfId="6839"/>
    <cellStyle name="Porcentual 5 4 3 3 2" xfId="14488"/>
    <cellStyle name="Porcentual 5 4 3 3 2 2" xfId="26316"/>
    <cellStyle name="Porcentual 5 4 3 3 3" xfId="19778"/>
    <cellStyle name="Porcentual 5 4 3 4" xfId="9394"/>
    <cellStyle name="Porcentual 5 4 3 4 2" xfId="21753"/>
    <cellStyle name="Porcentual 5 4 3 5" xfId="15835"/>
    <cellStyle name="Porcentual 5 4 4" xfId="2284"/>
    <cellStyle name="Porcentual 5 4 4 2" xfId="14489"/>
    <cellStyle name="Porcentual 5 4 4 2 2" xfId="26317"/>
    <cellStyle name="Porcentual 5 4 4 3" xfId="16729"/>
    <cellStyle name="Porcentual 5 4 5" xfId="6840"/>
    <cellStyle name="Porcentual 5 4 5 2" xfId="14490"/>
    <cellStyle name="Porcentual 5 4 5 2 2" xfId="26318"/>
    <cellStyle name="Porcentual 5 4 5 3" xfId="19779"/>
    <cellStyle name="Porcentual 5 4 6" xfId="9395"/>
    <cellStyle name="Porcentual 5 4 6 2" xfId="21754"/>
    <cellStyle name="Porcentual 5 4 7" xfId="15832"/>
    <cellStyle name="Porcentual 5 5" xfId="1276"/>
    <cellStyle name="Porcentual 5 5 2" xfId="1277"/>
    <cellStyle name="Porcentual 5 5 2 2" xfId="1278"/>
    <cellStyle name="Porcentual 5 5 2 2 2" xfId="2285"/>
    <cellStyle name="Porcentual 5 5 2 2 2 2" xfId="14491"/>
    <cellStyle name="Porcentual 5 5 2 2 2 2 2" xfId="26319"/>
    <cellStyle name="Porcentual 5 5 2 2 2 3" xfId="16730"/>
    <cellStyle name="Porcentual 5 5 2 2 3" xfId="6841"/>
    <cellStyle name="Porcentual 5 5 2 2 3 2" xfId="14492"/>
    <cellStyle name="Porcentual 5 5 2 2 3 2 2" xfId="26320"/>
    <cellStyle name="Porcentual 5 5 2 2 3 3" xfId="19780"/>
    <cellStyle name="Porcentual 5 5 2 2 4" xfId="9396"/>
    <cellStyle name="Porcentual 5 5 2 2 4 2" xfId="21755"/>
    <cellStyle name="Porcentual 5 5 2 2 5" xfId="15838"/>
    <cellStyle name="Porcentual 5 5 2 3" xfId="2286"/>
    <cellStyle name="Porcentual 5 5 2 3 2" xfId="14493"/>
    <cellStyle name="Porcentual 5 5 2 3 2 2" xfId="26321"/>
    <cellStyle name="Porcentual 5 5 2 3 3" xfId="16731"/>
    <cellStyle name="Porcentual 5 5 2 4" xfId="6842"/>
    <cellStyle name="Porcentual 5 5 2 4 2" xfId="14494"/>
    <cellStyle name="Porcentual 5 5 2 4 2 2" xfId="26322"/>
    <cellStyle name="Porcentual 5 5 2 4 3" xfId="19781"/>
    <cellStyle name="Porcentual 5 5 2 5" xfId="9397"/>
    <cellStyle name="Porcentual 5 5 2 5 2" xfId="21756"/>
    <cellStyle name="Porcentual 5 5 2 6" xfId="15837"/>
    <cellStyle name="Porcentual 5 5 3" xfId="1279"/>
    <cellStyle name="Porcentual 5 5 3 2" xfId="2287"/>
    <cellStyle name="Porcentual 5 5 3 2 2" xfId="14495"/>
    <cellStyle name="Porcentual 5 5 3 2 2 2" xfId="26323"/>
    <cellStyle name="Porcentual 5 5 3 2 3" xfId="16732"/>
    <cellStyle name="Porcentual 5 5 3 3" xfId="6843"/>
    <cellStyle name="Porcentual 5 5 3 3 2" xfId="14496"/>
    <cellStyle name="Porcentual 5 5 3 3 2 2" xfId="26324"/>
    <cellStyle name="Porcentual 5 5 3 3 3" xfId="19782"/>
    <cellStyle name="Porcentual 5 5 3 4" xfId="9398"/>
    <cellStyle name="Porcentual 5 5 3 4 2" xfId="21757"/>
    <cellStyle name="Porcentual 5 5 3 5" xfId="15839"/>
    <cellStyle name="Porcentual 5 5 4" xfId="2288"/>
    <cellStyle name="Porcentual 5 5 4 2" xfId="14497"/>
    <cellStyle name="Porcentual 5 5 4 2 2" xfId="26325"/>
    <cellStyle name="Porcentual 5 5 4 3" xfId="16733"/>
    <cellStyle name="Porcentual 5 5 5" xfId="6844"/>
    <cellStyle name="Porcentual 5 5 5 2" xfId="14498"/>
    <cellStyle name="Porcentual 5 5 5 2 2" xfId="26326"/>
    <cellStyle name="Porcentual 5 5 5 3" xfId="19783"/>
    <cellStyle name="Porcentual 5 5 6" xfId="9399"/>
    <cellStyle name="Porcentual 5 5 6 2" xfId="21758"/>
    <cellStyle name="Porcentual 5 5 7" xfId="15836"/>
    <cellStyle name="Porcentual 5 6" xfId="1280"/>
    <cellStyle name="Porcentual 5 6 2" xfId="1281"/>
    <cellStyle name="Porcentual 5 6 2 2" xfId="1282"/>
    <cellStyle name="Porcentual 5 6 2 2 2" xfId="2289"/>
    <cellStyle name="Porcentual 5 6 2 2 2 2" xfId="14499"/>
    <cellStyle name="Porcentual 5 6 2 2 2 2 2" xfId="26327"/>
    <cellStyle name="Porcentual 5 6 2 2 2 3" xfId="16734"/>
    <cellStyle name="Porcentual 5 6 2 2 3" xfId="6845"/>
    <cellStyle name="Porcentual 5 6 2 2 3 2" xfId="14500"/>
    <cellStyle name="Porcentual 5 6 2 2 3 2 2" xfId="26328"/>
    <cellStyle name="Porcentual 5 6 2 2 3 3" xfId="19784"/>
    <cellStyle name="Porcentual 5 6 2 2 4" xfId="9400"/>
    <cellStyle name="Porcentual 5 6 2 2 4 2" xfId="21759"/>
    <cellStyle name="Porcentual 5 6 2 2 5" xfId="15842"/>
    <cellStyle name="Porcentual 5 6 2 3" xfId="2290"/>
    <cellStyle name="Porcentual 5 6 2 3 2" xfId="14501"/>
    <cellStyle name="Porcentual 5 6 2 3 2 2" xfId="26329"/>
    <cellStyle name="Porcentual 5 6 2 3 3" xfId="16735"/>
    <cellStyle name="Porcentual 5 6 2 4" xfId="6846"/>
    <cellStyle name="Porcentual 5 6 2 4 2" xfId="14502"/>
    <cellStyle name="Porcentual 5 6 2 4 2 2" xfId="26330"/>
    <cellStyle name="Porcentual 5 6 2 4 3" xfId="19785"/>
    <cellStyle name="Porcentual 5 6 2 5" xfId="9401"/>
    <cellStyle name="Porcentual 5 6 2 5 2" xfId="21760"/>
    <cellStyle name="Porcentual 5 6 2 6" xfId="15841"/>
    <cellStyle name="Porcentual 5 6 3" xfId="1283"/>
    <cellStyle name="Porcentual 5 6 3 2" xfId="2291"/>
    <cellStyle name="Porcentual 5 6 3 2 2" xfId="14503"/>
    <cellStyle name="Porcentual 5 6 3 2 2 2" xfId="26331"/>
    <cellStyle name="Porcentual 5 6 3 2 3" xfId="16736"/>
    <cellStyle name="Porcentual 5 6 3 3" xfId="6847"/>
    <cellStyle name="Porcentual 5 6 3 3 2" xfId="14504"/>
    <cellStyle name="Porcentual 5 6 3 3 2 2" xfId="26332"/>
    <cellStyle name="Porcentual 5 6 3 3 3" xfId="19786"/>
    <cellStyle name="Porcentual 5 6 3 4" xfId="9402"/>
    <cellStyle name="Porcentual 5 6 3 4 2" xfId="21761"/>
    <cellStyle name="Porcentual 5 6 3 5" xfId="15843"/>
    <cellStyle name="Porcentual 5 6 4" xfId="2292"/>
    <cellStyle name="Porcentual 5 6 4 2" xfId="14505"/>
    <cellStyle name="Porcentual 5 6 4 2 2" xfId="26333"/>
    <cellStyle name="Porcentual 5 6 4 3" xfId="16737"/>
    <cellStyle name="Porcentual 5 6 5" xfId="6848"/>
    <cellStyle name="Porcentual 5 6 5 2" xfId="14506"/>
    <cellStyle name="Porcentual 5 6 5 2 2" xfId="26334"/>
    <cellStyle name="Porcentual 5 6 5 3" xfId="19787"/>
    <cellStyle name="Porcentual 5 6 6" xfId="9403"/>
    <cellStyle name="Porcentual 5 6 6 2" xfId="21762"/>
    <cellStyle name="Porcentual 5 6 7" xfId="15840"/>
    <cellStyle name="Porcentual 5 7" xfId="1284"/>
    <cellStyle name="Porcentual 5 7 2" xfId="1285"/>
    <cellStyle name="Porcentual 5 7 2 2" xfId="1286"/>
    <cellStyle name="Porcentual 5 7 2 2 2" xfId="2293"/>
    <cellStyle name="Porcentual 5 7 2 2 2 2" xfId="14507"/>
    <cellStyle name="Porcentual 5 7 2 2 2 2 2" xfId="26335"/>
    <cellStyle name="Porcentual 5 7 2 2 2 3" xfId="16738"/>
    <cellStyle name="Porcentual 5 7 2 2 3" xfId="6849"/>
    <cellStyle name="Porcentual 5 7 2 2 3 2" xfId="14508"/>
    <cellStyle name="Porcentual 5 7 2 2 3 2 2" xfId="26336"/>
    <cellStyle name="Porcentual 5 7 2 2 3 3" xfId="19788"/>
    <cellStyle name="Porcentual 5 7 2 2 4" xfId="9404"/>
    <cellStyle name="Porcentual 5 7 2 2 4 2" xfId="21763"/>
    <cellStyle name="Porcentual 5 7 2 2 5" xfId="15846"/>
    <cellStyle name="Porcentual 5 7 2 3" xfId="2294"/>
    <cellStyle name="Porcentual 5 7 2 3 2" xfId="14509"/>
    <cellStyle name="Porcentual 5 7 2 3 2 2" xfId="26337"/>
    <cellStyle name="Porcentual 5 7 2 3 3" xfId="16739"/>
    <cellStyle name="Porcentual 5 7 2 4" xfId="6850"/>
    <cellStyle name="Porcentual 5 7 2 4 2" xfId="14510"/>
    <cellStyle name="Porcentual 5 7 2 4 2 2" xfId="26338"/>
    <cellStyle name="Porcentual 5 7 2 4 3" xfId="19789"/>
    <cellStyle name="Porcentual 5 7 2 5" xfId="9405"/>
    <cellStyle name="Porcentual 5 7 2 5 2" xfId="21764"/>
    <cellStyle name="Porcentual 5 7 2 6" xfId="15845"/>
    <cellStyle name="Porcentual 5 7 3" xfId="1287"/>
    <cellStyle name="Porcentual 5 7 3 2" xfId="2295"/>
    <cellStyle name="Porcentual 5 7 3 2 2" xfId="14511"/>
    <cellStyle name="Porcentual 5 7 3 2 2 2" xfId="26339"/>
    <cellStyle name="Porcentual 5 7 3 2 3" xfId="16740"/>
    <cellStyle name="Porcentual 5 7 3 3" xfId="6851"/>
    <cellStyle name="Porcentual 5 7 3 3 2" xfId="14512"/>
    <cellStyle name="Porcentual 5 7 3 3 2 2" xfId="26340"/>
    <cellStyle name="Porcentual 5 7 3 3 3" xfId="19790"/>
    <cellStyle name="Porcentual 5 7 3 4" xfId="9406"/>
    <cellStyle name="Porcentual 5 7 3 4 2" xfId="21765"/>
    <cellStyle name="Porcentual 5 7 3 5" xfId="15847"/>
    <cellStyle name="Porcentual 5 7 4" xfId="2296"/>
    <cellStyle name="Porcentual 5 7 4 2" xfId="14513"/>
    <cellStyle name="Porcentual 5 7 4 2 2" xfId="26341"/>
    <cellStyle name="Porcentual 5 7 4 3" xfId="16741"/>
    <cellStyle name="Porcentual 5 7 5" xfId="6852"/>
    <cellStyle name="Porcentual 5 7 5 2" xfId="14514"/>
    <cellStyle name="Porcentual 5 7 5 2 2" xfId="26342"/>
    <cellStyle name="Porcentual 5 7 5 3" xfId="19791"/>
    <cellStyle name="Porcentual 5 7 6" xfId="9407"/>
    <cellStyle name="Porcentual 5 7 6 2" xfId="21766"/>
    <cellStyle name="Porcentual 5 7 7" xfId="15844"/>
    <cellStyle name="Porcentual 5 8" xfId="1288"/>
    <cellStyle name="Porcentual 5 8 2" xfId="1289"/>
    <cellStyle name="Porcentual 5 8 2 2" xfId="2297"/>
    <cellStyle name="Porcentual 5 8 2 2 2" xfId="14515"/>
    <cellStyle name="Porcentual 5 8 2 2 2 2" xfId="26343"/>
    <cellStyle name="Porcentual 5 8 2 2 3" xfId="16742"/>
    <cellStyle name="Porcentual 5 8 2 3" xfId="6853"/>
    <cellStyle name="Porcentual 5 8 2 3 2" xfId="14516"/>
    <cellStyle name="Porcentual 5 8 2 3 2 2" xfId="26344"/>
    <cellStyle name="Porcentual 5 8 2 3 3" xfId="19792"/>
    <cellStyle name="Porcentual 5 8 2 4" xfId="9408"/>
    <cellStyle name="Porcentual 5 8 2 4 2" xfId="21767"/>
    <cellStyle name="Porcentual 5 8 2 5" xfId="15849"/>
    <cellStyle name="Porcentual 5 8 3" xfId="2298"/>
    <cellStyle name="Porcentual 5 8 3 2" xfId="14517"/>
    <cellStyle name="Porcentual 5 8 3 2 2" xfId="26345"/>
    <cellStyle name="Porcentual 5 8 3 3" xfId="16743"/>
    <cellStyle name="Porcentual 5 8 4" xfId="6854"/>
    <cellStyle name="Porcentual 5 8 4 2" xfId="14518"/>
    <cellStyle name="Porcentual 5 8 4 2 2" xfId="26346"/>
    <cellStyle name="Porcentual 5 8 4 3" xfId="19793"/>
    <cellStyle name="Porcentual 5 8 5" xfId="9409"/>
    <cellStyle name="Porcentual 5 8 5 2" xfId="21768"/>
    <cellStyle name="Porcentual 5 8 6" xfId="15848"/>
    <cellStyle name="Porcentual 5 9" xfId="1290"/>
    <cellStyle name="Porcentual 5 9 2" xfId="2299"/>
    <cellStyle name="Porcentual 5 9 2 2" xfId="14519"/>
    <cellStyle name="Porcentual 5 9 2 2 2" xfId="26347"/>
    <cellStyle name="Porcentual 5 9 2 3" xfId="16744"/>
    <cellStyle name="Porcentual 5 9 3" xfId="6855"/>
    <cellStyle name="Porcentual 5 9 3 2" xfId="14520"/>
    <cellStyle name="Porcentual 5 9 3 2 2" xfId="26348"/>
    <cellStyle name="Porcentual 5 9 3 3" xfId="19794"/>
    <cellStyle name="Porcentual 5 9 4" xfId="9410"/>
    <cellStyle name="Porcentual 5 9 4 2" xfId="21769"/>
    <cellStyle name="Porcentual 5 9 5" xfId="15850"/>
    <cellStyle name="Porcentual 6" xfId="203"/>
    <cellStyle name="Porcentual 7" xfId="204"/>
    <cellStyle name="Porcentual 8" xfId="205"/>
    <cellStyle name="Porcentual 8 2" xfId="1291"/>
    <cellStyle name="Porcentual 9" xfId="206"/>
    <cellStyle name="Porcentual 9 2" xfId="1292"/>
    <cellStyle name="Salida 2" xfId="207"/>
    <cellStyle name="Salida 2 10" xfId="9411"/>
    <cellStyle name="Salida 2 10 2" xfId="21770"/>
    <cellStyle name="Salida 2 11" xfId="9412"/>
    <cellStyle name="Salida 2 11 2" xfId="21771"/>
    <cellStyle name="Salida 2 2" xfId="1293"/>
    <cellStyle name="Salida 2 2 2" xfId="2300"/>
    <cellStyle name="Salida 2 2 2 10" xfId="2847"/>
    <cellStyle name="Salida 2 2 2 10 2" xfId="6856"/>
    <cellStyle name="Salida 2 2 2 10 2 2" xfId="14521"/>
    <cellStyle name="Salida 2 2 2 10 2 2 2" xfId="26939"/>
    <cellStyle name="Salida 2 2 2 10 3" xfId="9413"/>
    <cellStyle name="Salida 2 2 2 10 3 2" xfId="21772"/>
    <cellStyle name="Salida 2 2 2 10 4" xfId="9414"/>
    <cellStyle name="Salida 2 2 2 10 4 2" xfId="21773"/>
    <cellStyle name="Salida 2 2 2 11" xfId="2848"/>
    <cellStyle name="Salida 2 2 2 11 2" xfId="6857"/>
    <cellStyle name="Salida 2 2 2 11 2 2" xfId="14522"/>
    <cellStyle name="Salida 2 2 2 11 2 2 2" xfId="26940"/>
    <cellStyle name="Salida 2 2 2 11 3" xfId="9415"/>
    <cellStyle name="Salida 2 2 2 11 3 2" xfId="21774"/>
    <cellStyle name="Salida 2 2 2 11 4" xfId="9416"/>
    <cellStyle name="Salida 2 2 2 11 4 2" xfId="21775"/>
    <cellStyle name="Salida 2 2 2 12" xfId="6858"/>
    <cellStyle name="Salida 2 2 2 12 2" xfId="14523"/>
    <cellStyle name="Salida 2 2 2 12 2 2" xfId="26941"/>
    <cellStyle name="Salida 2 2 2 13" xfId="9417"/>
    <cellStyle name="Salida 2 2 2 13 2" xfId="21776"/>
    <cellStyle name="Salida 2 2 2 14" xfId="9418"/>
    <cellStyle name="Salida 2 2 2 14 2" xfId="21777"/>
    <cellStyle name="Salida 2 2 2 2" xfId="2395"/>
    <cellStyle name="Salida 2 2 2 2 2" xfId="2849"/>
    <cellStyle name="Salida 2 2 2 2 2 2" xfId="6859"/>
    <cellStyle name="Salida 2 2 2 2 2 2 2" xfId="14524"/>
    <cellStyle name="Salida 2 2 2 2 2 2 2 2" xfId="26942"/>
    <cellStyle name="Salida 2 2 2 2 2 3" xfId="9419"/>
    <cellStyle name="Salida 2 2 2 2 2 3 2" xfId="21778"/>
    <cellStyle name="Salida 2 2 2 2 2 4" xfId="9420"/>
    <cellStyle name="Salida 2 2 2 2 2 4 2" xfId="21779"/>
    <cellStyle name="Salida 2 2 2 2 3" xfId="2850"/>
    <cellStyle name="Salida 2 2 2 2 3 2" xfId="6860"/>
    <cellStyle name="Salida 2 2 2 2 3 2 2" xfId="14525"/>
    <cellStyle name="Salida 2 2 2 2 3 2 2 2" xfId="26943"/>
    <cellStyle name="Salida 2 2 2 2 3 3" xfId="9421"/>
    <cellStyle name="Salida 2 2 2 2 3 3 2" xfId="21780"/>
    <cellStyle name="Salida 2 2 2 2 3 4" xfId="9422"/>
    <cellStyle name="Salida 2 2 2 2 3 4 2" xfId="21781"/>
    <cellStyle name="Salida 2 2 2 2 4" xfId="2851"/>
    <cellStyle name="Salida 2 2 2 2 4 2" xfId="6861"/>
    <cellStyle name="Salida 2 2 2 2 4 2 2" xfId="14526"/>
    <cellStyle name="Salida 2 2 2 2 4 2 2 2" xfId="26944"/>
    <cellStyle name="Salida 2 2 2 2 4 3" xfId="9423"/>
    <cellStyle name="Salida 2 2 2 2 4 3 2" xfId="21782"/>
    <cellStyle name="Salida 2 2 2 2 4 4" xfId="9424"/>
    <cellStyle name="Salida 2 2 2 2 4 4 2" xfId="21783"/>
    <cellStyle name="Salida 2 2 2 2 5" xfId="2852"/>
    <cellStyle name="Salida 2 2 2 2 5 2" xfId="6862"/>
    <cellStyle name="Salida 2 2 2 2 5 2 2" xfId="14527"/>
    <cellStyle name="Salida 2 2 2 2 5 2 2 2" xfId="26945"/>
    <cellStyle name="Salida 2 2 2 2 5 3" xfId="9425"/>
    <cellStyle name="Salida 2 2 2 2 5 3 2" xfId="21784"/>
    <cellStyle name="Salida 2 2 2 2 5 4" xfId="9426"/>
    <cellStyle name="Salida 2 2 2 2 5 4 2" xfId="21785"/>
    <cellStyle name="Salida 2 2 2 2 6" xfId="6863"/>
    <cellStyle name="Salida 2 2 2 2 6 2" xfId="14528"/>
    <cellStyle name="Salida 2 2 2 2 6 2 2" xfId="26946"/>
    <cellStyle name="Salida 2 2 2 2 7" xfId="9427"/>
    <cellStyle name="Salida 2 2 2 2 7 2" xfId="21786"/>
    <cellStyle name="Salida 2 2 2 2 8" xfId="9428"/>
    <cellStyle name="Salida 2 2 2 2 8 2" xfId="21787"/>
    <cellStyle name="Salida 2 2 2 3" xfId="2396"/>
    <cellStyle name="Salida 2 2 2 3 2" xfId="2853"/>
    <cellStyle name="Salida 2 2 2 3 2 2" xfId="6864"/>
    <cellStyle name="Salida 2 2 2 3 2 2 2" xfId="14529"/>
    <cellStyle name="Salida 2 2 2 3 2 2 2 2" xfId="26947"/>
    <cellStyle name="Salida 2 2 2 3 2 3" xfId="9429"/>
    <cellStyle name="Salida 2 2 2 3 2 3 2" xfId="21788"/>
    <cellStyle name="Salida 2 2 2 3 2 4" xfId="9430"/>
    <cellStyle name="Salida 2 2 2 3 2 4 2" xfId="21789"/>
    <cellStyle name="Salida 2 2 2 3 3" xfId="2854"/>
    <cellStyle name="Salida 2 2 2 3 3 2" xfId="6865"/>
    <cellStyle name="Salida 2 2 2 3 3 2 2" xfId="14530"/>
    <cellStyle name="Salida 2 2 2 3 3 2 2 2" xfId="26948"/>
    <cellStyle name="Salida 2 2 2 3 3 3" xfId="9431"/>
    <cellStyle name="Salida 2 2 2 3 3 3 2" xfId="21790"/>
    <cellStyle name="Salida 2 2 2 3 3 4" xfId="9432"/>
    <cellStyle name="Salida 2 2 2 3 3 4 2" xfId="21791"/>
    <cellStyle name="Salida 2 2 2 3 4" xfId="2855"/>
    <cellStyle name="Salida 2 2 2 3 4 2" xfId="6866"/>
    <cellStyle name="Salida 2 2 2 3 4 2 2" xfId="14531"/>
    <cellStyle name="Salida 2 2 2 3 4 2 2 2" xfId="26949"/>
    <cellStyle name="Salida 2 2 2 3 4 3" xfId="9433"/>
    <cellStyle name="Salida 2 2 2 3 4 3 2" xfId="21792"/>
    <cellStyle name="Salida 2 2 2 3 4 4" xfId="9434"/>
    <cellStyle name="Salida 2 2 2 3 4 4 2" xfId="21793"/>
    <cellStyle name="Salida 2 2 2 3 5" xfId="2856"/>
    <cellStyle name="Salida 2 2 2 3 5 2" xfId="6867"/>
    <cellStyle name="Salida 2 2 2 3 5 2 2" xfId="14532"/>
    <cellStyle name="Salida 2 2 2 3 5 2 2 2" xfId="26950"/>
    <cellStyle name="Salida 2 2 2 3 5 3" xfId="9435"/>
    <cellStyle name="Salida 2 2 2 3 5 3 2" xfId="21794"/>
    <cellStyle name="Salida 2 2 2 3 5 4" xfId="9436"/>
    <cellStyle name="Salida 2 2 2 3 5 4 2" xfId="21795"/>
    <cellStyle name="Salida 2 2 2 3 6" xfId="6868"/>
    <cellStyle name="Salida 2 2 2 3 6 2" xfId="14533"/>
    <cellStyle name="Salida 2 2 2 3 6 2 2" xfId="26951"/>
    <cellStyle name="Salida 2 2 2 3 7" xfId="9437"/>
    <cellStyle name="Salida 2 2 2 3 7 2" xfId="21796"/>
    <cellStyle name="Salida 2 2 2 3 8" xfId="9438"/>
    <cellStyle name="Salida 2 2 2 3 8 2" xfId="21797"/>
    <cellStyle name="Salida 2 2 2 4" xfId="2397"/>
    <cellStyle name="Salida 2 2 2 4 2" xfId="2857"/>
    <cellStyle name="Salida 2 2 2 4 2 2" xfId="6869"/>
    <cellStyle name="Salida 2 2 2 4 2 2 2" xfId="14534"/>
    <cellStyle name="Salida 2 2 2 4 2 2 2 2" xfId="26952"/>
    <cellStyle name="Salida 2 2 2 4 2 3" xfId="9439"/>
    <cellStyle name="Salida 2 2 2 4 2 3 2" xfId="21798"/>
    <cellStyle name="Salida 2 2 2 4 2 4" xfId="9440"/>
    <cellStyle name="Salida 2 2 2 4 2 4 2" xfId="21799"/>
    <cellStyle name="Salida 2 2 2 4 3" xfId="2858"/>
    <cellStyle name="Salida 2 2 2 4 3 2" xfId="6870"/>
    <cellStyle name="Salida 2 2 2 4 3 2 2" xfId="14535"/>
    <cellStyle name="Salida 2 2 2 4 3 2 2 2" xfId="26953"/>
    <cellStyle name="Salida 2 2 2 4 3 3" xfId="9441"/>
    <cellStyle name="Salida 2 2 2 4 3 3 2" xfId="21800"/>
    <cellStyle name="Salida 2 2 2 4 3 4" xfId="9442"/>
    <cellStyle name="Salida 2 2 2 4 3 4 2" xfId="21801"/>
    <cellStyle name="Salida 2 2 2 4 4" xfId="2859"/>
    <cellStyle name="Salida 2 2 2 4 4 2" xfId="6871"/>
    <cellStyle name="Salida 2 2 2 4 4 2 2" xfId="14536"/>
    <cellStyle name="Salida 2 2 2 4 4 2 2 2" xfId="26954"/>
    <cellStyle name="Salida 2 2 2 4 4 3" xfId="9443"/>
    <cellStyle name="Salida 2 2 2 4 4 3 2" xfId="21802"/>
    <cellStyle name="Salida 2 2 2 4 4 4" xfId="9444"/>
    <cellStyle name="Salida 2 2 2 4 4 4 2" xfId="21803"/>
    <cellStyle name="Salida 2 2 2 4 5" xfId="2860"/>
    <cellStyle name="Salida 2 2 2 4 5 2" xfId="6872"/>
    <cellStyle name="Salida 2 2 2 4 5 2 2" xfId="14537"/>
    <cellStyle name="Salida 2 2 2 4 5 2 2 2" xfId="26955"/>
    <cellStyle name="Salida 2 2 2 4 5 3" xfId="9445"/>
    <cellStyle name="Salida 2 2 2 4 5 3 2" xfId="21804"/>
    <cellStyle name="Salida 2 2 2 4 5 4" xfId="9446"/>
    <cellStyle name="Salida 2 2 2 4 5 4 2" xfId="21805"/>
    <cellStyle name="Salida 2 2 2 4 6" xfId="6873"/>
    <cellStyle name="Salida 2 2 2 4 6 2" xfId="14538"/>
    <cellStyle name="Salida 2 2 2 4 6 2 2" xfId="26956"/>
    <cellStyle name="Salida 2 2 2 4 7" xfId="9447"/>
    <cellStyle name="Salida 2 2 2 4 7 2" xfId="21806"/>
    <cellStyle name="Salida 2 2 2 4 8" xfId="9448"/>
    <cellStyle name="Salida 2 2 2 4 8 2" xfId="21807"/>
    <cellStyle name="Salida 2 2 2 5" xfId="2398"/>
    <cellStyle name="Salida 2 2 2 5 2" xfId="2861"/>
    <cellStyle name="Salida 2 2 2 5 2 2" xfId="6874"/>
    <cellStyle name="Salida 2 2 2 5 2 2 2" xfId="14539"/>
    <cellStyle name="Salida 2 2 2 5 2 2 2 2" xfId="26957"/>
    <cellStyle name="Salida 2 2 2 5 2 3" xfId="9449"/>
    <cellStyle name="Salida 2 2 2 5 2 3 2" xfId="21808"/>
    <cellStyle name="Salida 2 2 2 5 2 4" xfId="9450"/>
    <cellStyle name="Salida 2 2 2 5 2 4 2" xfId="21809"/>
    <cellStyle name="Salida 2 2 2 5 3" xfId="2862"/>
    <cellStyle name="Salida 2 2 2 5 3 2" xfId="6875"/>
    <cellStyle name="Salida 2 2 2 5 3 2 2" xfId="14540"/>
    <cellStyle name="Salida 2 2 2 5 3 2 2 2" xfId="26958"/>
    <cellStyle name="Salida 2 2 2 5 3 3" xfId="9451"/>
    <cellStyle name="Salida 2 2 2 5 3 3 2" xfId="21810"/>
    <cellStyle name="Salida 2 2 2 5 3 4" xfId="9452"/>
    <cellStyle name="Salida 2 2 2 5 3 4 2" xfId="21811"/>
    <cellStyle name="Salida 2 2 2 5 4" xfId="2863"/>
    <cellStyle name="Salida 2 2 2 5 4 2" xfId="6876"/>
    <cellStyle name="Salida 2 2 2 5 4 2 2" xfId="14541"/>
    <cellStyle name="Salida 2 2 2 5 4 2 2 2" xfId="26959"/>
    <cellStyle name="Salida 2 2 2 5 4 3" xfId="9453"/>
    <cellStyle name="Salida 2 2 2 5 4 3 2" xfId="21812"/>
    <cellStyle name="Salida 2 2 2 5 4 4" xfId="9454"/>
    <cellStyle name="Salida 2 2 2 5 4 4 2" xfId="21813"/>
    <cellStyle name="Salida 2 2 2 5 5" xfId="2864"/>
    <cellStyle name="Salida 2 2 2 5 5 2" xfId="6877"/>
    <cellStyle name="Salida 2 2 2 5 5 2 2" xfId="14542"/>
    <cellStyle name="Salida 2 2 2 5 5 2 2 2" xfId="26960"/>
    <cellStyle name="Salida 2 2 2 5 5 3" xfId="9455"/>
    <cellStyle name="Salida 2 2 2 5 5 3 2" xfId="21814"/>
    <cellStyle name="Salida 2 2 2 5 5 4" xfId="9456"/>
    <cellStyle name="Salida 2 2 2 5 5 4 2" xfId="21815"/>
    <cellStyle name="Salida 2 2 2 5 6" xfId="6878"/>
    <cellStyle name="Salida 2 2 2 5 6 2" xfId="14543"/>
    <cellStyle name="Salida 2 2 2 5 6 2 2" xfId="26961"/>
    <cellStyle name="Salida 2 2 2 5 7" xfId="9457"/>
    <cellStyle name="Salida 2 2 2 5 7 2" xfId="21816"/>
    <cellStyle name="Salida 2 2 2 5 8" xfId="9458"/>
    <cellStyle name="Salida 2 2 2 5 8 2" xfId="21817"/>
    <cellStyle name="Salida 2 2 2 6" xfId="2399"/>
    <cellStyle name="Salida 2 2 2 6 2" xfId="2865"/>
    <cellStyle name="Salida 2 2 2 6 2 2" xfId="6879"/>
    <cellStyle name="Salida 2 2 2 6 2 2 2" xfId="14544"/>
    <cellStyle name="Salida 2 2 2 6 2 2 2 2" xfId="26962"/>
    <cellStyle name="Salida 2 2 2 6 2 3" xfId="9459"/>
    <cellStyle name="Salida 2 2 2 6 2 3 2" xfId="21818"/>
    <cellStyle name="Salida 2 2 2 6 2 4" xfId="9460"/>
    <cellStyle name="Salida 2 2 2 6 2 4 2" xfId="21819"/>
    <cellStyle name="Salida 2 2 2 6 3" xfId="2866"/>
    <cellStyle name="Salida 2 2 2 6 3 2" xfId="6880"/>
    <cellStyle name="Salida 2 2 2 6 3 2 2" xfId="14545"/>
    <cellStyle name="Salida 2 2 2 6 3 2 2 2" xfId="26963"/>
    <cellStyle name="Salida 2 2 2 6 3 3" xfId="9461"/>
    <cellStyle name="Salida 2 2 2 6 3 3 2" xfId="21820"/>
    <cellStyle name="Salida 2 2 2 6 3 4" xfId="9462"/>
    <cellStyle name="Salida 2 2 2 6 3 4 2" xfId="21821"/>
    <cellStyle name="Salida 2 2 2 6 4" xfId="2867"/>
    <cellStyle name="Salida 2 2 2 6 4 2" xfId="6881"/>
    <cellStyle name="Salida 2 2 2 6 4 2 2" xfId="14546"/>
    <cellStyle name="Salida 2 2 2 6 4 2 2 2" xfId="26964"/>
    <cellStyle name="Salida 2 2 2 6 4 3" xfId="9463"/>
    <cellStyle name="Salida 2 2 2 6 4 3 2" xfId="21822"/>
    <cellStyle name="Salida 2 2 2 6 4 4" xfId="9464"/>
    <cellStyle name="Salida 2 2 2 6 4 4 2" xfId="21823"/>
    <cellStyle name="Salida 2 2 2 6 5" xfId="2868"/>
    <cellStyle name="Salida 2 2 2 6 5 2" xfId="6882"/>
    <cellStyle name="Salida 2 2 2 6 5 2 2" xfId="14547"/>
    <cellStyle name="Salida 2 2 2 6 5 2 2 2" xfId="26965"/>
    <cellStyle name="Salida 2 2 2 6 5 3" xfId="9465"/>
    <cellStyle name="Salida 2 2 2 6 5 3 2" xfId="21824"/>
    <cellStyle name="Salida 2 2 2 6 5 4" xfId="9466"/>
    <cellStyle name="Salida 2 2 2 6 5 4 2" xfId="21825"/>
    <cellStyle name="Salida 2 2 2 6 6" xfId="6883"/>
    <cellStyle name="Salida 2 2 2 6 6 2" xfId="14548"/>
    <cellStyle name="Salida 2 2 2 6 6 2 2" xfId="26966"/>
    <cellStyle name="Salida 2 2 2 6 7" xfId="9467"/>
    <cellStyle name="Salida 2 2 2 6 7 2" xfId="21826"/>
    <cellStyle name="Salida 2 2 2 6 8" xfId="9468"/>
    <cellStyle name="Salida 2 2 2 6 8 2" xfId="21827"/>
    <cellStyle name="Salida 2 2 2 7" xfId="2400"/>
    <cellStyle name="Salida 2 2 2 7 2" xfId="2869"/>
    <cellStyle name="Salida 2 2 2 7 2 2" xfId="6884"/>
    <cellStyle name="Salida 2 2 2 7 2 2 2" xfId="14549"/>
    <cellStyle name="Salida 2 2 2 7 2 2 2 2" xfId="26967"/>
    <cellStyle name="Salida 2 2 2 7 2 3" xfId="9469"/>
    <cellStyle name="Salida 2 2 2 7 2 3 2" xfId="21828"/>
    <cellStyle name="Salida 2 2 2 7 2 4" xfId="9470"/>
    <cellStyle name="Salida 2 2 2 7 2 4 2" xfId="21829"/>
    <cellStyle name="Salida 2 2 2 7 3" xfId="2870"/>
    <cellStyle name="Salida 2 2 2 7 3 2" xfId="6885"/>
    <cellStyle name="Salida 2 2 2 7 3 2 2" xfId="14550"/>
    <cellStyle name="Salida 2 2 2 7 3 2 2 2" xfId="26968"/>
    <cellStyle name="Salida 2 2 2 7 3 3" xfId="9471"/>
    <cellStyle name="Salida 2 2 2 7 3 3 2" xfId="21830"/>
    <cellStyle name="Salida 2 2 2 7 3 4" xfId="9472"/>
    <cellStyle name="Salida 2 2 2 7 3 4 2" xfId="21831"/>
    <cellStyle name="Salida 2 2 2 7 4" xfId="2871"/>
    <cellStyle name="Salida 2 2 2 7 4 2" xfId="6886"/>
    <cellStyle name="Salida 2 2 2 7 4 2 2" xfId="14551"/>
    <cellStyle name="Salida 2 2 2 7 4 2 2 2" xfId="26969"/>
    <cellStyle name="Salida 2 2 2 7 4 3" xfId="9473"/>
    <cellStyle name="Salida 2 2 2 7 4 3 2" xfId="21832"/>
    <cellStyle name="Salida 2 2 2 7 4 4" xfId="9474"/>
    <cellStyle name="Salida 2 2 2 7 4 4 2" xfId="21833"/>
    <cellStyle name="Salida 2 2 2 7 5" xfId="2872"/>
    <cellStyle name="Salida 2 2 2 7 5 2" xfId="6887"/>
    <cellStyle name="Salida 2 2 2 7 5 2 2" xfId="14552"/>
    <cellStyle name="Salida 2 2 2 7 5 2 2 2" xfId="26970"/>
    <cellStyle name="Salida 2 2 2 7 5 3" xfId="9475"/>
    <cellStyle name="Salida 2 2 2 7 5 3 2" xfId="21834"/>
    <cellStyle name="Salida 2 2 2 7 5 4" xfId="9476"/>
    <cellStyle name="Salida 2 2 2 7 5 4 2" xfId="21835"/>
    <cellStyle name="Salida 2 2 2 7 6" xfId="6888"/>
    <cellStyle name="Salida 2 2 2 7 6 2" xfId="14553"/>
    <cellStyle name="Salida 2 2 2 7 6 2 2" xfId="26971"/>
    <cellStyle name="Salida 2 2 2 7 7" xfId="9477"/>
    <cellStyle name="Salida 2 2 2 7 7 2" xfId="21836"/>
    <cellStyle name="Salida 2 2 2 7 8" xfId="9478"/>
    <cellStyle name="Salida 2 2 2 7 8 2" xfId="21837"/>
    <cellStyle name="Salida 2 2 2 8" xfId="2873"/>
    <cellStyle name="Salida 2 2 2 8 2" xfId="6889"/>
    <cellStyle name="Salida 2 2 2 8 2 2" xfId="14554"/>
    <cellStyle name="Salida 2 2 2 8 2 2 2" xfId="26972"/>
    <cellStyle name="Salida 2 2 2 8 3" xfId="9479"/>
    <cellStyle name="Salida 2 2 2 8 3 2" xfId="21838"/>
    <cellStyle name="Salida 2 2 2 8 4" xfId="9480"/>
    <cellStyle name="Salida 2 2 2 8 4 2" xfId="21839"/>
    <cellStyle name="Salida 2 2 2 9" xfId="2874"/>
    <cellStyle name="Salida 2 2 2 9 2" xfId="6890"/>
    <cellStyle name="Salida 2 2 2 9 2 2" xfId="14555"/>
    <cellStyle name="Salida 2 2 2 9 2 2 2" xfId="26973"/>
    <cellStyle name="Salida 2 2 2 9 3" xfId="9481"/>
    <cellStyle name="Salida 2 2 2 9 3 2" xfId="21840"/>
    <cellStyle name="Salida 2 2 2 9 4" xfId="9482"/>
    <cellStyle name="Salida 2 2 2 9 4 2" xfId="21841"/>
    <cellStyle name="Salida 2 2 3" xfId="2401"/>
    <cellStyle name="Salida 2 2 3 2" xfId="2875"/>
    <cellStyle name="Salida 2 2 3 2 2" xfId="6891"/>
    <cellStyle name="Salida 2 2 3 2 2 2" xfId="14556"/>
    <cellStyle name="Salida 2 2 3 2 2 2 2" xfId="26974"/>
    <cellStyle name="Salida 2 2 3 2 3" xfId="9483"/>
    <cellStyle name="Salida 2 2 3 2 3 2" xfId="21842"/>
    <cellStyle name="Salida 2 2 3 2 4" xfId="9484"/>
    <cellStyle name="Salida 2 2 3 2 4 2" xfId="21843"/>
    <cellStyle name="Salida 2 2 3 3" xfId="2876"/>
    <cellStyle name="Salida 2 2 3 3 2" xfId="6892"/>
    <cellStyle name="Salida 2 2 3 3 2 2" xfId="14557"/>
    <cellStyle name="Salida 2 2 3 3 2 2 2" xfId="26975"/>
    <cellStyle name="Salida 2 2 3 3 3" xfId="9485"/>
    <cellStyle name="Salida 2 2 3 3 3 2" xfId="21844"/>
    <cellStyle name="Salida 2 2 3 3 4" xfId="9486"/>
    <cellStyle name="Salida 2 2 3 3 4 2" xfId="21845"/>
    <cellStyle name="Salida 2 2 3 4" xfId="2877"/>
    <cellStyle name="Salida 2 2 3 4 2" xfId="6893"/>
    <cellStyle name="Salida 2 2 3 4 2 2" xfId="14558"/>
    <cellStyle name="Salida 2 2 3 4 2 2 2" xfId="26976"/>
    <cellStyle name="Salida 2 2 3 4 3" xfId="9487"/>
    <cellStyle name="Salida 2 2 3 4 3 2" xfId="21846"/>
    <cellStyle name="Salida 2 2 3 4 4" xfId="9488"/>
    <cellStyle name="Salida 2 2 3 4 4 2" xfId="21847"/>
    <cellStyle name="Salida 2 2 3 5" xfId="2878"/>
    <cellStyle name="Salida 2 2 3 5 2" xfId="6894"/>
    <cellStyle name="Salida 2 2 3 5 2 2" xfId="14559"/>
    <cellStyle name="Salida 2 2 3 5 2 2 2" xfId="26977"/>
    <cellStyle name="Salida 2 2 3 5 3" xfId="9489"/>
    <cellStyle name="Salida 2 2 3 5 3 2" xfId="21848"/>
    <cellStyle name="Salida 2 2 3 5 4" xfId="9490"/>
    <cellStyle name="Salida 2 2 3 5 4 2" xfId="21849"/>
    <cellStyle name="Salida 2 2 3 6" xfId="6895"/>
    <cellStyle name="Salida 2 2 3 6 2" xfId="14560"/>
    <cellStyle name="Salida 2 2 3 6 2 2" xfId="26978"/>
    <cellStyle name="Salida 2 2 3 7" xfId="9491"/>
    <cellStyle name="Salida 2 2 3 7 2" xfId="21850"/>
    <cellStyle name="Salida 2 2 3 8" xfId="9492"/>
    <cellStyle name="Salida 2 2 3 8 2" xfId="21851"/>
    <cellStyle name="Salida 2 2 4" xfId="2402"/>
    <cellStyle name="Salida 2 2 4 2" xfId="2879"/>
    <cellStyle name="Salida 2 2 4 2 2" xfId="6896"/>
    <cellStyle name="Salida 2 2 4 2 2 2" xfId="14561"/>
    <cellStyle name="Salida 2 2 4 2 2 2 2" xfId="26979"/>
    <cellStyle name="Salida 2 2 4 2 3" xfId="9493"/>
    <cellStyle name="Salida 2 2 4 2 3 2" xfId="21852"/>
    <cellStyle name="Salida 2 2 4 2 4" xfId="9494"/>
    <cellStyle name="Salida 2 2 4 2 4 2" xfId="21853"/>
    <cellStyle name="Salida 2 2 4 3" xfId="2880"/>
    <cellStyle name="Salida 2 2 4 3 2" xfId="6897"/>
    <cellStyle name="Salida 2 2 4 3 2 2" xfId="14562"/>
    <cellStyle name="Salida 2 2 4 3 2 2 2" xfId="26980"/>
    <cellStyle name="Salida 2 2 4 3 3" xfId="9495"/>
    <cellStyle name="Salida 2 2 4 3 3 2" xfId="21854"/>
    <cellStyle name="Salida 2 2 4 3 4" xfId="9496"/>
    <cellStyle name="Salida 2 2 4 3 4 2" xfId="21855"/>
    <cellStyle name="Salida 2 2 4 4" xfId="2881"/>
    <cellStyle name="Salida 2 2 4 4 2" xfId="6898"/>
    <cellStyle name="Salida 2 2 4 4 2 2" xfId="14563"/>
    <cellStyle name="Salida 2 2 4 4 2 2 2" xfId="26981"/>
    <cellStyle name="Salida 2 2 4 4 3" xfId="9497"/>
    <cellStyle name="Salida 2 2 4 4 3 2" xfId="21856"/>
    <cellStyle name="Salida 2 2 4 4 4" xfId="9498"/>
    <cellStyle name="Salida 2 2 4 4 4 2" xfId="21857"/>
    <cellStyle name="Salida 2 2 4 5" xfId="2882"/>
    <cellStyle name="Salida 2 2 4 5 2" xfId="6899"/>
    <cellStyle name="Salida 2 2 4 5 2 2" xfId="14564"/>
    <cellStyle name="Salida 2 2 4 5 2 2 2" xfId="26982"/>
    <cellStyle name="Salida 2 2 4 5 3" xfId="9499"/>
    <cellStyle name="Salida 2 2 4 5 3 2" xfId="21858"/>
    <cellStyle name="Salida 2 2 4 5 4" xfId="9500"/>
    <cellStyle name="Salida 2 2 4 5 4 2" xfId="21859"/>
    <cellStyle name="Salida 2 2 4 6" xfId="6900"/>
    <cellStyle name="Salida 2 2 4 6 2" xfId="14565"/>
    <cellStyle name="Salida 2 2 4 6 2 2" xfId="26983"/>
    <cellStyle name="Salida 2 2 4 7" xfId="9501"/>
    <cellStyle name="Salida 2 2 4 7 2" xfId="21860"/>
    <cellStyle name="Salida 2 2 4 8" xfId="9502"/>
    <cellStyle name="Salida 2 2 4 8 2" xfId="21861"/>
    <cellStyle name="Salida 2 2 5" xfId="2403"/>
    <cellStyle name="Salida 2 2 5 2" xfId="2883"/>
    <cellStyle name="Salida 2 2 5 2 2" xfId="6901"/>
    <cellStyle name="Salida 2 2 5 2 2 2" xfId="14566"/>
    <cellStyle name="Salida 2 2 5 2 2 2 2" xfId="26984"/>
    <cellStyle name="Salida 2 2 5 2 3" xfId="9503"/>
    <cellStyle name="Salida 2 2 5 2 3 2" xfId="21862"/>
    <cellStyle name="Salida 2 2 5 2 4" xfId="9504"/>
    <cellStyle name="Salida 2 2 5 2 4 2" xfId="21863"/>
    <cellStyle name="Salida 2 2 5 3" xfId="2884"/>
    <cellStyle name="Salida 2 2 5 3 2" xfId="6902"/>
    <cellStyle name="Salida 2 2 5 3 2 2" xfId="14567"/>
    <cellStyle name="Salida 2 2 5 3 2 2 2" xfId="26985"/>
    <cellStyle name="Salida 2 2 5 3 3" xfId="9505"/>
    <cellStyle name="Salida 2 2 5 3 3 2" xfId="21864"/>
    <cellStyle name="Salida 2 2 5 3 4" xfId="9506"/>
    <cellStyle name="Salida 2 2 5 3 4 2" xfId="21865"/>
    <cellStyle name="Salida 2 2 5 4" xfId="2885"/>
    <cellStyle name="Salida 2 2 5 4 2" xfId="6903"/>
    <cellStyle name="Salida 2 2 5 4 2 2" xfId="14568"/>
    <cellStyle name="Salida 2 2 5 4 2 2 2" xfId="26986"/>
    <cellStyle name="Salida 2 2 5 4 3" xfId="9507"/>
    <cellStyle name="Salida 2 2 5 4 3 2" xfId="21866"/>
    <cellStyle name="Salida 2 2 5 4 4" xfId="9508"/>
    <cellStyle name="Salida 2 2 5 4 4 2" xfId="21867"/>
    <cellStyle name="Salida 2 2 5 5" xfId="2886"/>
    <cellStyle name="Salida 2 2 5 5 2" xfId="6904"/>
    <cellStyle name="Salida 2 2 5 5 2 2" xfId="14569"/>
    <cellStyle name="Salida 2 2 5 5 2 2 2" xfId="26987"/>
    <cellStyle name="Salida 2 2 5 5 3" xfId="9509"/>
    <cellStyle name="Salida 2 2 5 5 3 2" xfId="21868"/>
    <cellStyle name="Salida 2 2 5 5 4" xfId="9510"/>
    <cellStyle name="Salida 2 2 5 5 4 2" xfId="21869"/>
    <cellStyle name="Salida 2 2 5 6" xfId="6905"/>
    <cellStyle name="Salida 2 2 5 6 2" xfId="14570"/>
    <cellStyle name="Salida 2 2 5 6 2 2" xfId="26988"/>
    <cellStyle name="Salida 2 2 5 7" xfId="9511"/>
    <cellStyle name="Salida 2 2 5 7 2" xfId="21870"/>
    <cellStyle name="Salida 2 2 5 8" xfId="9512"/>
    <cellStyle name="Salida 2 2 5 8 2" xfId="21871"/>
    <cellStyle name="Salida 2 2 6" xfId="2404"/>
    <cellStyle name="Salida 2 2 6 2" xfId="2887"/>
    <cellStyle name="Salida 2 2 6 2 2" xfId="6906"/>
    <cellStyle name="Salida 2 2 6 2 2 2" xfId="14571"/>
    <cellStyle name="Salida 2 2 6 2 2 2 2" xfId="26989"/>
    <cellStyle name="Salida 2 2 6 2 3" xfId="9513"/>
    <cellStyle name="Salida 2 2 6 2 3 2" xfId="21872"/>
    <cellStyle name="Salida 2 2 6 2 4" xfId="9514"/>
    <cellStyle name="Salida 2 2 6 2 4 2" xfId="21873"/>
    <cellStyle name="Salida 2 2 6 3" xfId="2888"/>
    <cellStyle name="Salida 2 2 6 3 2" xfId="6907"/>
    <cellStyle name="Salida 2 2 6 3 2 2" xfId="14572"/>
    <cellStyle name="Salida 2 2 6 3 2 2 2" xfId="26990"/>
    <cellStyle name="Salida 2 2 6 3 3" xfId="9515"/>
    <cellStyle name="Salida 2 2 6 3 3 2" xfId="21874"/>
    <cellStyle name="Salida 2 2 6 3 4" xfId="9516"/>
    <cellStyle name="Salida 2 2 6 3 4 2" xfId="21875"/>
    <cellStyle name="Salida 2 2 6 4" xfId="2889"/>
    <cellStyle name="Salida 2 2 6 4 2" xfId="6908"/>
    <cellStyle name="Salida 2 2 6 4 2 2" xfId="14573"/>
    <cellStyle name="Salida 2 2 6 4 2 2 2" xfId="26991"/>
    <cellStyle name="Salida 2 2 6 4 3" xfId="9517"/>
    <cellStyle name="Salida 2 2 6 4 3 2" xfId="21876"/>
    <cellStyle name="Salida 2 2 6 4 4" xfId="9518"/>
    <cellStyle name="Salida 2 2 6 4 4 2" xfId="21877"/>
    <cellStyle name="Salida 2 2 6 5" xfId="2890"/>
    <cellStyle name="Salida 2 2 6 5 2" xfId="6909"/>
    <cellStyle name="Salida 2 2 6 5 2 2" xfId="14574"/>
    <cellStyle name="Salida 2 2 6 5 2 2 2" xfId="26992"/>
    <cellStyle name="Salida 2 2 6 5 3" xfId="9519"/>
    <cellStyle name="Salida 2 2 6 5 3 2" xfId="21878"/>
    <cellStyle name="Salida 2 2 6 5 4" xfId="9520"/>
    <cellStyle name="Salida 2 2 6 5 4 2" xfId="21879"/>
    <cellStyle name="Salida 2 2 6 6" xfId="6910"/>
    <cellStyle name="Salida 2 2 6 6 2" xfId="14575"/>
    <cellStyle name="Salida 2 2 6 6 2 2" xfId="26993"/>
    <cellStyle name="Salida 2 2 6 7" xfId="9521"/>
    <cellStyle name="Salida 2 2 6 7 2" xfId="21880"/>
    <cellStyle name="Salida 2 2 6 8" xfId="9522"/>
    <cellStyle name="Salida 2 2 6 8 2" xfId="21881"/>
    <cellStyle name="Salida 2 2 7" xfId="6911"/>
    <cellStyle name="Salida 2 2 7 2" xfId="14576"/>
    <cellStyle name="Salida 2 2 7 2 2" xfId="26994"/>
    <cellStyle name="Salida 2 2 8" xfId="9523"/>
    <cellStyle name="Salida 2 2 8 2" xfId="21882"/>
    <cellStyle name="Salida 2 2 9" xfId="9524"/>
    <cellStyle name="Salida 2 2 9 2" xfId="21883"/>
    <cellStyle name="Salida 2 3" xfId="1294"/>
    <cellStyle name="Salida 2 3 2" xfId="2301"/>
    <cellStyle name="Salida 2 3 2 10" xfId="2891"/>
    <cellStyle name="Salida 2 3 2 10 2" xfId="6912"/>
    <cellStyle name="Salida 2 3 2 10 2 2" xfId="14577"/>
    <cellStyle name="Salida 2 3 2 10 2 2 2" xfId="26995"/>
    <cellStyle name="Salida 2 3 2 10 3" xfId="9525"/>
    <cellStyle name="Salida 2 3 2 10 3 2" xfId="21884"/>
    <cellStyle name="Salida 2 3 2 10 4" xfId="9526"/>
    <cellStyle name="Salida 2 3 2 10 4 2" xfId="21885"/>
    <cellStyle name="Salida 2 3 2 11" xfId="2892"/>
    <cellStyle name="Salida 2 3 2 11 2" xfId="6913"/>
    <cellStyle name="Salida 2 3 2 11 2 2" xfId="14578"/>
    <cellStyle name="Salida 2 3 2 11 2 2 2" xfId="26996"/>
    <cellStyle name="Salida 2 3 2 11 3" xfId="9527"/>
    <cellStyle name="Salida 2 3 2 11 3 2" xfId="21886"/>
    <cellStyle name="Salida 2 3 2 11 4" xfId="9528"/>
    <cellStyle name="Salida 2 3 2 11 4 2" xfId="21887"/>
    <cellStyle name="Salida 2 3 2 12" xfId="6914"/>
    <cellStyle name="Salida 2 3 2 12 2" xfId="14579"/>
    <cellStyle name="Salida 2 3 2 12 2 2" xfId="26997"/>
    <cellStyle name="Salida 2 3 2 13" xfId="9529"/>
    <cellStyle name="Salida 2 3 2 13 2" xfId="21888"/>
    <cellStyle name="Salida 2 3 2 14" xfId="9530"/>
    <cellStyle name="Salida 2 3 2 14 2" xfId="21889"/>
    <cellStyle name="Salida 2 3 2 2" xfId="2405"/>
    <cellStyle name="Salida 2 3 2 2 2" xfId="2893"/>
    <cellStyle name="Salida 2 3 2 2 2 2" xfId="6915"/>
    <cellStyle name="Salida 2 3 2 2 2 2 2" xfId="14580"/>
    <cellStyle name="Salida 2 3 2 2 2 2 2 2" xfId="26998"/>
    <cellStyle name="Salida 2 3 2 2 2 3" xfId="9531"/>
    <cellStyle name="Salida 2 3 2 2 2 3 2" xfId="21890"/>
    <cellStyle name="Salida 2 3 2 2 2 4" xfId="9532"/>
    <cellStyle name="Salida 2 3 2 2 2 4 2" xfId="21891"/>
    <cellStyle name="Salida 2 3 2 2 3" xfId="2894"/>
    <cellStyle name="Salida 2 3 2 2 3 2" xfId="6916"/>
    <cellStyle name="Salida 2 3 2 2 3 2 2" xfId="14581"/>
    <cellStyle name="Salida 2 3 2 2 3 2 2 2" xfId="26999"/>
    <cellStyle name="Salida 2 3 2 2 3 3" xfId="9533"/>
    <cellStyle name="Salida 2 3 2 2 3 3 2" xfId="21892"/>
    <cellStyle name="Salida 2 3 2 2 3 4" xfId="9534"/>
    <cellStyle name="Salida 2 3 2 2 3 4 2" xfId="21893"/>
    <cellStyle name="Salida 2 3 2 2 4" xfId="2895"/>
    <cellStyle name="Salida 2 3 2 2 4 2" xfId="6917"/>
    <cellStyle name="Salida 2 3 2 2 4 2 2" xfId="14582"/>
    <cellStyle name="Salida 2 3 2 2 4 2 2 2" xfId="27000"/>
    <cellStyle name="Salida 2 3 2 2 4 3" xfId="9535"/>
    <cellStyle name="Salida 2 3 2 2 4 3 2" xfId="21894"/>
    <cellStyle name="Salida 2 3 2 2 4 4" xfId="9536"/>
    <cellStyle name="Salida 2 3 2 2 4 4 2" xfId="21895"/>
    <cellStyle name="Salida 2 3 2 2 5" xfId="2896"/>
    <cellStyle name="Salida 2 3 2 2 5 2" xfId="6918"/>
    <cellStyle name="Salida 2 3 2 2 5 2 2" xfId="14583"/>
    <cellStyle name="Salida 2 3 2 2 5 2 2 2" xfId="27001"/>
    <cellStyle name="Salida 2 3 2 2 5 3" xfId="9537"/>
    <cellStyle name="Salida 2 3 2 2 5 3 2" xfId="21896"/>
    <cellStyle name="Salida 2 3 2 2 5 4" xfId="9538"/>
    <cellStyle name="Salida 2 3 2 2 5 4 2" xfId="21897"/>
    <cellStyle name="Salida 2 3 2 2 6" xfId="6919"/>
    <cellStyle name="Salida 2 3 2 2 6 2" xfId="14584"/>
    <cellStyle name="Salida 2 3 2 2 6 2 2" xfId="27002"/>
    <cellStyle name="Salida 2 3 2 2 7" xfId="9539"/>
    <cellStyle name="Salida 2 3 2 2 7 2" xfId="21898"/>
    <cellStyle name="Salida 2 3 2 2 8" xfId="9540"/>
    <cellStyle name="Salida 2 3 2 2 8 2" xfId="21899"/>
    <cellStyle name="Salida 2 3 2 3" xfId="2406"/>
    <cellStyle name="Salida 2 3 2 3 2" xfId="2897"/>
    <cellStyle name="Salida 2 3 2 3 2 2" xfId="6920"/>
    <cellStyle name="Salida 2 3 2 3 2 2 2" xfId="14585"/>
    <cellStyle name="Salida 2 3 2 3 2 2 2 2" xfId="27003"/>
    <cellStyle name="Salida 2 3 2 3 2 3" xfId="9541"/>
    <cellStyle name="Salida 2 3 2 3 2 3 2" xfId="21900"/>
    <cellStyle name="Salida 2 3 2 3 2 4" xfId="9542"/>
    <cellStyle name="Salida 2 3 2 3 2 4 2" xfId="21901"/>
    <cellStyle name="Salida 2 3 2 3 3" xfId="2898"/>
    <cellStyle name="Salida 2 3 2 3 3 2" xfId="6921"/>
    <cellStyle name="Salida 2 3 2 3 3 2 2" xfId="14586"/>
    <cellStyle name="Salida 2 3 2 3 3 2 2 2" xfId="27004"/>
    <cellStyle name="Salida 2 3 2 3 3 3" xfId="9543"/>
    <cellStyle name="Salida 2 3 2 3 3 3 2" xfId="21902"/>
    <cellStyle name="Salida 2 3 2 3 3 4" xfId="9544"/>
    <cellStyle name="Salida 2 3 2 3 3 4 2" xfId="21903"/>
    <cellStyle name="Salida 2 3 2 3 4" xfId="2899"/>
    <cellStyle name="Salida 2 3 2 3 4 2" xfId="6922"/>
    <cellStyle name="Salida 2 3 2 3 4 2 2" xfId="14587"/>
    <cellStyle name="Salida 2 3 2 3 4 2 2 2" xfId="27005"/>
    <cellStyle name="Salida 2 3 2 3 4 3" xfId="9545"/>
    <cellStyle name="Salida 2 3 2 3 4 3 2" xfId="21904"/>
    <cellStyle name="Salida 2 3 2 3 4 4" xfId="9546"/>
    <cellStyle name="Salida 2 3 2 3 4 4 2" xfId="21905"/>
    <cellStyle name="Salida 2 3 2 3 5" xfId="2900"/>
    <cellStyle name="Salida 2 3 2 3 5 2" xfId="6923"/>
    <cellStyle name="Salida 2 3 2 3 5 2 2" xfId="14588"/>
    <cellStyle name="Salida 2 3 2 3 5 2 2 2" xfId="27006"/>
    <cellStyle name="Salida 2 3 2 3 5 3" xfId="9547"/>
    <cellStyle name="Salida 2 3 2 3 5 3 2" xfId="21906"/>
    <cellStyle name="Salida 2 3 2 3 5 4" xfId="9548"/>
    <cellStyle name="Salida 2 3 2 3 5 4 2" xfId="21907"/>
    <cellStyle name="Salida 2 3 2 3 6" xfId="6924"/>
    <cellStyle name="Salida 2 3 2 3 6 2" xfId="14589"/>
    <cellStyle name="Salida 2 3 2 3 6 2 2" xfId="27007"/>
    <cellStyle name="Salida 2 3 2 3 7" xfId="9549"/>
    <cellStyle name="Salida 2 3 2 3 7 2" xfId="21908"/>
    <cellStyle name="Salida 2 3 2 3 8" xfId="9550"/>
    <cellStyle name="Salida 2 3 2 3 8 2" xfId="21909"/>
    <cellStyle name="Salida 2 3 2 4" xfId="2407"/>
    <cellStyle name="Salida 2 3 2 4 2" xfId="2901"/>
    <cellStyle name="Salida 2 3 2 4 2 2" xfId="6925"/>
    <cellStyle name="Salida 2 3 2 4 2 2 2" xfId="14590"/>
    <cellStyle name="Salida 2 3 2 4 2 2 2 2" xfId="27008"/>
    <cellStyle name="Salida 2 3 2 4 2 3" xfId="9551"/>
    <cellStyle name="Salida 2 3 2 4 2 3 2" xfId="21910"/>
    <cellStyle name="Salida 2 3 2 4 2 4" xfId="9552"/>
    <cellStyle name="Salida 2 3 2 4 2 4 2" xfId="21911"/>
    <cellStyle name="Salida 2 3 2 4 3" xfId="2902"/>
    <cellStyle name="Salida 2 3 2 4 3 2" xfId="6926"/>
    <cellStyle name="Salida 2 3 2 4 3 2 2" xfId="14591"/>
    <cellStyle name="Salida 2 3 2 4 3 2 2 2" xfId="27009"/>
    <cellStyle name="Salida 2 3 2 4 3 3" xfId="9553"/>
    <cellStyle name="Salida 2 3 2 4 3 3 2" xfId="21912"/>
    <cellStyle name="Salida 2 3 2 4 3 4" xfId="9554"/>
    <cellStyle name="Salida 2 3 2 4 3 4 2" xfId="21913"/>
    <cellStyle name="Salida 2 3 2 4 4" xfId="2903"/>
    <cellStyle name="Salida 2 3 2 4 4 2" xfId="6927"/>
    <cellStyle name="Salida 2 3 2 4 4 2 2" xfId="14592"/>
    <cellStyle name="Salida 2 3 2 4 4 2 2 2" xfId="27010"/>
    <cellStyle name="Salida 2 3 2 4 4 3" xfId="9555"/>
    <cellStyle name="Salida 2 3 2 4 4 3 2" xfId="21914"/>
    <cellStyle name="Salida 2 3 2 4 4 4" xfId="9556"/>
    <cellStyle name="Salida 2 3 2 4 4 4 2" xfId="21915"/>
    <cellStyle name="Salida 2 3 2 4 5" xfId="2904"/>
    <cellStyle name="Salida 2 3 2 4 5 2" xfId="6928"/>
    <cellStyle name="Salida 2 3 2 4 5 2 2" xfId="14593"/>
    <cellStyle name="Salida 2 3 2 4 5 2 2 2" xfId="27011"/>
    <cellStyle name="Salida 2 3 2 4 5 3" xfId="9557"/>
    <cellStyle name="Salida 2 3 2 4 5 3 2" xfId="21916"/>
    <cellStyle name="Salida 2 3 2 4 5 4" xfId="9558"/>
    <cellStyle name="Salida 2 3 2 4 5 4 2" xfId="21917"/>
    <cellStyle name="Salida 2 3 2 4 6" xfId="6929"/>
    <cellStyle name="Salida 2 3 2 4 6 2" xfId="14594"/>
    <cellStyle name="Salida 2 3 2 4 6 2 2" xfId="27012"/>
    <cellStyle name="Salida 2 3 2 4 7" xfId="9559"/>
    <cellStyle name="Salida 2 3 2 4 7 2" xfId="21918"/>
    <cellStyle name="Salida 2 3 2 4 8" xfId="9560"/>
    <cellStyle name="Salida 2 3 2 4 8 2" xfId="21919"/>
    <cellStyle name="Salida 2 3 2 5" xfId="2408"/>
    <cellStyle name="Salida 2 3 2 5 2" xfId="2905"/>
    <cellStyle name="Salida 2 3 2 5 2 2" xfId="6930"/>
    <cellStyle name="Salida 2 3 2 5 2 2 2" xfId="14595"/>
    <cellStyle name="Salida 2 3 2 5 2 2 2 2" xfId="27013"/>
    <cellStyle name="Salida 2 3 2 5 2 3" xfId="9561"/>
    <cellStyle name="Salida 2 3 2 5 2 3 2" xfId="21920"/>
    <cellStyle name="Salida 2 3 2 5 2 4" xfId="9562"/>
    <cellStyle name="Salida 2 3 2 5 2 4 2" xfId="21921"/>
    <cellStyle name="Salida 2 3 2 5 3" xfId="2906"/>
    <cellStyle name="Salida 2 3 2 5 3 2" xfId="6931"/>
    <cellStyle name="Salida 2 3 2 5 3 2 2" xfId="14596"/>
    <cellStyle name="Salida 2 3 2 5 3 2 2 2" xfId="27014"/>
    <cellStyle name="Salida 2 3 2 5 3 3" xfId="9563"/>
    <cellStyle name="Salida 2 3 2 5 3 3 2" xfId="21922"/>
    <cellStyle name="Salida 2 3 2 5 3 4" xfId="9564"/>
    <cellStyle name="Salida 2 3 2 5 3 4 2" xfId="21923"/>
    <cellStyle name="Salida 2 3 2 5 4" xfId="2907"/>
    <cellStyle name="Salida 2 3 2 5 4 2" xfId="6932"/>
    <cellStyle name="Salida 2 3 2 5 4 2 2" xfId="14597"/>
    <cellStyle name="Salida 2 3 2 5 4 2 2 2" xfId="27015"/>
    <cellStyle name="Salida 2 3 2 5 4 3" xfId="9565"/>
    <cellStyle name="Salida 2 3 2 5 4 3 2" xfId="21924"/>
    <cellStyle name="Salida 2 3 2 5 4 4" xfId="9566"/>
    <cellStyle name="Salida 2 3 2 5 4 4 2" xfId="21925"/>
    <cellStyle name="Salida 2 3 2 5 5" xfId="2908"/>
    <cellStyle name="Salida 2 3 2 5 5 2" xfId="6933"/>
    <cellStyle name="Salida 2 3 2 5 5 2 2" xfId="14598"/>
    <cellStyle name="Salida 2 3 2 5 5 2 2 2" xfId="27016"/>
    <cellStyle name="Salida 2 3 2 5 5 3" xfId="9567"/>
    <cellStyle name="Salida 2 3 2 5 5 3 2" xfId="21926"/>
    <cellStyle name="Salida 2 3 2 5 5 4" xfId="9568"/>
    <cellStyle name="Salida 2 3 2 5 5 4 2" xfId="21927"/>
    <cellStyle name="Salida 2 3 2 5 6" xfId="6934"/>
    <cellStyle name="Salida 2 3 2 5 6 2" xfId="14599"/>
    <cellStyle name="Salida 2 3 2 5 6 2 2" xfId="27017"/>
    <cellStyle name="Salida 2 3 2 5 7" xfId="9569"/>
    <cellStyle name="Salida 2 3 2 5 7 2" xfId="21928"/>
    <cellStyle name="Salida 2 3 2 5 8" xfId="9570"/>
    <cellStyle name="Salida 2 3 2 5 8 2" xfId="21929"/>
    <cellStyle name="Salida 2 3 2 6" xfId="2409"/>
    <cellStyle name="Salida 2 3 2 6 2" xfId="2909"/>
    <cellStyle name="Salida 2 3 2 6 2 2" xfId="6935"/>
    <cellStyle name="Salida 2 3 2 6 2 2 2" xfId="14600"/>
    <cellStyle name="Salida 2 3 2 6 2 2 2 2" xfId="27018"/>
    <cellStyle name="Salida 2 3 2 6 2 3" xfId="9571"/>
    <cellStyle name="Salida 2 3 2 6 2 3 2" xfId="21930"/>
    <cellStyle name="Salida 2 3 2 6 2 4" xfId="9572"/>
    <cellStyle name="Salida 2 3 2 6 2 4 2" xfId="21931"/>
    <cellStyle name="Salida 2 3 2 6 3" xfId="2910"/>
    <cellStyle name="Salida 2 3 2 6 3 2" xfId="6936"/>
    <cellStyle name="Salida 2 3 2 6 3 2 2" xfId="14601"/>
    <cellStyle name="Salida 2 3 2 6 3 2 2 2" xfId="27019"/>
    <cellStyle name="Salida 2 3 2 6 3 3" xfId="9573"/>
    <cellStyle name="Salida 2 3 2 6 3 3 2" xfId="21932"/>
    <cellStyle name="Salida 2 3 2 6 3 4" xfId="9574"/>
    <cellStyle name="Salida 2 3 2 6 3 4 2" xfId="21933"/>
    <cellStyle name="Salida 2 3 2 6 4" xfId="2911"/>
    <cellStyle name="Salida 2 3 2 6 4 2" xfId="6937"/>
    <cellStyle name="Salida 2 3 2 6 4 2 2" xfId="14602"/>
    <cellStyle name="Salida 2 3 2 6 4 2 2 2" xfId="27020"/>
    <cellStyle name="Salida 2 3 2 6 4 3" xfId="9575"/>
    <cellStyle name="Salida 2 3 2 6 4 3 2" xfId="21934"/>
    <cellStyle name="Salida 2 3 2 6 4 4" xfId="9576"/>
    <cellStyle name="Salida 2 3 2 6 4 4 2" xfId="21935"/>
    <cellStyle name="Salida 2 3 2 6 5" xfId="2912"/>
    <cellStyle name="Salida 2 3 2 6 5 2" xfId="6938"/>
    <cellStyle name="Salida 2 3 2 6 5 2 2" xfId="14603"/>
    <cellStyle name="Salida 2 3 2 6 5 2 2 2" xfId="27021"/>
    <cellStyle name="Salida 2 3 2 6 5 3" xfId="9577"/>
    <cellStyle name="Salida 2 3 2 6 5 3 2" xfId="21936"/>
    <cellStyle name="Salida 2 3 2 6 5 4" xfId="9578"/>
    <cellStyle name="Salida 2 3 2 6 5 4 2" xfId="21937"/>
    <cellStyle name="Salida 2 3 2 6 6" xfId="6939"/>
    <cellStyle name="Salida 2 3 2 6 6 2" xfId="14604"/>
    <cellStyle name="Salida 2 3 2 6 6 2 2" xfId="27022"/>
    <cellStyle name="Salida 2 3 2 6 7" xfId="9579"/>
    <cellStyle name="Salida 2 3 2 6 7 2" xfId="21938"/>
    <cellStyle name="Salida 2 3 2 6 8" xfId="9580"/>
    <cellStyle name="Salida 2 3 2 6 8 2" xfId="21939"/>
    <cellStyle name="Salida 2 3 2 7" xfId="2410"/>
    <cellStyle name="Salida 2 3 2 7 2" xfId="2913"/>
    <cellStyle name="Salida 2 3 2 7 2 2" xfId="6940"/>
    <cellStyle name="Salida 2 3 2 7 2 2 2" xfId="14605"/>
    <cellStyle name="Salida 2 3 2 7 2 2 2 2" xfId="27023"/>
    <cellStyle name="Salida 2 3 2 7 2 3" xfId="9581"/>
    <cellStyle name="Salida 2 3 2 7 2 3 2" xfId="21940"/>
    <cellStyle name="Salida 2 3 2 7 2 4" xfId="9582"/>
    <cellStyle name="Salida 2 3 2 7 2 4 2" xfId="21941"/>
    <cellStyle name="Salida 2 3 2 7 3" xfId="2914"/>
    <cellStyle name="Salida 2 3 2 7 3 2" xfId="6941"/>
    <cellStyle name="Salida 2 3 2 7 3 2 2" xfId="14606"/>
    <cellStyle name="Salida 2 3 2 7 3 2 2 2" xfId="27024"/>
    <cellStyle name="Salida 2 3 2 7 3 3" xfId="9583"/>
    <cellStyle name="Salida 2 3 2 7 3 3 2" xfId="21942"/>
    <cellStyle name="Salida 2 3 2 7 3 4" xfId="9584"/>
    <cellStyle name="Salida 2 3 2 7 3 4 2" xfId="21943"/>
    <cellStyle name="Salida 2 3 2 7 4" xfId="2915"/>
    <cellStyle name="Salida 2 3 2 7 4 2" xfId="6942"/>
    <cellStyle name="Salida 2 3 2 7 4 2 2" xfId="14607"/>
    <cellStyle name="Salida 2 3 2 7 4 2 2 2" xfId="27025"/>
    <cellStyle name="Salida 2 3 2 7 4 3" xfId="9585"/>
    <cellStyle name="Salida 2 3 2 7 4 3 2" xfId="21944"/>
    <cellStyle name="Salida 2 3 2 7 4 4" xfId="9586"/>
    <cellStyle name="Salida 2 3 2 7 4 4 2" xfId="21945"/>
    <cellStyle name="Salida 2 3 2 7 5" xfId="2916"/>
    <cellStyle name="Salida 2 3 2 7 5 2" xfId="6943"/>
    <cellStyle name="Salida 2 3 2 7 5 2 2" xfId="14608"/>
    <cellStyle name="Salida 2 3 2 7 5 2 2 2" xfId="27026"/>
    <cellStyle name="Salida 2 3 2 7 5 3" xfId="9587"/>
    <cellStyle name="Salida 2 3 2 7 5 3 2" xfId="21946"/>
    <cellStyle name="Salida 2 3 2 7 5 4" xfId="9588"/>
    <cellStyle name="Salida 2 3 2 7 5 4 2" xfId="21947"/>
    <cellStyle name="Salida 2 3 2 7 6" xfId="6944"/>
    <cellStyle name="Salida 2 3 2 7 6 2" xfId="14609"/>
    <cellStyle name="Salida 2 3 2 7 6 2 2" xfId="27027"/>
    <cellStyle name="Salida 2 3 2 7 7" xfId="9589"/>
    <cellStyle name="Salida 2 3 2 7 7 2" xfId="21948"/>
    <cellStyle name="Salida 2 3 2 7 8" xfId="9590"/>
    <cellStyle name="Salida 2 3 2 7 8 2" xfId="21949"/>
    <cellStyle name="Salida 2 3 2 8" xfId="2917"/>
    <cellStyle name="Salida 2 3 2 8 2" xfId="6945"/>
    <cellStyle name="Salida 2 3 2 8 2 2" xfId="14610"/>
    <cellStyle name="Salida 2 3 2 8 2 2 2" xfId="27028"/>
    <cellStyle name="Salida 2 3 2 8 3" xfId="9591"/>
    <cellStyle name="Salida 2 3 2 8 3 2" xfId="21950"/>
    <cellStyle name="Salida 2 3 2 8 4" xfId="9592"/>
    <cellStyle name="Salida 2 3 2 8 4 2" xfId="21951"/>
    <cellStyle name="Salida 2 3 2 9" xfId="2918"/>
    <cellStyle name="Salida 2 3 2 9 2" xfId="6946"/>
    <cellStyle name="Salida 2 3 2 9 2 2" xfId="14611"/>
    <cellStyle name="Salida 2 3 2 9 2 2 2" xfId="27029"/>
    <cellStyle name="Salida 2 3 2 9 3" xfId="9593"/>
    <cellStyle name="Salida 2 3 2 9 3 2" xfId="21952"/>
    <cellStyle name="Salida 2 3 2 9 4" xfId="9594"/>
    <cellStyle name="Salida 2 3 2 9 4 2" xfId="21953"/>
    <cellStyle name="Salida 2 3 3" xfId="2411"/>
    <cellStyle name="Salida 2 3 3 2" xfId="2919"/>
    <cellStyle name="Salida 2 3 3 2 2" xfId="6947"/>
    <cellStyle name="Salida 2 3 3 2 2 2" xfId="14612"/>
    <cellStyle name="Salida 2 3 3 2 2 2 2" xfId="27030"/>
    <cellStyle name="Salida 2 3 3 2 3" xfId="9595"/>
    <cellStyle name="Salida 2 3 3 2 3 2" xfId="21954"/>
    <cellStyle name="Salida 2 3 3 2 4" xfId="9596"/>
    <cellStyle name="Salida 2 3 3 2 4 2" xfId="21955"/>
    <cellStyle name="Salida 2 3 3 3" xfId="2920"/>
    <cellStyle name="Salida 2 3 3 3 2" xfId="6948"/>
    <cellStyle name="Salida 2 3 3 3 2 2" xfId="14613"/>
    <cellStyle name="Salida 2 3 3 3 2 2 2" xfId="27031"/>
    <cellStyle name="Salida 2 3 3 3 3" xfId="9597"/>
    <cellStyle name="Salida 2 3 3 3 3 2" xfId="21956"/>
    <cellStyle name="Salida 2 3 3 3 4" xfId="9598"/>
    <cellStyle name="Salida 2 3 3 3 4 2" xfId="21957"/>
    <cellStyle name="Salida 2 3 3 4" xfId="2921"/>
    <cellStyle name="Salida 2 3 3 4 2" xfId="6949"/>
    <cellStyle name="Salida 2 3 3 4 2 2" xfId="14614"/>
    <cellStyle name="Salida 2 3 3 4 2 2 2" xfId="27032"/>
    <cellStyle name="Salida 2 3 3 4 3" xfId="9599"/>
    <cellStyle name="Salida 2 3 3 4 3 2" xfId="21958"/>
    <cellStyle name="Salida 2 3 3 4 4" xfId="9600"/>
    <cellStyle name="Salida 2 3 3 4 4 2" xfId="21959"/>
    <cellStyle name="Salida 2 3 3 5" xfId="2922"/>
    <cellStyle name="Salida 2 3 3 5 2" xfId="6950"/>
    <cellStyle name="Salida 2 3 3 5 2 2" xfId="14615"/>
    <cellStyle name="Salida 2 3 3 5 2 2 2" xfId="27033"/>
    <cellStyle name="Salida 2 3 3 5 3" xfId="9601"/>
    <cellStyle name="Salida 2 3 3 5 3 2" xfId="21960"/>
    <cellStyle name="Salida 2 3 3 5 4" xfId="9602"/>
    <cellStyle name="Salida 2 3 3 5 4 2" xfId="21961"/>
    <cellStyle name="Salida 2 3 3 6" xfId="6951"/>
    <cellStyle name="Salida 2 3 3 6 2" xfId="14616"/>
    <cellStyle name="Salida 2 3 3 6 2 2" xfId="27034"/>
    <cellStyle name="Salida 2 3 3 7" xfId="9603"/>
    <cellStyle name="Salida 2 3 3 7 2" xfId="21962"/>
    <cellStyle name="Salida 2 3 3 8" xfId="9604"/>
    <cellStyle name="Salida 2 3 3 8 2" xfId="21963"/>
    <cellStyle name="Salida 2 3 4" xfId="2412"/>
    <cellStyle name="Salida 2 3 4 2" xfId="2923"/>
    <cellStyle name="Salida 2 3 4 2 2" xfId="6952"/>
    <cellStyle name="Salida 2 3 4 2 2 2" xfId="14617"/>
    <cellStyle name="Salida 2 3 4 2 2 2 2" xfId="27035"/>
    <cellStyle name="Salida 2 3 4 2 3" xfId="9605"/>
    <cellStyle name="Salida 2 3 4 2 3 2" xfId="21964"/>
    <cellStyle name="Salida 2 3 4 2 4" xfId="9606"/>
    <cellStyle name="Salida 2 3 4 2 4 2" xfId="21965"/>
    <cellStyle name="Salida 2 3 4 3" xfId="2924"/>
    <cellStyle name="Salida 2 3 4 3 2" xfId="6953"/>
    <cellStyle name="Salida 2 3 4 3 2 2" xfId="14618"/>
    <cellStyle name="Salida 2 3 4 3 2 2 2" xfId="27036"/>
    <cellStyle name="Salida 2 3 4 3 3" xfId="9607"/>
    <cellStyle name="Salida 2 3 4 3 3 2" xfId="21966"/>
    <cellStyle name="Salida 2 3 4 3 4" xfId="9608"/>
    <cellStyle name="Salida 2 3 4 3 4 2" xfId="21967"/>
    <cellStyle name="Salida 2 3 4 4" xfId="2925"/>
    <cellStyle name="Salida 2 3 4 4 2" xfId="6954"/>
    <cellStyle name="Salida 2 3 4 4 2 2" xfId="14619"/>
    <cellStyle name="Salida 2 3 4 4 2 2 2" xfId="27037"/>
    <cellStyle name="Salida 2 3 4 4 3" xfId="9609"/>
    <cellStyle name="Salida 2 3 4 4 3 2" xfId="21968"/>
    <cellStyle name="Salida 2 3 4 4 4" xfId="9610"/>
    <cellStyle name="Salida 2 3 4 4 4 2" xfId="21969"/>
    <cellStyle name="Salida 2 3 4 5" xfId="2926"/>
    <cellStyle name="Salida 2 3 4 5 2" xfId="6955"/>
    <cellStyle name="Salida 2 3 4 5 2 2" xfId="14620"/>
    <cellStyle name="Salida 2 3 4 5 2 2 2" xfId="27038"/>
    <cellStyle name="Salida 2 3 4 5 3" xfId="9611"/>
    <cellStyle name="Salida 2 3 4 5 3 2" xfId="21970"/>
    <cellStyle name="Salida 2 3 4 5 4" xfId="9612"/>
    <cellStyle name="Salida 2 3 4 5 4 2" xfId="21971"/>
    <cellStyle name="Salida 2 3 4 6" xfId="6956"/>
    <cellStyle name="Salida 2 3 4 6 2" xfId="14621"/>
    <cellStyle name="Salida 2 3 4 6 2 2" xfId="27039"/>
    <cellStyle name="Salida 2 3 4 7" xfId="9613"/>
    <cellStyle name="Salida 2 3 4 7 2" xfId="21972"/>
    <cellStyle name="Salida 2 3 4 8" xfId="9614"/>
    <cellStyle name="Salida 2 3 4 8 2" xfId="21973"/>
    <cellStyle name="Salida 2 3 5" xfId="2413"/>
    <cellStyle name="Salida 2 3 5 2" xfId="2927"/>
    <cellStyle name="Salida 2 3 5 2 2" xfId="6957"/>
    <cellStyle name="Salida 2 3 5 2 2 2" xfId="14622"/>
    <cellStyle name="Salida 2 3 5 2 2 2 2" xfId="27040"/>
    <cellStyle name="Salida 2 3 5 2 3" xfId="9615"/>
    <cellStyle name="Salida 2 3 5 2 3 2" xfId="21974"/>
    <cellStyle name="Salida 2 3 5 2 4" xfId="9616"/>
    <cellStyle name="Salida 2 3 5 2 4 2" xfId="21975"/>
    <cellStyle name="Salida 2 3 5 3" xfId="2928"/>
    <cellStyle name="Salida 2 3 5 3 2" xfId="6958"/>
    <cellStyle name="Salida 2 3 5 3 2 2" xfId="14623"/>
    <cellStyle name="Salida 2 3 5 3 2 2 2" xfId="27041"/>
    <cellStyle name="Salida 2 3 5 3 3" xfId="9617"/>
    <cellStyle name="Salida 2 3 5 3 3 2" xfId="21976"/>
    <cellStyle name="Salida 2 3 5 3 4" xfId="9618"/>
    <cellStyle name="Salida 2 3 5 3 4 2" xfId="21977"/>
    <cellStyle name="Salida 2 3 5 4" xfId="2929"/>
    <cellStyle name="Salida 2 3 5 4 2" xfId="6959"/>
    <cellStyle name="Salida 2 3 5 4 2 2" xfId="14624"/>
    <cellStyle name="Salida 2 3 5 4 2 2 2" xfId="27042"/>
    <cellStyle name="Salida 2 3 5 4 3" xfId="9619"/>
    <cellStyle name="Salida 2 3 5 4 3 2" xfId="21978"/>
    <cellStyle name="Salida 2 3 5 4 4" xfId="9620"/>
    <cellStyle name="Salida 2 3 5 4 4 2" xfId="21979"/>
    <cellStyle name="Salida 2 3 5 5" xfId="2930"/>
    <cellStyle name="Salida 2 3 5 5 2" xfId="6960"/>
    <cellStyle name="Salida 2 3 5 5 2 2" xfId="14625"/>
    <cellStyle name="Salida 2 3 5 5 2 2 2" xfId="27043"/>
    <cellStyle name="Salida 2 3 5 5 3" xfId="9621"/>
    <cellStyle name="Salida 2 3 5 5 3 2" xfId="21980"/>
    <cellStyle name="Salida 2 3 5 5 4" xfId="9622"/>
    <cellStyle name="Salida 2 3 5 5 4 2" xfId="21981"/>
    <cellStyle name="Salida 2 3 5 6" xfId="6961"/>
    <cellStyle name="Salida 2 3 5 6 2" xfId="14626"/>
    <cellStyle name="Salida 2 3 5 6 2 2" xfId="27044"/>
    <cellStyle name="Salida 2 3 5 7" xfId="9623"/>
    <cellStyle name="Salida 2 3 5 7 2" xfId="21982"/>
    <cellStyle name="Salida 2 3 5 8" xfId="9624"/>
    <cellStyle name="Salida 2 3 5 8 2" xfId="21983"/>
    <cellStyle name="Salida 2 3 6" xfId="2414"/>
    <cellStyle name="Salida 2 3 6 2" xfId="2931"/>
    <cellStyle name="Salida 2 3 6 2 2" xfId="6962"/>
    <cellStyle name="Salida 2 3 6 2 2 2" xfId="14627"/>
    <cellStyle name="Salida 2 3 6 2 2 2 2" xfId="27045"/>
    <cellStyle name="Salida 2 3 6 2 3" xfId="9625"/>
    <cellStyle name="Salida 2 3 6 2 3 2" xfId="21984"/>
    <cellStyle name="Salida 2 3 6 2 4" xfId="9626"/>
    <cellStyle name="Salida 2 3 6 2 4 2" xfId="21985"/>
    <cellStyle name="Salida 2 3 6 3" xfId="2932"/>
    <cellStyle name="Salida 2 3 6 3 2" xfId="6963"/>
    <cellStyle name="Salida 2 3 6 3 2 2" xfId="14628"/>
    <cellStyle name="Salida 2 3 6 3 2 2 2" xfId="27046"/>
    <cellStyle name="Salida 2 3 6 3 3" xfId="9627"/>
    <cellStyle name="Salida 2 3 6 3 3 2" xfId="21986"/>
    <cellStyle name="Salida 2 3 6 3 4" xfId="9628"/>
    <cellStyle name="Salida 2 3 6 3 4 2" xfId="21987"/>
    <cellStyle name="Salida 2 3 6 4" xfId="2933"/>
    <cellStyle name="Salida 2 3 6 4 2" xfId="6964"/>
    <cellStyle name="Salida 2 3 6 4 2 2" xfId="14629"/>
    <cellStyle name="Salida 2 3 6 4 2 2 2" xfId="27047"/>
    <cellStyle name="Salida 2 3 6 4 3" xfId="9629"/>
    <cellStyle name="Salida 2 3 6 4 3 2" xfId="21988"/>
    <cellStyle name="Salida 2 3 6 4 4" xfId="9630"/>
    <cellStyle name="Salida 2 3 6 4 4 2" xfId="21989"/>
    <cellStyle name="Salida 2 3 6 5" xfId="2934"/>
    <cellStyle name="Salida 2 3 6 5 2" xfId="6965"/>
    <cellStyle name="Salida 2 3 6 5 2 2" xfId="14630"/>
    <cellStyle name="Salida 2 3 6 5 2 2 2" xfId="27048"/>
    <cellStyle name="Salida 2 3 6 5 3" xfId="9631"/>
    <cellStyle name="Salida 2 3 6 5 3 2" xfId="21990"/>
    <cellStyle name="Salida 2 3 6 5 4" xfId="9632"/>
    <cellStyle name="Salida 2 3 6 5 4 2" xfId="21991"/>
    <cellStyle name="Salida 2 3 6 6" xfId="6966"/>
    <cellStyle name="Salida 2 3 6 6 2" xfId="14631"/>
    <cellStyle name="Salida 2 3 6 6 2 2" xfId="27049"/>
    <cellStyle name="Salida 2 3 6 7" xfId="9633"/>
    <cellStyle name="Salida 2 3 6 7 2" xfId="21992"/>
    <cellStyle name="Salida 2 3 6 8" xfId="9634"/>
    <cellStyle name="Salida 2 3 6 8 2" xfId="21993"/>
    <cellStyle name="Salida 2 3 7" xfId="6967"/>
    <cellStyle name="Salida 2 3 7 2" xfId="14632"/>
    <cellStyle name="Salida 2 3 7 2 2" xfId="27050"/>
    <cellStyle name="Salida 2 3 8" xfId="9635"/>
    <cellStyle name="Salida 2 3 8 2" xfId="21994"/>
    <cellStyle name="Salida 2 3 9" xfId="9636"/>
    <cellStyle name="Salida 2 3 9 2" xfId="21995"/>
    <cellStyle name="Salida 2 4" xfId="1295"/>
    <cellStyle name="Salida 2 4 10" xfId="9637"/>
    <cellStyle name="Salida 2 4 10 2" xfId="21996"/>
    <cellStyle name="Salida 2 4 2" xfId="2302"/>
    <cellStyle name="Salida 2 4 2 2" xfId="2935"/>
    <cellStyle name="Salida 2 4 2 2 2" xfId="6968"/>
    <cellStyle name="Salida 2 4 2 2 2 2" xfId="14633"/>
    <cellStyle name="Salida 2 4 2 2 2 2 2" xfId="27051"/>
    <cellStyle name="Salida 2 4 2 2 3" xfId="9638"/>
    <cellStyle name="Salida 2 4 2 2 3 2" xfId="21997"/>
    <cellStyle name="Salida 2 4 2 2 4" xfId="9639"/>
    <cellStyle name="Salida 2 4 2 2 4 2" xfId="21998"/>
    <cellStyle name="Salida 2 4 2 3" xfId="2936"/>
    <cellStyle name="Salida 2 4 2 3 2" xfId="6969"/>
    <cellStyle name="Salida 2 4 2 3 2 2" xfId="14634"/>
    <cellStyle name="Salida 2 4 2 3 2 2 2" xfId="27052"/>
    <cellStyle name="Salida 2 4 2 3 3" xfId="9640"/>
    <cellStyle name="Salida 2 4 2 3 3 2" xfId="21999"/>
    <cellStyle name="Salida 2 4 2 3 4" xfId="9641"/>
    <cellStyle name="Salida 2 4 2 3 4 2" xfId="22000"/>
    <cellStyle name="Salida 2 4 2 4" xfId="2937"/>
    <cellStyle name="Salida 2 4 2 4 2" xfId="6970"/>
    <cellStyle name="Salida 2 4 2 4 2 2" xfId="14635"/>
    <cellStyle name="Salida 2 4 2 4 2 2 2" xfId="27053"/>
    <cellStyle name="Salida 2 4 2 4 3" xfId="9642"/>
    <cellStyle name="Salida 2 4 2 4 3 2" xfId="22001"/>
    <cellStyle name="Salida 2 4 2 4 4" xfId="9643"/>
    <cellStyle name="Salida 2 4 2 4 4 2" xfId="22002"/>
    <cellStyle name="Salida 2 4 2 5" xfId="2938"/>
    <cellStyle name="Salida 2 4 2 5 2" xfId="6971"/>
    <cellStyle name="Salida 2 4 2 5 2 2" xfId="14636"/>
    <cellStyle name="Salida 2 4 2 5 2 2 2" xfId="27054"/>
    <cellStyle name="Salida 2 4 2 5 3" xfId="9644"/>
    <cellStyle name="Salida 2 4 2 5 3 2" xfId="22003"/>
    <cellStyle name="Salida 2 4 2 5 4" xfId="9645"/>
    <cellStyle name="Salida 2 4 2 5 4 2" xfId="22004"/>
    <cellStyle name="Salida 2 4 2 6" xfId="6972"/>
    <cellStyle name="Salida 2 4 2 6 2" xfId="14637"/>
    <cellStyle name="Salida 2 4 2 6 2 2" xfId="27055"/>
    <cellStyle name="Salida 2 4 2 7" xfId="9646"/>
    <cellStyle name="Salida 2 4 2 7 2" xfId="22005"/>
    <cellStyle name="Salida 2 4 2 8" xfId="9647"/>
    <cellStyle name="Salida 2 4 2 8 2" xfId="22006"/>
    <cellStyle name="Salida 2 4 3" xfId="2415"/>
    <cellStyle name="Salida 2 4 3 2" xfId="2939"/>
    <cellStyle name="Salida 2 4 3 2 2" xfId="6973"/>
    <cellStyle name="Salida 2 4 3 2 2 2" xfId="14638"/>
    <cellStyle name="Salida 2 4 3 2 2 2 2" xfId="27056"/>
    <cellStyle name="Salida 2 4 3 2 3" xfId="9648"/>
    <cellStyle name="Salida 2 4 3 2 3 2" xfId="22007"/>
    <cellStyle name="Salida 2 4 3 2 4" xfId="9649"/>
    <cellStyle name="Salida 2 4 3 2 4 2" xfId="22008"/>
    <cellStyle name="Salida 2 4 3 3" xfId="2940"/>
    <cellStyle name="Salida 2 4 3 3 2" xfId="6974"/>
    <cellStyle name="Salida 2 4 3 3 2 2" xfId="14639"/>
    <cellStyle name="Salida 2 4 3 3 2 2 2" xfId="27057"/>
    <cellStyle name="Salida 2 4 3 3 3" xfId="9650"/>
    <cellStyle name="Salida 2 4 3 3 3 2" xfId="22009"/>
    <cellStyle name="Salida 2 4 3 3 4" xfId="9651"/>
    <cellStyle name="Salida 2 4 3 3 4 2" xfId="22010"/>
    <cellStyle name="Salida 2 4 3 4" xfId="2941"/>
    <cellStyle name="Salida 2 4 3 4 2" xfId="6975"/>
    <cellStyle name="Salida 2 4 3 4 2 2" xfId="14640"/>
    <cellStyle name="Salida 2 4 3 4 2 2 2" xfId="27058"/>
    <cellStyle name="Salida 2 4 3 4 3" xfId="9652"/>
    <cellStyle name="Salida 2 4 3 4 3 2" xfId="22011"/>
    <cellStyle name="Salida 2 4 3 4 4" xfId="9653"/>
    <cellStyle name="Salida 2 4 3 4 4 2" xfId="22012"/>
    <cellStyle name="Salida 2 4 3 5" xfId="2942"/>
    <cellStyle name="Salida 2 4 3 5 2" xfId="6976"/>
    <cellStyle name="Salida 2 4 3 5 2 2" xfId="14641"/>
    <cellStyle name="Salida 2 4 3 5 2 2 2" xfId="27059"/>
    <cellStyle name="Salida 2 4 3 5 3" xfId="9654"/>
    <cellStyle name="Salida 2 4 3 5 3 2" xfId="22013"/>
    <cellStyle name="Salida 2 4 3 5 4" xfId="9655"/>
    <cellStyle name="Salida 2 4 3 5 4 2" xfId="22014"/>
    <cellStyle name="Salida 2 4 3 6" xfId="6977"/>
    <cellStyle name="Salida 2 4 3 6 2" xfId="14642"/>
    <cellStyle name="Salida 2 4 3 6 2 2" xfId="27060"/>
    <cellStyle name="Salida 2 4 3 7" xfId="9656"/>
    <cellStyle name="Salida 2 4 3 7 2" xfId="22015"/>
    <cellStyle name="Salida 2 4 3 8" xfId="9657"/>
    <cellStyle name="Salida 2 4 3 8 2" xfId="22016"/>
    <cellStyle name="Salida 2 4 4" xfId="2416"/>
    <cellStyle name="Salida 2 4 4 2" xfId="2943"/>
    <cellStyle name="Salida 2 4 4 2 2" xfId="6978"/>
    <cellStyle name="Salida 2 4 4 2 2 2" xfId="14643"/>
    <cellStyle name="Salida 2 4 4 2 2 2 2" xfId="27061"/>
    <cellStyle name="Salida 2 4 4 2 3" xfId="9658"/>
    <cellStyle name="Salida 2 4 4 2 3 2" xfId="22017"/>
    <cellStyle name="Salida 2 4 4 2 4" xfId="9659"/>
    <cellStyle name="Salida 2 4 4 2 4 2" xfId="22018"/>
    <cellStyle name="Salida 2 4 4 3" xfId="2944"/>
    <cellStyle name="Salida 2 4 4 3 2" xfId="6979"/>
    <cellStyle name="Salida 2 4 4 3 2 2" xfId="14644"/>
    <cellStyle name="Salida 2 4 4 3 2 2 2" xfId="27062"/>
    <cellStyle name="Salida 2 4 4 3 3" xfId="9660"/>
    <cellStyle name="Salida 2 4 4 3 3 2" xfId="22019"/>
    <cellStyle name="Salida 2 4 4 3 4" xfId="9661"/>
    <cellStyle name="Salida 2 4 4 3 4 2" xfId="22020"/>
    <cellStyle name="Salida 2 4 4 4" xfId="2945"/>
    <cellStyle name="Salida 2 4 4 4 2" xfId="6980"/>
    <cellStyle name="Salida 2 4 4 4 2 2" xfId="14645"/>
    <cellStyle name="Salida 2 4 4 4 2 2 2" xfId="27063"/>
    <cellStyle name="Salida 2 4 4 4 3" xfId="9662"/>
    <cellStyle name="Salida 2 4 4 4 3 2" xfId="22021"/>
    <cellStyle name="Salida 2 4 4 4 4" xfId="9663"/>
    <cellStyle name="Salida 2 4 4 4 4 2" xfId="22022"/>
    <cellStyle name="Salida 2 4 4 5" xfId="2946"/>
    <cellStyle name="Salida 2 4 4 5 2" xfId="6981"/>
    <cellStyle name="Salida 2 4 4 5 2 2" xfId="14646"/>
    <cellStyle name="Salida 2 4 4 5 2 2 2" xfId="27064"/>
    <cellStyle name="Salida 2 4 4 5 3" xfId="9664"/>
    <cellStyle name="Salida 2 4 4 5 3 2" xfId="22023"/>
    <cellStyle name="Salida 2 4 4 5 4" xfId="9665"/>
    <cellStyle name="Salida 2 4 4 5 4 2" xfId="22024"/>
    <cellStyle name="Salida 2 4 4 6" xfId="6982"/>
    <cellStyle name="Salida 2 4 4 6 2" xfId="14647"/>
    <cellStyle name="Salida 2 4 4 6 2 2" xfId="27065"/>
    <cellStyle name="Salida 2 4 4 7" xfId="9666"/>
    <cellStyle name="Salida 2 4 4 7 2" xfId="22025"/>
    <cellStyle name="Salida 2 4 4 8" xfId="9667"/>
    <cellStyle name="Salida 2 4 4 8 2" xfId="22026"/>
    <cellStyle name="Salida 2 4 5" xfId="2417"/>
    <cellStyle name="Salida 2 4 5 2" xfId="2947"/>
    <cellStyle name="Salida 2 4 5 2 2" xfId="6983"/>
    <cellStyle name="Salida 2 4 5 2 2 2" xfId="14648"/>
    <cellStyle name="Salida 2 4 5 2 2 2 2" xfId="27066"/>
    <cellStyle name="Salida 2 4 5 2 3" xfId="9668"/>
    <cellStyle name="Salida 2 4 5 2 3 2" xfId="22027"/>
    <cellStyle name="Salida 2 4 5 2 4" xfId="9669"/>
    <cellStyle name="Salida 2 4 5 2 4 2" xfId="22028"/>
    <cellStyle name="Salida 2 4 5 3" xfId="2948"/>
    <cellStyle name="Salida 2 4 5 3 2" xfId="6984"/>
    <cellStyle name="Salida 2 4 5 3 2 2" xfId="14649"/>
    <cellStyle name="Salida 2 4 5 3 2 2 2" xfId="27067"/>
    <cellStyle name="Salida 2 4 5 3 3" xfId="9670"/>
    <cellStyle name="Salida 2 4 5 3 3 2" xfId="22029"/>
    <cellStyle name="Salida 2 4 5 3 4" xfId="9671"/>
    <cellStyle name="Salida 2 4 5 3 4 2" xfId="22030"/>
    <cellStyle name="Salida 2 4 5 4" xfId="2949"/>
    <cellStyle name="Salida 2 4 5 4 2" xfId="6985"/>
    <cellStyle name="Salida 2 4 5 4 2 2" xfId="14650"/>
    <cellStyle name="Salida 2 4 5 4 2 2 2" xfId="27068"/>
    <cellStyle name="Salida 2 4 5 4 3" xfId="9672"/>
    <cellStyle name="Salida 2 4 5 4 3 2" xfId="22031"/>
    <cellStyle name="Salida 2 4 5 4 4" xfId="9673"/>
    <cellStyle name="Salida 2 4 5 4 4 2" xfId="22032"/>
    <cellStyle name="Salida 2 4 5 5" xfId="2950"/>
    <cellStyle name="Salida 2 4 5 5 2" xfId="6986"/>
    <cellStyle name="Salida 2 4 5 5 2 2" xfId="14651"/>
    <cellStyle name="Salida 2 4 5 5 2 2 2" xfId="27069"/>
    <cellStyle name="Salida 2 4 5 5 3" xfId="9674"/>
    <cellStyle name="Salida 2 4 5 5 3 2" xfId="22033"/>
    <cellStyle name="Salida 2 4 5 5 4" xfId="9675"/>
    <cellStyle name="Salida 2 4 5 5 4 2" xfId="22034"/>
    <cellStyle name="Salida 2 4 5 6" xfId="6987"/>
    <cellStyle name="Salida 2 4 5 6 2" xfId="14652"/>
    <cellStyle name="Salida 2 4 5 6 2 2" xfId="27070"/>
    <cellStyle name="Salida 2 4 5 7" xfId="9676"/>
    <cellStyle name="Salida 2 4 5 7 2" xfId="22035"/>
    <cellStyle name="Salida 2 4 5 8" xfId="9677"/>
    <cellStyle name="Salida 2 4 5 8 2" xfId="22036"/>
    <cellStyle name="Salida 2 4 6" xfId="2418"/>
    <cellStyle name="Salida 2 4 6 2" xfId="2951"/>
    <cellStyle name="Salida 2 4 6 2 2" xfId="6988"/>
    <cellStyle name="Salida 2 4 6 2 2 2" xfId="14653"/>
    <cellStyle name="Salida 2 4 6 2 2 2 2" xfId="27071"/>
    <cellStyle name="Salida 2 4 6 2 3" xfId="9678"/>
    <cellStyle name="Salida 2 4 6 2 3 2" xfId="22037"/>
    <cellStyle name="Salida 2 4 6 2 4" xfId="9679"/>
    <cellStyle name="Salida 2 4 6 2 4 2" xfId="22038"/>
    <cellStyle name="Salida 2 4 6 3" xfId="2952"/>
    <cellStyle name="Salida 2 4 6 3 2" xfId="6989"/>
    <cellStyle name="Salida 2 4 6 3 2 2" xfId="14654"/>
    <cellStyle name="Salida 2 4 6 3 2 2 2" xfId="27072"/>
    <cellStyle name="Salida 2 4 6 3 3" xfId="9680"/>
    <cellStyle name="Salida 2 4 6 3 3 2" xfId="22039"/>
    <cellStyle name="Salida 2 4 6 3 4" xfId="9681"/>
    <cellStyle name="Salida 2 4 6 3 4 2" xfId="22040"/>
    <cellStyle name="Salida 2 4 6 4" xfId="2953"/>
    <cellStyle name="Salida 2 4 6 4 2" xfId="6990"/>
    <cellStyle name="Salida 2 4 6 4 2 2" xfId="14655"/>
    <cellStyle name="Salida 2 4 6 4 2 2 2" xfId="27073"/>
    <cellStyle name="Salida 2 4 6 4 3" xfId="9682"/>
    <cellStyle name="Salida 2 4 6 4 3 2" xfId="22041"/>
    <cellStyle name="Salida 2 4 6 4 4" xfId="9683"/>
    <cellStyle name="Salida 2 4 6 4 4 2" xfId="22042"/>
    <cellStyle name="Salida 2 4 6 5" xfId="2954"/>
    <cellStyle name="Salida 2 4 6 5 2" xfId="6991"/>
    <cellStyle name="Salida 2 4 6 5 2 2" xfId="14656"/>
    <cellStyle name="Salida 2 4 6 5 2 2 2" xfId="27074"/>
    <cellStyle name="Salida 2 4 6 5 3" xfId="9684"/>
    <cellStyle name="Salida 2 4 6 5 3 2" xfId="22043"/>
    <cellStyle name="Salida 2 4 6 5 4" xfId="9685"/>
    <cellStyle name="Salida 2 4 6 5 4 2" xfId="22044"/>
    <cellStyle name="Salida 2 4 6 6" xfId="6992"/>
    <cellStyle name="Salida 2 4 6 6 2" xfId="14657"/>
    <cellStyle name="Salida 2 4 6 6 2 2" xfId="27075"/>
    <cellStyle name="Salida 2 4 6 7" xfId="9686"/>
    <cellStyle name="Salida 2 4 6 7 2" xfId="22045"/>
    <cellStyle name="Salida 2 4 6 8" xfId="9687"/>
    <cellStyle name="Salida 2 4 6 8 2" xfId="22046"/>
    <cellStyle name="Salida 2 4 7" xfId="2419"/>
    <cellStyle name="Salida 2 4 7 2" xfId="2955"/>
    <cellStyle name="Salida 2 4 7 2 2" xfId="6993"/>
    <cellStyle name="Salida 2 4 7 2 2 2" xfId="14658"/>
    <cellStyle name="Salida 2 4 7 2 2 2 2" xfId="27076"/>
    <cellStyle name="Salida 2 4 7 2 3" xfId="9688"/>
    <cellStyle name="Salida 2 4 7 2 3 2" xfId="22047"/>
    <cellStyle name="Salida 2 4 7 2 4" xfId="9689"/>
    <cellStyle name="Salida 2 4 7 2 4 2" xfId="22048"/>
    <cellStyle name="Salida 2 4 7 3" xfId="2956"/>
    <cellStyle name="Salida 2 4 7 3 2" xfId="6994"/>
    <cellStyle name="Salida 2 4 7 3 2 2" xfId="14659"/>
    <cellStyle name="Salida 2 4 7 3 2 2 2" xfId="27077"/>
    <cellStyle name="Salida 2 4 7 3 3" xfId="9690"/>
    <cellStyle name="Salida 2 4 7 3 3 2" xfId="22049"/>
    <cellStyle name="Salida 2 4 7 3 4" xfId="9691"/>
    <cellStyle name="Salida 2 4 7 3 4 2" xfId="22050"/>
    <cellStyle name="Salida 2 4 7 4" xfId="2957"/>
    <cellStyle name="Salida 2 4 7 4 2" xfId="6995"/>
    <cellStyle name="Salida 2 4 7 4 2 2" xfId="14660"/>
    <cellStyle name="Salida 2 4 7 4 2 2 2" xfId="27078"/>
    <cellStyle name="Salida 2 4 7 4 3" xfId="9692"/>
    <cellStyle name="Salida 2 4 7 4 3 2" xfId="22051"/>
    <cellStyle name="Salida 2 4 7 4 4" xfId="9693"/>
    <cellStyle name="Salida 2 4 7 4 4 2" xfId="22052"/>
    <cellStyle name="Salida 2 4 7 5" xfId="2958"/>
    <cellStyle name="Salida 2 4 7 5 2" xfId="6996"/>
    <cellStyle name="Salida 2 4 7 5 2 2" xfId="14661"/>
    <cellStyle name="Salida 2 4 7 5 2 2 2" xfId="27079"/>
    <cellStyle name="Salida 2 4 7 5 3" xfId="9694"/>
    <cellStyle name="Salida 2 4 7 5 3 2" xfId="22053"/>
    <cellStyle name="Salida 2 4 7 5 4" xfId="9695"/>
    <cellStyle name="Salida 2 4 7 5 4 2" xfId="22054"/>
    <cellStyle name="Salida 2 4 7 6" xfId="6997"/>
    <cellStyle name="Salida 2 4 7 6 2" xfId="14662"/>
    <cellStyle name="Salida 2 4 7 6 2 2" xfId="27080"/>
    <cellStyle name="Salida 2 4 7 7" xfId="9696"/>
    <cellStyle name="Salida 2 4 7 7 2" xfId="22055"/>
    <cellStyle name="Salida 2 4 7 8" xfId="9697"/>
    <cellStyle name="Salida 2 4 7 8 2" xfId="22056"/>
    <cellStyle name="Salida 2 4 8" xfId="6998"/>
    <cellStyle name="Salida 2 4 8 2" xfId="14663"/>
    <cellStyle name="Salida 2 4 8 2 2" xfId="27081"/>
    <cellStyle name="Salida 2 4 9" xfId="9698"/>
    <cellStyle name="Salida 2 4 9 2" xfId="22057"/>
    <cellStyle name="Salida 2 5" xfId="1296"/>
    <cellStyle name="Salida 2 5 2" xfId="2303"/>
    <cellStyle name="Salida 2 5 2 2" xfId="6999"/>
    <cellStyle name="Salida 2 5 2 2 2" xfId="14664"/>
    <cellStyle name="Salida 2 5 2 2 2 2" xfId="27082"/>
    <cellStyle name="Salida 2 5 2 3" xfId="9699"/>
    <cellStyle name="Salida 2 5 2 3 2" xfId="22058"/>
    <cellStyle name="Salida 2 5 2 4" xfId="9700"/>
    <cellStyle name="Salida 2 5 2 4 2" xfId="22059"/>
    <cellStyle name="Salida 2 5 3" xfId="2959"/>
    <cellStyle name="Salida 2 5 3 2" xfId="7000"/>
    <cellStyle name="Salida 2 5 3 2 2" xfId="14665"/>
    <cellStyle name="Salida 2 5 3 2 2 2" xfId="27083"/>
    <cellStyle name="Salida 2 5 3 3" xfId="9701"/>
    <cellStyle name="Salida 2 5 3 3 2" xfId="22060"/>
    <cellStyle name="Salida 2 5 3 4" xfId="9702"/>
    <cellStyle name="Salida 2 5 3 4 2" xfId="22061"/>
    <cellStyle name="Salida 2 5 4" xfId="2960"/>
    <cellStyle name="Salida 2 5 4 2" xfId="7001"/>
    <cellStyle name="Salida 2 5 4 2 2" xfId="14666"/>
    <cellStyle name="Salida 2 5 4 2 2 2" xfId="27084"/>
    <cellStyle name="Salida 2 5 4 3" xfId="9703"/>
    <cellStyle name="Salida 2 5 4 3 2" xfId="22062"/>
    <cellStyle name="Salida 2 5 4 4" xfId="9704"/>
    <cellStyle name="Salida 2 5 4 4 2" xfId="22063"/>
    <cellStyle name="Salida 2 5 5" xfId="2961"/>
    <cellStyle name="Salida 2 5 5 2" xfId="7002"/>
    <cellStyle name="Salida 2 5 5 2 2" xfId="14667"/>
    <cellStyle name="Salida 2 5 5 2 2 2" xfId="27085"/>
    <cellStyle name="Salida 2 5 5 3" xfId="9705"/>
    <cellStyle name="Salida 2 5 5 3 2" xfId="22064"/>
    <cellStyle name="Salida 2 5 5 4" xfId="9706"/>
    <cellStyle name="Salida 2 5 5 4 2" xfId="22065"/>
    <cellStyle name="Salida 2 5 6" xfId="7003"/>
    <cellStyle name="Salida 2 5 6 2" xfId="14668"/>
    <cellStyle name="Salida 2 5 6 2 2" xfId="27086"/>
    <cellStyle name="Salida 2 5 7" xfId="9707"/>
    <cellStyle name="Salida 2 5 7 2" xfId="22066"/>
    <cellStyle name="Salida 2 5 8" xfId="9708"/>
    <cellStyle name="Salida 2 5 8 2" xfId="22067"/>
    <cellStyle name="Salida 2 6" xfId="2304"/>
    <cellStyle name="Salida 2 6 2" xfId="2962"/>
    <cellStyle name="Salida 2 6 2 2" xfId="7004"/>
    <cellStyle name="Salida 2 6 2 2 2" xfId="14669"/>
    <cellStyle name="Salida 2 6 2 2 2 2" xfId="27087"/>
    <cellStyle name="Salida 2 6 2 3" xfId="9709"/>
    <cellStyle name="Salida 2 6 2 3 2" xfId="22068"/>
    <cellStyle name="Salida 2 6 2 4" xfId="9710"/>
    <cellStyle name="Salida 2 6 2 4 2" xfId="22069"/>
    <cellStyle name="Salida 2 6 3" xfId="2963"/>
    <cellStyle name="Salida 2 6 3 2" xfId="7005"/>
    <cellStyle name="Salida 2 6 3 2 2" xfId="14670"/>
    <cellStyle name="Salida 2 6 3 2 2 2" xfId="27088"/>
    <cellStyle name="Salida 2 6 3 3" xfId="9711"/>
    <cellStyle name="Salida 2 6 3 3 2" xfId="22070"/>
    <cellStyle name="Salida 2 6 3 4" xfId="9712"/>
    <cellStyle name="Salida 2 6 3 4 2" xfId="22071"/>
    <cellStyle name="Salida 2 6 4" xfId="2964"/>
    <cellStyle name="Salida 2 6 4 2" xfId="7006"/>
    <cellStyle name="Salida 2 6 4 2 2" xfId="14671"/>
    <cellStyle name="Salida 2 6 4 2 2 2" xfId="27089"/>
    <cellStyle name="Salida 2 6 4 3" xfId="9713"/>
    <cellStyle name="Salida 2 6 4 3 2" xfId="22072"/>
    <cellStyle name="Salida 2 6 4 4" xfId="9714"/>
    <cellStyle name="Salida 2 6 4 4 2" xfId="22073"/>
    <cellStyle name="Salida 2 6 5" xfId="2965"/>
    <cellStyle name="Salida 2 6 5 2" xfId="7007"/>
    <cellStyle name="Salida 2 6 5 2 2" xfId="14672"/>
    <cellStyle name="Salida 2 6 5 2 2 2" xfId="27090"/>
    <cellStyle name="Salida 2 6 5 3" xfId="9715"/>
    <cellStyle name="Salida 2 6 5 3 2" xfId="22074"/>
    <cellStyle name="Salida 2 6 5 4" xfId="9716"/>
    <cellStyle name="Salida 2 6 5 4 2" xfId="22075"/>
    <cellStyle name="Salida 2 6 6" xfId="7008"/>
    <cellStyle name="Salida 2 6 6 2" xfId="14673"/>
    <cellStyle name="Salida 2 6 6 2 2" xfId="27091"/>
    <cellStyle name="Salida 2 6 7" xfId="9717"/>
    <cellStyle name="Salida 2 6 7 2" xfId="22076"/>
    <cellStyle name="Salida 2 6 8" xfId="9718"/>
    <cellStyle name="Salida 2 6 8 2" xfId="22077"/>
    <cellStyle name="Salida 2 7" xfId="2420"/>
    <cellStyle name="Salida 2 7 2" xfId="2966"/>
    <cellStyle name="Salida 2 7 2 2" xfId="7009"/>
    <cellStyle name="Salida 2 7 2 2 2" xfId="14674"/>
    <cellStyle name="Salida 2 7 2 2 2 2" xfId="27092"/>
    <cellStyle name="Salida 2 7 2 3" xfId="9719"/>
    <cellStyle name="Salida 2 7 2 3 2" xfId="22078"/>
    <cellStyle name="Salida 2 7 2 4" xfId="9720"/>
    <cellStyle name="Salida 2 7 2 4 2" xfId="22079"/>
    <cellStyle name="Salida 2 7 3" xfId="2967"/>
    <cellStyle name="Salida 2 7 3 2" xfId="7010"/>
    <cellStyle name="Salida 2 7 3 2 2" xfId="14675"/>
    <cellStyle name="Salida 2 7 3 2 2 2" xfId="27093"/>
    <cellStyle name="Salida 2 7 3 3" xfId="9721"/>
    <cellStyle name="Salida 2 7 3 3 2" xfId="22080"/>
    <cellStyle name="Salida 2 7 3 4" xfId="9722"/>
    <cellStyle name="Salida 2 7 3 4 2" xfId="22081"/>
    <cellStyle name="Salida 2 7 4" xfId="2968"/>
    <cellStyle name="Salida 2 7 4 2" xfId="7011"/>
    <cellStyle name="Salida 2 7 4 2 2" xfId="14676"/>
    <cellStyle name="Salida 2 7 4 2 2 2" xfId="27094"/>
    <cellStyle name="Salida 2 7 4 3" xfId="9723"/>
    <cellStyle name="Salida 2 7 4 3 2" xfId="22082"/>
    <cellStyle name="Salida 2 7 4 4" xfId="9724"/>
    <cellStyle name="Salida 2 7 4 4 2" xfId="22083"/>
    <cellStyle name="Salida 2 7 5" xfId="2969"/>
    <cellStyle name="Salida 2 7 5 2" xfId="7012"/>
    <cellStyle name="Salida 2 7 5 2 2" xfId="14677"/>
    <cellStyle name="Salida 2 7 5 2 2 2" xfId="27095"/>
    <cellStyle name="Salida 2 7 5 3" xfId="9725"/>
    <cellStyle name="Salida 2 7 5 3 2" xfId="22084"/>
    <cellStyle name="Salida 2 7 5 4" xfId="9726"/>
    <cellStyle name="Salida 2 7 5 4 2" xfId="22085"/>
    <cellStyle name="Salida 2 7 6" xfId="7013"/>
    <cellStyle name="Salida 2 7 6 2" xfId="14678"/>
    <cellStyle name="Salida 2 7 6 2 2" xfId="27096"/>
    <cellStyle name="Salida 2 7 7" xfId="9727"/>
    <cellStyle name="Salida 2 7 7 2" xfId="22086"/>
    <cellStyle name="Salida 2 7 8" xfId="9728"/>
    <cellStyle name="Salida 2 7 8 2" xfId="22087"/>
    <cellStyle name="Salida 2 8" xfId="2421"/>
    <cellStyle name="Salida 2 8 2" xfId="2970"/>
    <cellStyle name="Salida 2 8 2 2" xfId="7014"/>
    <cellStyle name="Salida 2 8 2 2 2" xfId="14679"/>
    <cellStyle name="Salida 2 8 2 2 2 2" xfId="27097"/>
    <cellStyle name="Salida 2 8 2 3" xfId="9729"/>
    <cellStyle name="Salida 2 8 2 3 2" xfId="22088"/>
    <cellStyle name="Salida 2 8 2 4" xfId="9730"/>
    <cellStyle name="Salida 2 8 2 4 2" xfId="22089"/>
    <cellStyle name="Salida 2 8 3" xfId="2971"/>
    <cellStyle name="Salida 2 8 3 2" xfId="7015"/>
    <cellStyle name="Salida 2 8 3 2 2" xfId="14680"/>
    <cellStyle name="Salida 2 8 3 2 2 2" xfId="27098"/>
    <cellStyle name="Salida 2 8 3 3" xfId="9731"/>
    <cellStyle name="Salida 2 8 3 3 2" xfId="22090"/>
    <cellStyle name="Salida 2 8 3 4" xfId="9732"/>
    <cellStyle name="Salida 2 8 3 4 2" xfId="22091"/>
    <cellStyle name="Salida 2 8 4" xfId="2972"/>
    <cellStyle name="Salida 2 8 4 2" xfId="7016"/>
    <cellStyle name="Salida 2 8 4 2 2" xfId="14681"/>
    <cellStyle name="Salida 2 8 4 2 2 2" xfId="27099"/>
    <cellStyle name="Salida 2 8 4 3" xfId="9733"/>
    <cellStyle name="Salida 2 8 4 3 2" xfId="22092"/>
    <cellStyle name="Salida 2 8 4 4" xfId="9734"/>
    <cellStyle name="Salida 2 8 4 4 2" xfId="22093"/>
    <cellStyle name="Salida 2 8 5" xfId="2973"/>
    <cellStyle name="Salida 2 8 5 2" xfId="7017"/>
    <cellStyle name="Salida 2 8 5 2 2" xfId="14682"/>
    <cellStyle name="Salida 2 8 5 2 2 2" xfId="27100"/>
    <cellStyle name="Salida 2 8 5 3" xfId="9735"/>
    <cellStyle name="Salida 2 8 5 3 2" xfId="22094"/>
    <cellStyle name="Salida 2 8 5 4" xfId="9736"/>
    <cellStyle name="Salida 2 8 5 4 2" xfId="22095"/>
    <cellStyle name="Salida 2 8 6" xfId="7018"/>
    <cellStyle name="Salida 2 8 6 2" xfId="14683"/>
    <cellStyle name="Salida 2 8 6 2 2" xfId="27101"/>
    <cellStyle name="Salida 2 8 7" xfId="9737"/>
    <cellStyle name="Salida 2 8 7 2" xfId="22096"/>
    <cellStyle name="Salida 2 8 8" xfId="9738"/>
    <cellStyle name="Salida 2 8 8 2" xfId="22097"/>
    <cellStyle name="Salida 2 9" xfId="7019"/>
    <cellStyle name="Salida 2 9 2" xfId="14684"/>
    <cellStyle name="Salida 2 9 2 2" xfId="27102"/>
    <cellStyle name="TableStyleLight1" xfId="7020"/>
    <cellStyle name="Texto de advertencia 2" xfId="208"/>
    <cellStyle name="Texto de advertencia 2 2" xfId="9739"/>
    <cellStyle name="Texto explicativo 2" xfId="209"/>
    <cellStyle name="Texto explicativo 2 2" xfId="9740"/>
    <cellStyle name="Título 1 2" xfId="210"/>
    <cellStyle name="Título 1 2 2" xfId="9741"/>
    <cellStyle name="Título 2 2" xfId="211"/>
    <cellStyle name="Título 2 2 2" xfId="9742"/>
    <cellStyle name="Título 3 2" xfId="212"/>
    <cellStyle name="Título 3 2 2" xfId="9743"/>
    <cellStyle name="Título 4" xfId="213"/>
    <cellStyle name="Título 4 2" xfId="9744"/>
    <cellStyle name="Total 2" xfId="214"/>
    <cellStyle name="Total 2 10" xfId="9745"/>
    <cellStyle name="Total 2 10 2" xfId="22098"/>
    <cellStyle name="Total 2 11" xfId="9746"/>
    <cellStyle name="Total 2 11 2" xfId="22099"/>
    <cellStyle name="Total 2 2" xfId="1297"/>
    <cellStyle name="Total 2 2 2" xfId="2305"/>
    <cellStyle name="Total 2 2 2 10" xfId="2974"/>
    <cellStyle name="Total 2 2 2 10 2" xfId="7021"/>
    <cellStyle name="Total 2 2 2 10 2 2" xfId="14685"/>
    <cellStyle name="Total 2 2 2 10 2 2 2" xfId="27103"/>
    <cellStyle name="Total 2 2 2 10 3" xfId="9747"/>
    <cellStyle name="Total 2 2 2 10 3 2" xfId="22100"/>
    <cellStyle name="Total 2 2 2 10 4" xfId="9748"/>
    <cellStyle name="Total 2 2 2 10 4 2" xfId="22101"/>
    <cellStyle name="Total 2 2 2 11" xfId="2975"/>
    <cellStyle name="Total 2 2 2 11 2" xfId="7022"/>
    <cellStyle name="Total 2 2 2 11 2 2" xfId="14686"/>
    <cellStyle name="Total 2 2 2 11 2 2 2" xfId="27104"/>
    <cellStyle name="Total 2 2 2 11 3" xfId="9749"/>
    <cellStyle name="Total 2 2 2 11 3 2" xfId="22102"/>
    <cellStyle name="Total 2 2 2 11 4" xfId="9750"/>
    <cellStyle name="Total 2 2 2 11 4 2" xfId="22103"/>
    <cellStyle name="Total 2 2 2 12" xfId="7023"/>
    <cellStyle name="Total 2 2 2 12 2" xfId="14687"/>
    <cellStyle name="Total 2 2 2 12 2 2" xfId="27105"/>
    <cellStyle name="Total 2 2 2 13" xfId="9751"/>
    <cellStyle name="Total 2 2 2 13 2" xfId="22104"/>
    <cellStyle name="Total 2 2 2 14" xfId="9752"/>
    <cellStyle name="Total 2 2 2 14 2" xfId="22105"/>
    <cellStyle name="Total 2 2 2 2" xfId="2422"/>
    <cellStyle name="Total 2 2 2 2 2" xfId="2976"/>
    <cellStyle name="Total 2 2 2 2 2 2" xfId="7024"/>
    <cellStyle name="Total 2 2 2 2 2 2 2" xfId="14688"/>
    <cellStyle name="Total 2 2 2 2 2 2 2 2" xfId="27106"/>
    <cellStyle name="Total 2 2 2 2 2 3" xfId="9753"/>
    <cellStyle name="Total 2 2 2 2 2 3 2" xfId="22106"/>
    <cellStyle name="Total 2 2 2 2 2 4" xfId="9754"/>
    <cellStyle name="Total 2 2 2 2 2 4 2" xfId="22107"/>
    <cellStyle name="Total 2 2 2 2 3" xfId="2977"/>
    <cellStyle name="Total 2 2 2 2 3 2" xfId="7025"/>
    <cellStyle name="Total 2 2 2 2 3 2 2" xfId="14689"/>
    <cellStyle name="Total 2 2 2 2 3 2 2 2" xfId="27107"/>
    <cellStyle name="Total 2 2 2 2 3 3" xfId="9755"/>
    <cellStyle name="Total 2 2 2 2 3 3 2" xfId="22108"/>
    <cellStyle name="Total 2 2 2 2 3 4" xfId="9756"/>
    <cellStyle name="Total 2 2 2 2 3 4 2" xfId="22109"/>
    <cellStyle name="Total 2 2 2 2 4" xfId="2978"/>
    <cellStyle name="Total 2 2 2 2 4 2" xfId="7026"/>
    <cellStyle name="Total 2 2 2 2 4 2 2" xfId="14690"/>
    <cellStyle name="Total 2 2 2 2 4 2 2 2" xfId="27108"/>
    <cellStyle name="Total 2 2 2 2 4 3" xfId="9757"/>
    <cellStyle name="Total 2 2 2 2 4 3 2" xfId="22110"/>
    <cellStyle name="Total 2 2 2 2 4 4" xfId="9758"/>
    <cellStyle name="Total 2 2 2 2 4 4 2" xfId="22111"/>
    <cellStyle name="Total 2 2 2 2 5" xfId="2979"/>
    <cellStyle name="Total 2 2 2 2 5 2" xfId="7027"/>
    <cellStyle name="Total 2 2 2 2 5 2 2" xfId="14691"/>
    <cellStyle name="Total 2 2 2 2 5 2 2 2" xfId="27109"/>
    <cellStyle name="Total 2 2 2 2 5 3" xfId="9759"/>
    <cellStyle name="Total 2 2 2 2 5 3 2" xfId="22112"/>
    <cellStyle name="Total 2 2 2 2 5 4" xfId="9760"/>
    <cellStyle name="Total 2 2 2 2 5 4 2" xfId="22113"/>
    <cellStyle name="Total 2 2 2 2 6" xfId="7028"/>
    <cellStyle name="Total 2 2 2 2 6 2" xfId="14692"/>
    <cellStyle name="Total 2 2 2 2 6 2 2" xfId="27110"/>
    <cellStyle name="Total 2 2 2 2 7" xfId="9761"/>
    <cellStyle name="Total 2 2 2 2 7 2" xfId="22114"/>
    <cellStyle name="Total 2 2 2 2 8" xfId="9762"/>
    <cellStyle name="Total 2 2 2 2 8 2" xfId="22115"/>
    <cellStyle name="Total 2 2 2 3" xfId="2423"/>
    <cellStyle name="Total 2 2 2 3 2" xfId="2980"/>
    <cellStyle name="Total 2 2 2 3 2 2" xfId="7029"/>
    <cellStyle name="Total 2 2 2 3 2 2 2" xfId="14693"/>
    <cellStyle name="Total 2 2 2 3 2 2 2 2" xfId="27111"/>
    <cellStyle name="Total 2 2 2 3 2 3" xfId="9763"/>
    <cellStyle name="Total 2 2 2 3 2 3 2" xfId="22116"/>
    <cellStyle name="Total 2 2 2 3 2 4" xfId="9764"/>
    <cellStyle name="Total 2 2 2 3 2 4 2" xfId="22117"/>
    <cellStyle name="Total 2 2 2 3 3" xfId="2981"/>
    <cellStyle name="Total 2 2 2 3 3 2" xfId="7030"/>
    <cellStyle name="Total 2 2 2 3 3 2 2" xfId="14694"/>
    <cellStyle name="Total 2 2 2 3 3 2 2 2" xfId="27112"/>
    <cellStyle name="Total 2 2 2 3 3 3" xfId="9765"/>
    <cellStyle name="Total 2 2 2 3 3 3 2" xfId="22118"/>
    <cellStyle name="Total 2 2 2 3 3 4" xfId="9766"/>
    <cellStyle name="Total 2 2 2 3 3 4 2" xfId="22119"/>
    <cellStyle name="Total 2 2 2 3 4" xfId="2982"/>
    <cellStyle name="Total 2 2 2 3 4 2" xfId="7031"/>
    <cellStyle name="Total 2 2 2 3 4 2 2" xfId="14695"/>
    <cellStyle name="Total 2 2 2 3 4 2 2 2" xfId="27113"/>
    <cellStyle name="Total 2 2 2 3 4 3" xfId="9767"/>
    <cellStyle name="Total 2 2 2 3 4 3 2" xfId="22120"/>
    <cellStyle name="Total 2 2 2 3 4 4" xfId="9768"/>
    <cellStyle name="Total 2 2 2 3 4 4 2" xfId="22121"/>
    <cellStyle name="Total 2 2 2 3 5" xfId="2983"/>
    <cellStyle name="Total 2 2 2 3 5 2" xfId="7032"/>
    <cellStyle name="Total 2 2 2 3 5 2 2" xfId="14696"/>
    <cellStyle name="Total 2 2 2 3 5 2 2 2" xfId="27114"/>
    <cellStyle name="Total 2 2 2 3 5 3" xfId="9769"/>
    <cellStyle name="Total 2 2 2 3 5 3 2" xfId="22122"/>
    <cellStyle name="Total 2 2 2 3 5 4" xfId="9770"/>
    <cellStyle name="Total 2 2 2 3 5 4 2" xfId="22123"/>
    <cellStyle name="Total 2 2 2 3 6" xfId="7033"/>
    <cellStyle name="Total 2 2 2 3 6 2" xfId="14697"/>
    <cellStyle name="Total 2 2 2 3 6 2 2" xfId="27115"/>
    <cellStyle name="Total 2 2 2 3 7" xfId="9771"/>
    <cellStyle name="Total 2 2 2 3 7 2" xfId="22124"/>
    <cellStyle name="Total 2 2 2 3 8" xfId="9772"/>
    <cellStyle name="Total 2 2 2 3 8 2" xfId="22125"/>
    <cellStyle name="Total 2 2 2 4" xfId="2424"/>
    <cellStyle name="Total 2 2 2 4 2" xfId="2984"/>
    <cellStyle name="Total 2 2 2 4 2 2" xfId="7034"/>
    <cellStyle name="Total 2 2 2 4 2 2 2" xfId="14698"/>
    <cellStyle name="Total 2 2 2 4 2 2 2 2" xfId="27116"/>
    <cellStyle name="Total 2 2 2 4 2 3" xfId="9773"/>
    <cellStyle name="Total 2 2 2 4 2 3 2" xfId="22126"/>
    <cellStyle name="Total 2 2 2 4 2 4" xfId="9774"/>
    <cellStyle name="Total 2 2 2 4 2 4 2" xfId="22127"/>
    <cellStyle name="Total 2 2 2 4 3" xfId="2985"/>
    <cellStyle name="Total 2 2 2 4 3 2" xfId="7035"/>
    <cellStyle name="Total 2 2 2 4 3 2 2" xfId="14699"/>
    <cellStyle name="Total 2 2 2 4 3 2 2 2" xfId="27117"/>
    <cellStyle name="Total 2 2 2 4 3 3" xfId="9775"/>
    <cellStyle name="Total 2 2 2 4 3 3 2" xfId="22128"/>
    <cellStyle name="Total 2 2 2 4 3 4" xfId="9776"/>
    <cellStyle name="Total 2 2 2 4 3 4 2" xfId="22129"/>
    <cellStyle name="Total 2 2 2 4 4" xfId="2986"/>
    <cellStyle name="Total 2 2 2 4 4 2" xfId="7036"/>
    <cellStyle name="Total 2 2 2 4 4 2 2" xfId="14700"/>
    <cellStyle name="Total 2 2 2 4 4 2 2 2" xfId="27118"/>
    <cellStyle name="Total 2 2 2 4 4 3" xfId="9777"/>
    <cellStyle name="Total 2 2 2 4 4 3 2" xfId="22130"/>
    <cellStyle name="Total 2 2 2 4 4 4" xfId="9778"/>
    <cellStyle name="Total 2 2 2 4 4 4 2" xfId="22131"/>
    <cellStyle name="Total 2 2 2 4 5" xfId="2987"/>
    <cellStyle name="Total 2 2 2 4 5 2" xfId="7037"/>
    <cellStyle name="Total 2 2 2 4 5 2 2" xfId="14701"/>
    <cellStyle name="Total 2 2 2 4 5 2 2 2" xfId="27119"/>
    <cellStyle name="Total 2 2 2 4 5 3" xfId="9779"/>
    <cellStyle name="Total 2 2 2 4 5 3 2" xfId="22132"/>
    <cellStyle name="Total 2 2 2 4 5 4" xfId="9780"/>
    <cellStyle name="Total 2 2 2 4 5 4 2" xfId="22133"/>
    <cellStyle name="Total 2 2 2 4 6" xfId="7038"/>
    <cellStyle name="Total 2 2 2 4 6 2" xfId="14702"/>
    <cellStyle name="Total 2 2 2 4 6 2 2" xfId="27120"/>
    <cellStyle name="Total 2 2 2 4 7" xfId="9781"/>
    <cellStyle name="Total 2 2 2 4 7 2" xfId="22134"/>
    <cellStyle name="Total 2 2 2 4 8" xfId="9782"/>
    <cellStyle name="Total 2 2 2 4 8 2" xfId="22135"/>
    <cellStyle name="Total 2 2 2 5" xfId="2425"/>
    <cellStyle name="Total 2 2 2 5 2" xfId="2988"/>
    <cellStyle name="Total 2 2 2 5 2 2" xfId="7039"/>
    <cellStyle name="Total 2 2 2 5 2 2 2" xfId="14703"/>
    <cellStyle name="Total 2 2 2 5 2 2 2 2" xfId="27121"/>
    <cellStyle name="Total 2 2 2 5 2 3" xfId="9783"/>
    <cellStyle name="Total 2 2 2 5 2 3 2" xfId="22136"/>
    <cellStyle name="Total 2 2 2 5 2 4" xfId="9784"/>
    <cellStyle name="Total 2 2 2 5 2 4 2" xfId="22137"/>
    <cellStyle name="Total 2 2 2 5 3" xfId="2989"/>
    <cellStyle name="Total 2 2 2 5 3 2" xfId="7040"/>
    <cellStyle name="Total 2 2 2 5 3 2 2" xfId="14704"/>
    <cellStyle name="Total 2 2 2 5 3 2 2 2" xfId="27122"/>
    <cellStyle name="Total 2 2 2 5 3 3" xfId="9785"/>
    <cellStyle name="Total 2 2 2 5 3 3 2" xfId="22138"/>
    <cellStyle name="Total 2 2 2 5 3 4" xfId="9786"/>
    <cellStyle name="Total 2 2 2 5 3 4 2" xfId="22139"/>
    <cellStyle name="Total 2 2 2 5 4" xfId="2990"/>
    <cellStyle name="Total 2 2 2 5 4 2" xfId="7041"/>
    <cellStyle name="Total 2 2 2 5 4 2 2" xfId="14705"/>
    <cellStyle name="Total 2 2 2 5 4 2 2 2" xfId="27123"/>
    <cellStyle name="Total 2 2 2 5 4 3" xfId="9787"/>
    <cellStyle name="Total 2 2 2 5 4 3 2" xfId="22140"/>
    <cellStyle name="Total 2 2 2 5 4 4" xfId="9788"/>
    <cellStyle name="Total 2 2 2 5 4 4 2" xfId="22141"/>
    <cellStyle name="Total 2 2 2 5 5" xfId="2991"/>
    <cellStyle name="Total 2 2 2 5 5 2" xfId="7042"/>
    <cellStyle name="Total 2 2 2 5 5 2 2" xfId="14706"/>
    <cellStyle name="Total 2 2 2 5 5 2 2 2" xfId="27124"/>
    <cellStyle name="Total 2 2 2 5 5 3" xfId="9789"/>
    <cellStyle name="Total 2 2 2 5 5 3 2" xfId="22142"/>
    <cellStyle name="Total 2 2 2 5 5 4" xfId="9790"/>
    <cellStyle name="Total 2 2 2 5 5 4 2" xfId="22143"/>
    <cellStyle name="Total 2 2 2 5 6" xfId="7043"/>
    <cellStyle name="Total 2 2 2 5 6 2" xfId="14707"/>
    <cellStyle name="Total 2 2 2 5 6 2 2" xfId="27125"/>
    <cellStyle name="Total 2 2 2 5 7" xfId="9791"/>
    <cellStyle name="Total 2 2 2 5 7 2" xfId="22144"/>
    <cellStyle name="Total 2 2 2 5 8" xfId="9792"/>
    <cellStyle name="Total 2 2 2 5 8 2" xfId="22145"/>
    <cellStyle name="Total 2 2 2 6" xfId="2426"/>
    <cellStyle name="Total 2 2 2 6 2" xfId="2992"/>
    <cellStyle name="Total 2 2 2 6 2 2" xfId="7044"/>
    <cellStyle name="Total 2 2 2 6 2 2 2" xfId="14708"/>
    <cellStyle name="Total 2 2 2 6 2 2 2 2" xfId="27126"/>
    <cellStyle name="Total 2 2 2 6 2 3" xfId="9793"/>
    <cellStyle name="Total 2 2 2 6 2 3 2" xfId="22146"/>
    <cellStyle name="Total 2 2 2 6 2 4" xfId="9794"/>
    <cellStyle name="Total 2 2 2 6 2 4 2" xfId="22147"/>
    <cellStyle name="Total 2 2 2 6 3" xfId="2993"/>
    <cellStyle name="Total 2 2 2 6 3 2" xfId="7045"/>
    <cellStyle name="Total 2 2 2 6 3 2 2" xfId="14709"/>
    <cellStyle name="Total 2 2 2 6 3 2 2 2" xfId="27127"/>
    <cellStyle name="Total 2 2 2 6 3 3" xfId="9795"/>
    <cellStyle name="Total 2 2 2 6 3 3 2" xfId="22148"/>
    <cellStyle name="Total 2 2 2 6 3 4" xfId="9796"/>
    <cellStyle name="Total 2 2 2 6 3 4 2" xfId="22149"/>
    <cellStyle name="Total 2 2 2 6 4" xfId="2994"/>
    <cellStyle name="Total 2 2 2 6 4 2" xfId="7046"/>
    <cellStyle name="Total 2 2 2 6 4 2 2" xfId="14710"/>
    <cellStyle name="Total 2 2 2 6 4 2 2 2" xfId="27128"/>
    <cellStyle name="Total 2 2 2 6 4 3" xfId="9797"/>
    <cellStyle name="Total 2 2 2 6 4 3 2" xfId="22150"/>
    <cellStyle name="Total 2 2 2 6 4 4" xfId="9798"/>
    <cellStyle name="Total 2 2 2 6 4 4 2" xfId="22151"/>
    <cellStyle name="Total 2 2 2 6 5" xfId="2995"/>
    <cellStyle name="Total 2 2 2 6 5 2" xfId="7047"/>
    <cellStyle name="Total 2 2 2 6 5 2 2" xfId="14711"/>
    <cellStyle name="Total 2 2 2 6 5 2 2 2" xfId="27129"/>
    <cellStyle name="Total 2 2 2 6 5 3" xfId="9799"/>
    <cellStyle name="Total 2 2 2 6 5 3 2" xfId="22152"/>
    <cellStyle name="Total 2 2 2 6 5 4" xfId="9800"/>
    <cellStyle name="Total 2 2 2 6 5 4 2" xfId="22153"/>
    <cellStyle name="Total 2 2 2 6 6" xfId="7048"/>
    <cellStyle name="Total 2 2 2 6 6 2" xfId="14712"/>
    <cellStyle name="Total 2 2 2 6 6 2 2" xfId="27130"/>
    <cellStyle name="Total 2 2 2 6 7" xfId="9801"/>
    <cellStyle name="Total 2 2 2 6 7 2" xfId="22154"/>
    <cellStyle name="Total 2 2 2 6 8" xfId="9802"/>
    <cellStyle name="Total 2 2 2 6 8 2" xfId="22155"/>
    <cellStyle name="Total 2 2 2 7" xfId="2427"/>
    <cellStyle name="Total 2 2 2 7 2" xfId="2996"/>
    <cellStyle name="Total 2 2 2 7 2 2" xfId="7049"/>
    <cellStyle name="Total 2 2 2 7 2 2 2" xfId="14713"/>
    <cellStyle name="Total 2 2 2 7 2 2 2 2" xfId="27131"/>
    <cellStyle name="Total 2 2 2 7 2 3" xfId="9803"/>
    <cellStyle name="Total 2 2 2 7 2 3 2" xfId="22156"/>
    <cellStyle name="Total 2 2 2 7 2 4" xfId="9804"/>
    <cellStyle name="Total 2 2 2 7 2 4 2" xfId="22157"/>
    <cellStyle name="Total 2 2 2 7 3" xfId="2997"/>
    <cellStyle name="Total 2 2 2 7 3 2" xfId="7050"/>
    <cellStyle name="Total 2 2 2 7 3 2 2" xfId="14714"/>
    <cellStyle name="Total 2 2 2 7 3 2 2 2" xfId="27132"/>
    <cellStyle name="Total 2 2 2 7 3 3" xfId="9805"/>
    <cellStyle name="Total 2 2 2 7 3 3 2" xfId="22158"/>
    <cellStyle name="Total 2 2 2 7 3 4" xfId="9806"/>
    <cellStyle name="Total 2 2 2 7 3 4 2" xfId="22159"/>
    <cellStyle name="Total 2 2 2 7 4" xfId="2998"/>
    <cellStyle name="Total 2 2 2 7 4 2" xfId="7051"/>
    <cellStyle name="Total 2 2 2 7 4 2 2" xfId="14715"/>
    <cellStyle name="Total 2 2 2 7 4 2 2 2" xfId="27133"/>
    <cellStyle name="Total 2 2 2 7 4 3" xfId="9807"/>
    <cellStyle name="Total 2 2 2 7 4 3 2" xfId="22160"/>
    <cellStyle name="Total 2 2 2 7 4 4" xfId="9808"/>
    <cellStyle name="Total 2 2 2 7 4 4 2" xfId="22161"/>
    <cellStyle name="Total 2 2 2 7 5" xfId="2999"/>
    <cellStyle name="Total 2 2 2 7 5 2" xfId="7052"/>
    <cellStyle name="Total 2 2 2 7 5 2 2" xfId="14716"/>
    <cellStyle name="Total 2 2 2 7 5 2 2 2" xfId="27134"/>
    <cellStyle name="Total 2 2 2 7 5 3" xfId="9809"/>
    <cellStyle name="Total 2 2 2 7 5 3 2" xfId="22162"/>
    <cellStyle name="Total 2 2 2 7 5 4" xfId="9810"/>
    <cellStyle name="Total 2 2 2 7 5 4 2" xfId="22163"/>
    <cellStyle name="Total 2 2 2 7 6" xfId="7053"/>
    <cellStyle name="Total 2 2 2 7 6 2" xfId="14717"/>
    <cellStyle name="Total 2 2 2 7 6 2 2" xfId="27135"/>
    <cellStyle name="Total 2 2 2 7 7" xfId="9811"/>
    <cellStyle name="Total 2 2 2 7 7 2" xfId="22164"/>
    <cellStyle name="Total 2 2 2 7 8" xfId="9812"/>
    <cellStyle name="Total 2 2 2 7 8 2" xfId="22165"/>
    <cellStyle name="Total 2 2 2 8" xfId="3000"/>
    <cellStyle name="Total 2 2 2 8 2" xfId="7054"/>
    <cellStyle name="Total 2 2 2 8 2 2" xfId="14718"/>
    <cellStyle name="Total 2 2 2 8 2 2 2" xfId="27136"/>
    <cellStyle name="Total 2 2 2 8 3" xfId="9813"/>
    <cellStyle name="Total 2 2 2 8 3 2" xfId="22166"/>
    <cellStyle name="Total 2 2 2 8 4" xfId="9814"/>
    <cellStyle name="Total 2 2 2 8 4 2" xfId="22167"/>
    <cellStyle name="Total 2 2 2 9" xfId="3001"/>
    <cellStyle name="Total 2 2 2 9 2" xfId="7055"/>
    <cellStyle name="Total 2 2 2 9 2 2" xfId="14719"/>
    <cellStyle name="Total 2 2 2 9 2 2 2" xfId="27137"/>
    <cellStyle name="Total 2 2 2 9 3" xfId="9815"/>
    <cellStyle name="Total 2 2 2 9 3 2" xfId="22168"/>
    <cellStyle name="Total 2 2 2 9 4" xfId="9816"/>
    <cellStyle name="Total 2 2 2 9 4 2" xfId="22169"/>
    <cellStyle name="Total 2 2 3" xfId="2428"/>
    <cellStyle name="Total 2 2 3 2" xfId="3002"/>
    <cellStyle name="Total 2 2 3 2 2" xfId="7056"/>
    <cellStyle name="Total 2 2 3 2 2 2" xfId="14720"/>
    <cellStyle name="Total 2 2 3 2 2 2 2" xfId="27138"/>
    <cellStyle name="Total 2 2 3 2 3" xfId="9817"/>
    <cellStyle name="Total 2 2 3 2 3 2" xfId="22170"/>
    <cellStyle name="Total 2 2 3 2 4" xfId="9818"/>
    <cellStyle name="Total 2 2 3 2 4 2" xfId="22171"/>
    <cellStyle name="Total 2 2 3 3" xfId="3003"/>
    <cellStyle name="Total 2 2 3 3 2" xfId="7057"/>
    <cellStyle name="Total 2 2 3 3 2 2" xfId="14721"/>
    <cellStyle name="Total 2 2 3 3 2 2 2" xfId="27139"/>
    <cellStyle name="Total 2 2 3 3 3" xfId="9819"/>
    <cellStyle name="Total 2 2 3 3 3 2" xfId="22172"/>
    <cellStyle name="Total 2 2 3 3 4" xfId="9820"/>
    <cellStyle name="Total 2 2 3 3 4 2" xfId="22173"/>
    <cellStyle name="Total 2 2 3 4" xfId="3004"/>
    <cellStyle name="Total 2 2 3 4 2" xfId="7058"/>
    <cellStyle name="Total 2 2 3 4 2 2" xfId="14722"/>
    <cellStyle name="Total 2 2 3 4 2 2 2" xfId="27140"/>
    <cellStyle name="Total 2 2 3 4 3" xfId="9821"/>
    <cellStyle name="Total 2 2 3 4 3 2" xfId="22174"/>
    <cellStyle name="Total 2 2 3 4 4" xfId="9822"/>
    <cellStyle name="Total 2 2 3 4 4 2" xfId="22175"/>
    <cellStyle name="Total 2 2 3 5" xfId="3005"/>
    <cellStyle name="Total 2 2 3 5 2" xfId="7059"/>
    <cellStyle name="Total 2 2 3 5 2 2" xfId="14723"/>
    <cellStyle name="Total 2 2 3 5 2 2 2" xfId="27141"/>
    <cellStyle name="Total 2 2 3 5 3" xfId="9823"/>
    <cellStyle name="Total 2 2 3 5 3 2" xfId="22176"/>
    <cellStyle name="Total 2 2 3 5 4" xfId="9824"/>
    <cellStyle name="Total 2 2 3 5 4 2" xfId="22177"/>
    <cellStyle name="Total 2 2 3 6" xfId="7060"/>
    <cellStyle name="Total 2 2 3 6 2" xfId="14724"/>
    <cellStyle name="Total 2 2 3 6 2 2" xfId="27142"/>
    <cellStyle name="Total 2 2 3 7" xfId="9825"/>
    <cellStyle name="Total 2 2 3 7 2" xfId="22178"/>
    <cellStyle name="Total 2 2 3 8" xfId="9826"/>
    <cellStyle name="Total 2 2 3 8 2" xfId="22179"/>
    <cellStyle name="Total 2 2 4" xfId="2429"/>
    <cellStyle name="Total 2 2 4 2" xfId="3006"/>
    <cellStyle name="Total 2 2 4 2 2" xfId="7061"/>
    <cellStyle name="Total 2 2 4 2 2 2" xfId="14725"/>
    <cellStyle name="Total 2 2 4 2 2 2 2" xfId="27143"/>
    <cellStyle name="Total 2 2 4 2 3" xfId="9827"/>
    <cellStyle name="Total 2 2 4 2 3 2" xfId="22180"/>
    <cellStyle name="Total 2 2 4 2 4" xfId="9828"/>
    <cellStyle name="Total 2 2 4 2 4 2" xfId="22181"/>
    <cellStyle name="Total 2 2 4 3" xfId="3007"/>
    <cellStyle name="Total 2 2 4 3 2" xfId="7062"/>
    <cellStyle name="Total 2 2 4 3 2 2" xfId="14726"/>
    <cellStyle name="Total 2 2 4 3 2 2 2" xfId="27144"/>
    <cellStyle name="Total 2 2 4 3 3" xfId="9829"/>
    <cellStyle name="Total 2 2 4 3 3 2" xfId="22182"/>
    <cellStyle name="Total 2 2 4 3 4" xfId="9830"/>
    <cellStyle name="Total 2 2 4 3 4 2" xfId="22183"/>
    <cellStyle name="Total 2 2 4 4" xfId="3008"/>
    <cellStyle name="Total 2 2 4 4 2" xfId="7063"/>
    <cellStyle name="Total 2 2 4 4 2 2" xfId="14727"/>
    <cellStyle name="Total 2 2 4 4 2 2 2" xfId="27145"/>
    <cellStyle name="Total 2 2 4 4 3" xfId="9831"/>
    <cellStyle name="Total 2 2 4 4 3 2" xfId="22184"/>
    <cellStyle name="Total 2 2 4 4 4" xfId="9832"/>
    <cellStyle name="Total 2 2 4 4 4 2" xfId="22185"/>
    <cellStyle name="Total 2 2 4 5" xfId="3009"/>
    <cellStyle name="Total 2 2 4 5 2" xfId="7064"/>
    <cellStyle name="Total 2 2 4 5 2 2" xfId="14728"/>
    <cellStyle name="Total 2 2 4 5 2 2 2" xfId="27146"/>
    <cellStyle name="Total 2 2 4 5 3" xfId="9833"/>
    <cellStyle name="Total 2 2 4 5 3 2" xfId="22186"/>
    <cellStyle name="Total 2 2 4 5 4" xfId="9834"/>
    <cellStyle name="Total 2 2 4 5 4 2" xfId="22187"/>
    <cellStyle name="Total 2 2 4 6" xfId="7065"/>
    <cellStyle name="Total 2 2 4 6 2" xfId="14729"/>
    <cellStyle name="Total 2 2 4 6 2 2" xfId="27147"/>
    <cellStyle name="Total 2 2 4 7" xfId="9835"/>
    <cellStyle name="Total 2 2 4 7 2" xfId="22188"/>
    <cellStyle name="Total 2 2 4 8" xfId="9836"/>
    <cellStyle name="Total 2 2 4 8 2" xfId="22189"/>
    <cellStyle name="Total 2 2 5" xfId="2430"/>
    <cellStyle name="Total 2 2 5 2" xfId="3010"/>
    <cellStyle name="Total 2 2 5 2 2" xfId="7066"/>
    <cellStyle name="Total 2 2 5 2 2 2" xfId="14730"/>
    <cellStyle name="Total 2 2 5 2 2 2 2" xfId="27148"/>
    <cellStyle name="Total 2 2 5 2 3" xfId="9837"/>
    <cellStyle name="Total 2 2 5 2 3 2" xfId="22190"/>
    <cellStyle name="Total 2 2 5 2 4" xfId="9838"/>
    <cellStyle name="Total 2 2 5 2 4 2" xfId="22191"/>
    <cellStyle name="Total 2 2 5 3" xfId="3011"/>
    <cellStyle name="Total 2 2 5 3 2" xfId="7067"/>
    <cellStyle name="Total 2 2 5 3 2 2" xfId="14731"/>
    <cellStyle name="Total 2 2 5 3 2 2 2" xfId="27149"/>
    <cellStyle name="Total 2 2 5 3 3" xfId="9839"/>
    <cellStyle name="Total 2 2 5 3 3 2" xfId="22192"/>
    <cellStyle name="Total 2 2 5 3 4" xfId="9840"/>
    <cellStyle name="Total 2 2 5 3 4 2" xfId="22193"/>
    <cellStyle name="Total 2 2 5 4" xfId="3012"/>
    <cellStyle name="Total 2 2 5 4 2" xfId="7068"/>
    <cellStyle name="Total 2 2 5 4 2 2" xfId="14732"/>
    <cellStyle name="Total 2 2 5 4 2 2 2" xfId="27150"/>
    <cellStyle name="Total 2 2 5 4 3" xfId="9841"/>
    <cellStyle name="Total 2 2 5 4 3 2" xfId="22194"/>
    <cellStyle name="Total 2 2 5 4 4" xfId="9842"/>
    <cellStyle name="Total 2 2 5 4 4 2" xfId="22195"/>
    <cellStyle name="Total 2 2 5 5" xfId="3013"/>
    <cellStyle name="Total 2 2 5 5 2" xfId="7069"/>
    <cellStyle name="Total 2 2 5 5 2 2" xfId="14733"/>
    <cellStyle name="Total 2 2 5 5 2 2 2" xfId="27151"/>
    <cellStyle name="Total 2 2 5 5 3" xfId="9843"/>
    <cellStyle name="Total 2 2 5 5 3 2" xfId="22196"/>
    <cellStyle name="Total 2 2 5 5 4" xfId="9844"/>
    <cellStyle name="Total 2 2 5 5 4 2" xfId="22197"/>
    <cellStyle name="Total 2 2 5 6" xfId="7070"/>
    <cellStyle name="Total 2 2 5 6 2" xfId="14734"/>
    <cellStyle name="Total 2 2 5 6 2 2" xfId="27152"/>
    <cellStyle name="Total 2 2 5 7" xfId="9845"/>
    <cellStyle name="Total 2 2 5 7 2" xfId="22198"/>
    <cellStyle name="Total 2 2 5 8" xfId="9846"/>
    <cellStyle name="Total 2 2 5 8 2" xfId="22199"/>
    <cellStyle name="Total 2 2 6" xfId="2431"/>
    <cellStyle name="Total 2 2 6 2" xfId="3014"/>
    <cellStyle name="Total 2 2 6 2 2" xfId="7071"/>
    <cellStyle name="Total 2 2 6 2 2 2" xfId="14735"/>
    <cellStyle name="Total 2 2 6 2 2 2 2" xfId="27153"/>
    <cellStyle name="Total 2 2 6 2 3" xfId="9847"/>
    <cellStyle name="Total 2 2 6 2 3 2" xfId="22200"/>
    <cellStyle name="Total 2 2 6 2 4" xfId="9848"/>
    <cellStyle name="Total 2 2 6 2 4 2" xfId="22201"/>
    <cellStyle name="Total 2 2 6 3" xfId="3015"/>
    <cellStyle name="Total 2 2 6 3 2" xfId="7072"/>
    <cellStyle name="Total 2 2 6 3 2 2" xfId="14736"/>
    <cellStyle name="Total 2 2 6 3 2 2 2" xfId="27154"/>
    <cellStyle name="Total 2 2 6 3 3" xfId="9849"/>
    <cellStyle name="Total 2 2 6 3 3 2" xfId="22202"/>
    <cellStyle name="Total 2 2 6 3 4" xfId="9850"/>
    <cellStyle name="Total 2 2 6 3 4 2" xfId="22203"/>
    <cellStyle name="Total 2 2 6 4" xfId="3016"/>
    <cellStyle name="Total 2 2 6 4 2" xfId="7073"/>
    <cellStyle name="Total 2 2 6 4 2 2" xfId="14737"/>
    <cellStyle name="Total 2 2 6 4 2 2 2" xfId="27155"/>
    <cellStyle name="Total 2 2 6 4 3" xfId="9851"/>
    <cellStyle name="Total 2 2 6 4 3 2" xfId="22204"/>
    <cellStyle name="Total 2 2 6 4 4" xfId="9852"/>
    <cellStyle name="Total 2 2 6 4 4 2" xfId="22205"/>
    <cellStyle name="Total 2 2 6 5" xfId="3017"/>
    <cellStyle name="Total 2 2 6 5 2" xfId="7074"/>
    <cellStyle name="Total 2 2 6 5 2 2" xfId="14738"/>
    <cellStyle name="Total 2 2 6 5 2 2 2" xfId="27156"/>
    <cellStyle name="Total 2 2 6 5 3" xfId="9853"/>
    <cellStyle name="Total 2 2 6 5 3 2" xfId="22206"/>
    <cellStyle name="Total 2 2 6 5 4" xfId="9854"/>
    <cellStyle name="Total 2 2 6 5 4 2" xfId="22207"/>
    <cellStyle name="Total 2 2 6 6" xfId="7075"/>
    <cellStyle name="Total 2 2 6 6 2" xfId="14739"/>
    <cellStyle name="Total 2 2 6 6 2 2" xfId="27157"/>
    <cellStyle name="Total 2 2 6 7" xfId="9855"/>
    <cellStyle name="Total 2 2 6 7 2" xfId="22208"/>
    <cellStyle name="Total 2 2 6 8" xfId="9856"/>
    <cellStyle name="Total 2 2 6 8 2" xfId="22209"/>
    <cellStyle name="Total 2 2 7" xfId="7076"/>
    <cellStyle name="Total 2 2 7 2" xfId="14740"/>
    <cellStyle name="Total 2 2 7 2 2" xfId="27158"/>
    <cellStyle name="Total 2 2 8" xfId="9857"/>
    <cellStyle name="Total 2 2 8 2" xfId="22210"/>
    <cellStyle name="Total 2 2 9" xfId="9858"/>
    <cellStyle name="Total 2 2 9 2" xfId="22211"/>
    <cellStyle name="Total 2 3" xfId="1298"/>
    <cellStyle name="Total 2 3 2" xfId="2306"/>
    <cellStyle name="Total 2 3 2 10" xfId="3018"/>
    <cellStyle name="Total 2 3 2 10 2" xfId="7077"/>
    <cellStyle name="Total 2 3 2 10 2 2" xfId="14741"/>
    <cellStyle name="Total 2 3 2 10 2 2 2" xfId="27159"/>
    <cellStyle name="Total 2 3 2 10 3" xfId="9859"/>
    <cellStyle name="Total 2 3 2 10 3 2" xfId="22212"/>
    <cellStyle name="Total 2 3 2 10 4" xfId="9860"/>
    <cellStyle name="Total 2 3 2 10 4 2" xfId="22213"/>
    <cellStyle name="Total 2 3 2 11" xfId="3019"/>
    <cellStyle name="Total 2 3 2 11 2" xfId="7078"/>
    <cellStyle name="Total 2 3 2 11 2 2" xfId="14742"/>
    <cellStyle name="Total 2 3 2 11 2 2 2" xfId="27160"/>
    <cellStyle name="Total 2 3 2 11 3" xfId="9861"/>
    <cellStyle name="Total 2 3 2 11 3 2" xfId="22214"/>
    <cellStyle name="Total 2 3 2 11 4" xfId="9862"/>
    <cellStyle name="Total 2 3 2 11 4 2" xfId="22215"/>
    <cellStyle name="Total 2 3 2 12" xfId="7079"/>
    <cellStyle name="Total 2 3 2 12 2" xfId="14743"/>
    <cellStyle name="Total 2 3 2 12 2 2" xfId="27161"/>
    <cellStyle name="Total 2 3 2 13" xfId="9863"/>
    <cellStyle name="Total 2 3 2 13 2" xfId="22216"/>
    <cellStyle name="Total 2 3 2 14" xfId="9864"/>
    <cellStyle name="Total 2 3 2 14 2" xfId="22217"/>
    <cellStyle name="Total 2 3 2 2" xfId="2432"/>
    <cellStyle name="Total 2 3 2 2 2" xfId="3020"/>
    <cellStyle name="Total 2 3 2 2 2 2" xfId="7080"/>
    <cellStyle name="Total 2 3 2 2 2 2 2" xfId="14744"/>
    <cellStyle name="Total 2 3 2 2 2 2 2 2" xfId="27162"/>
    <cellStyle name="Total 2 3 2 2 2 3" xfId="9865"/>
    <cellStyle name="Total 2 3 2 2 2 3 2" xfId="22218"/>
    <cellStyle name="Total 2 3 2 2 2 4" xfId="9866"/>
    <cellStyle name="Total 2 3 2 2 2 4 2" xfId="22219"/>
    <cellStyle name="Total 2 3 2 2 3" xfId="3021"/>
    <cellStyle name="Total 2 3 2 2 3 2" xfId="7081"/>
    <cellStyle name="Total 2 3 2 2 3 2 2" xfId="14745"/>
    <cellStyle name="Total 2 3 2 2 3 2 2 2" xfId="27163"/>
    <cellStyle name="Total 2 3 2 2 3 3" xfId="9867"/>
    <cellStyle name="Total 2 3 2 2 3 3 2" xfId="22220"/>
    <cellStyle name="Total 2 3 2 2 3 4" xfId="9868"/>
    <cellStyle name="Total 2 3 2 2 3 4 2" xfId="22221"/>
    <cellStyle name="Total 2 3 2 2 4" xfId="3022"/>
    <cellStyle name="Total 2 3 2 2 4 2" xfId="7082"/>
    <cellStyle name="Total 2 3 2 2 4 2 2" xfId="14746"/>
    <cellStyle name="Total 2 3 2 2 4 2 2 2" xfId="27164"/>
    <cellStyle name="Total 2 3 2 2 4 3" xfId="9869"/>
    <cellStyle name="Total 2 3 2 2 4 3 2" xfId="22222"/>
    <cellStyle name="Total 2 3 2 2 4 4" xfId="9870"/>
    <cellStyle name="Total 2 3 2 2 4 4 2" xfId="22223"/>
    <cellStyle name="Total 2 3 2 2 5" xfId="3023"/>
    <cellStyle name="Total 2 3 2 2 5 2" xfId="7083"/>
    <cellStyle name="Total 2 3 2 2 5 2 2" xfId="14747"/>
    <cellStyle name="Total 2 3 2 2 5 2 2 2" xfId="27165"/>
    <cellStyle name="Total 2 3 2 2 5 3" xfId="9871"/>
    <cellStyle name="Total 2 3 2 2 5 3 2" xfId="22224"/>
    <cellStyle name="Total 2 3 2 2 5 4" xfId="9872"/>
    <cellStyle name="Total 2 3 2 2 5 4 2" xfId="22225"/>
    <cellStyle name="Total 2 3 2 2 6" xfId="7084"/>
    <cellStyle name="Total 2 3 2 2 6 2" xfId="14748"/>
    <cellStyle name="Total 2 3 2 2 6 2 2" xfId="27166"/>
    <cellStyle name="Total 2 3 2 2 7" xfId="9873"/>
    <cellStyle name="Total 2 3 2 2 7 2" xfId="22226"/>
    <cellStyle name="Total 2 3 2 2 8" xfId="9874"/>
    <cellStyle name="Total 2 3 2 2 8 2" xfId="22227"/>
    <cellStyle name="Total 2 3 2 3" xfId="2433"/>
    <cellStyle name="Total 2 3 2 3 2" xfId="3024"/>
    <cellStyle name="Total 2 3 2 3 2 2" xfId="7085"/>
    <cellStyle name="Total 2 3 2 3 2 2 2" xfId="14749"/>
    <cellStyle name="Total 2 3 2 3 2 2 2 2" xfId="27167"/>
    <cellStyle name="Total 2 3 2 3 2 3" xfId="9875"/>
    <cellStyle name="Total 2 3 2 3 2 3 2" xfId="22228"/>
    <cellStyle name="Total 2 3 2 3 2 4" xfId="9876"/>
    <cellStyle name="Total 2 3 2 3 2 4 2" xfId="22229"/>
    <cellStyle name="Total 2 3 2 3 3" xfId="3025"/>
    <cellStyle name="Total 2 3 2 3 3 2" xfId="7086"/>
    <cellStyle name="Total 2 3 2 3 3 2 2" xfId="14750"/>
    <cellStyle name="Total 2 3 2 3 3 2 2 2" xfId="27168"/>
    <cellStyle name="Total 2 3 2 3 3 3" xfId="9877"/>
    <cellStyle name="Total 2 3 2 3 3 3 2" xfId="22230"/>
    <cellStyle name="Total 2 3 2 3 3 4" xfId="9878"/>
    <cellStyle name="Total 2 3 2 3 3 4 2" xfId="22231"/>
    <cellStyle name="Total 2 3 2 3 4" xfId="3026"/>
    <cellStyle name="Total 2 3 2 3 4 2" xfId="7087"/>
    <cellStyle name="Total 2 3 2 3 4 2 2" xfId="14751"/>
    <cellStyle name="Total 2 3 2 3 4 2 2 2" xfId="27169"/>
    <cellStyle name="Total 2 3 2 3 4 3" xfId="9879"/>
    <cellStyle name="Total 2 3 2 3 4 3 2" xfId="22232"/>
    <cellStyle name="Total 2 3 2 3 4 4" xfId="9880"/>
    <cellStyle name="Total 2 3 2 3 4 4 2" xfId="22233"/>
    <cellStyle name="Total 2 3 2 3 5" xfId="3027"/>
    <cellStyle name="Total 2 3 2 3 5 2" xfId="7088"/>
    <cellStyle name="Total 2 3 2 3 5 2 2" xfId="14752"/>
    <cellStyle name="Total 2 3 2 3 5 2 2 2" xfId="27170"/>
    <cellStyle name="Total 2 3 2 3 5 3" xfId="9881"/>
    <cellStyle name="Total 2 3 2 3 5 3 2" xfId="22234"/>
    <cellStyle name="Total 2 3 2 3 5 4" xfId="9882"/>
    <cellStyle name="Total 2 3 2 3 5 4 2" xfId="22235"/>
    <cellStyle name="Total 2 3 2 3 6" xfId="7089"/>
    <cellStyle name="Total 2 3 2 3 6 2" xfId="14753"/>
    <cellStyle name="Total 2 3 2 3 6 2 2" xfId="27171"/>
    <cellStyle name="Total 2 3 2 3 7" xfId="9883"/>
    <cellStyle name="Total 2 3 2 3 7 2" xfId="22236"/>
    <cellStyle name="Total 2 3 2 3 8" xfId="9884"/>
    <cellStyle name="Total 2 3 2 3 8 2" xfId="22237"/>
    <cellStyle name="Total 2 3 2 4" xfId="2434"/>
    <cellStyle name="Total 2 3 2 4 2" xfId="3028"/>
    <cellStyle name="Total 2 3 2 4 2 2" xfId="7090"/>
    <cellStyle name="Total 2 3 2 4 2 2 2" xfId="14754"/>
    <cellStyle name="Total 2 3 2 4 2 2 2 2" xfId="27172"/>
    <cellStyle name="Total 2 3 2 4 2 3" xfId="9885"/>
    <cellStyle name="Total 2 3 2 4 2 3 2" xfId="22238"/>
    <cellStyle name="Total 2 3 2 4 2 4" xfId="9886"/>
    <cellStyle name="Total 2 3 2 4 2 4 2" xfId="22239"/>
    <cellStyle name="Total 2 3 2 4 3" xfId="3029"/>
    <cellStyle name="Total 2 3 2 4 3 2" xfId="7091"/>
    <cellStyle name="Total 2 3 2 4 3 2 2" xfId="14755"/>
    <cellStyle name="Total 2 3 2 4 3 2 2 2" xfId="27173"/>
    <cellStyle name="Total 2 3 2 4 3 3" xfId="9887"/>
    <cellStyle name="Total 2 3 2 4 3 3 2" xfId="22240"/>
    <cellStyle name="Total 2 3 2 4 3 4" xfId="9888"/>
    <cellStyle name="Total 2 3 2 4 3 4 2" xfId="22241"/>
    <cellStyle name="Total 2 3 2 4 4" xfId="3030"/>
    <cellStyle name="Total 2 3 2 4 4 2" xfId="7092"/>
    <cellStyle name="Total 2 3 2 4 4 2 2" xfId="14756"/>
    <cellStyle name="Total 2 3 2 4 4 2 2 2" xfId="27174"/>
    <cellStyle name="Total 2 3 2 4 4 3" xfId="9889"/>
    <cellStyle name="Total 2 3 2 4 4 3 2" xfId="22242"/>
    <cellStyle name="Total 2 3 2 4 4 4" xfId="9890"/>
    <cellStyle name="Total 2 3 2 4 4 4 2" xfId="22243"/>
    <cellStyle name="Total 2 3 2 4 5" xfId="3031"/>
    <cellStyle name="Total 2 3 2 4 5 2" xfId="7093"/>
    <cellStyle name="Total 2 3 2 4 5 2 2" xfId="14757"/>
    <cellStyle name="Total 2 3 2 4 5 2 2 2" xfId="27175"/>
    <cellStyle name="Total 2 3 2 4 5 3" xfId="9891"/>
    <cellStyle name="Total 2 3 2 4 5 3 2" xfId="22244"/>
    <cellStyle name="Total 2 3 2 4 5 4" xfId="9892"/>
    <cellStyle name="Total 2 3 2 4 5 4 2" xfId="22245"/>
    <cellStyle name="Total 2 3 2 4 6" xfId="7094"/>
    <cellStyle name="Total 2 3 2 4 6 2" xfId="14758"/>
    <cellStyle name="Total 2 3 2 4 6 2 2" xfId="27176"/>
    <cellStyle name="Total 2 3 2 4 7" xfId="9893"/>
    <cellStyle name="Total 2 3 2 4 7 2" xfId="22246"/>
    <cellStyle name="Total 2 3 2 4 8" xfId="9894"/>
    <cellStyle name="Total 2 3 2 4 8 2" xfId="22247"/>
    <cellStyle name="Total 2 3 2 5" xfId="2435"/>
    <cellStyle name="Total 2 3 2 5 2" xfId="3032"/>
    <cellStyle name="Total 2 3 2 5 2 2" xfId="7095"/>
    <cellStyle name="Total 2 3 2 5 2 2 2" xfId="14759"/>
    <cellStyle name="Total 2 3 2 5 2 2 2 2" xfId="27177"/>
    <cellStyle name="Total 2 3 2 5 2 3" xfId="9895"/>
    <cellStyle name="Total 2 3 2 5 2 3 2" xfId="22248"/>
    <cellStyle name="Total 2 3 2 5 2 4" xfId="9896"/>
    <cellStyle name="Total 2 3 2 5 2 4 2" xfId="22249"/>
    <cellStyle name="Total 2 3 2 5 3" xfId="3033"/>
    <cellStyle name="Total 2 3 2 5 3 2" xfId="7096"/>
    <cellStyle name="Total 2 3 2 5 3 2 2" xfId="14760"/>
    <cellStyle name="Total 2 3 2 5 3 2 2 2" xfId="27178"/>
    <cellStyle name="Total 2 3 2 5 3 3" xfId="9897"/>
    <cellStyle name="Total 2 3 2 5 3 3 2" xfId="22250"/>
    <cellStyle name="Total 2 3 2 5 3 4" xfId="9898"/>
    <cellStyle name="Total 2 3 2 5 3 4 2" xfId="22251"/>
    <cellStyle name="Total 2 3 2 5 4" xfId="3034"/>
    <cellStyle name="Total 2 3 2 5 4 2" xfId="7097"/>
    <cellStyle name="Total 2 3 2 5 4 2 2" xfId="14761"/>
    <cellStyle name="Total 2 3 2 5 4 2 2 2" xfId="27179"/>
    <cellStyle name="Total 2 3 2 5 4 3" xfId="9899"/>
    <cellStyle name="Total 2 3 2 5 4 3 2" xfId="22252"/>
    <cellStyle name="Total 2 3 2 5 4 4" xfId="9900"/>
    <cellStyle name="Total 2 3 2 5 4 4 2" xfId="22253"/>
    <cellStyle name="Total 2 3 2 5 5" xfId="3035"/>
    <cellStyle name="Total 2 3 2 5 5 2" xfId="7098"/>
    <cellStyle name="Total 2 3 2 5 5 2 2" xfId="14762"/>
    <cellStyle name="Total 2 3 2 5 5 2 2 2" xfId="27180"/>
    <cellStyle name="Total 2 3 2 5 5 3" xfId="9901"/>
    <cellStyle name="Total 2 3 2 5 5 3 2" xfId="22254"/>
    <cellStyle name="Total 2 3 2 5 5 4" xfId="9902"/>
    <cellStyle name="Total 2 3 2 5 5 4 2" xfId="22255"/>
    <cellStyle name="Total 2 3 2 5 6" xfId="7099"/>
    <cellStyle name="Total 2 3 2 5 6 2" xfId="14763"/>
    <cellStyle name="Total 2 3 2 5 6 2 2" xfId="27181"/>
    <cellStyle name="Total 2 3 2 5 7" xfId="9903"/>
    <cellStyle name="Total 2 3 2 5 7 2" xfId="22256"/>
    <cellStyle name="Total 2 3 2 5 8" xfId="9904"/>
    <cellStyle name="Total 2 3 2 5 8 2" xfId="22257"/>
    <cellStyle name="Total 2 3 2 6" xfId="2436"/>
    <cellStyle name="Total 2 3 2 6 2" xfId="3036"/>
    <cellStyle name="Total 2 3 2 6 2 2" xfId="7100"/>
    <cellStyle name="Total 2 3 2 6 2 2 2" xfId="14764"/>
    <cellStyle name="Total 2 3 2 6 2 2 2 2" xfId="27182"/>
    <cellStyle name="Total 2 3 2 6 2 3" xfId="9905"/>
    <cellStyle name="Total 2 3 2 6 2 3 2" xfId="22258"/>
    <cellStyle name="Total 2 3 2 6 2 4" xfId="9906"/>
    <cellStyle name="Total 2 3 2 6 2 4 2" xfId="22259"/>
    <cellStyle name="Total 2 3 2 6 3" xfId="3037"/>
    <cellStyle name="Total 2 3 2 6 3 2" xfId="7101"/>
    <cellStyle name="Total 2 3 2 6 3 2 2" xfId="14765"/>
    <cellStyle name="Total 2 3 2 6 3 2 2 2" xfId="27183"/>
    <cellStyle name="Total 2 3 2 6 3 3" xfId="9907"/>
    <cellStyle name="Total 2 3 2 6 3 3 2" xfId="22260"/>
    <cellStyle name="Total 2 3 2 6 3 4" xfId="9908"/>
    <cellStyle name="Total 2 3 2 6 3 4 2" xfId="22261"/>
    <cellStyle name="Total 2 3 2 6 4" xfId="3038"/>
    <cellStyle name="Total 2 3 2 6 4 2" xfId="7102"/>
    <cellStyle name="Total 2 3 2 6 4 2 2" xfId="14766"/>
    <cellStyle name="Total 2 3 2 6 4 2 2 2" xfId="27184"/>
    <cellStyle name="Total 2 3 2 6 4 3" xfId="9909"/>
    <cellStyle name="Total 2 3 2 6 4 3 2" xfId="22262"/>
    <cellStyle name="Total 2 3 2 6 4 4" xfId="9910"/>
    <cellStyle name="Total 2 3 2 6 4 4 2" xfId="22263"/>
    <cellStyle name="Total 2 3 2 6 5" xfId="3039"/>
    <cellStyle name="Total 2 3 2 6 5 2" xfId="7103"/>
    <cellStyle name="Total 2 3 2 6 5 2 2" xfId="14767"/>
    <cellStyle name="Total 2 3 2 6 5 2 2 2" xfId="27185"/>
    <cellStyle name="Total 2 3 2 6 5 3" xfId="9911"/>
    <cellStyle name="Total 2 3 2 6 5 3 2" xfId="22264"/>
    <cellStyle name="Total 2 3 2 6 5 4" xfId="9912"/>
    <cellStyle name="Total 2 3 2 6 5 4 2" xfId="22265"/>
    <cellStyle name="Total 2 3 2 6 6" xfId="7104"/>
    <cellStyle name="Total 2 3 2 6 6 2" xfId="14768"/>
    <cellStyle name="Total 2 3 2 6 6 2 2" xfId="27186"/>
    <cellStyle name="Total 2 3 2 6 7" xfId="9913"/>
    <cellStyle name="Total 2 3 2 6 7 2" xfId="22266"/>
    <cellStyle name="Total 2 3 2 6 8" xfId="9914"/>
    <cellStyle name="Total 2 3 2 6 8 2" xfId="22267"/>
    <cellStyle name="Total 2 3 2 7" xfId="2437"/>
    <cellStyle name="Total 2 3 2 7 2" xfId="3040"/>
    <cellStyle name="Total 2 3 2 7 2 2" xfId="7105"/>
    <cellStyle name="Total 2 3 2 7 2 2 2" xfId="14769"/>
    <cellStyle name="Total 2 3 2 7 2 2 2 2" xfId="27187"/>
    <cellStyle name="Total 2 3 2 7 2 3" xfId="9915"/>
    <cellStyle name="Total 2 3 2 7 2 3 2" xfId="22268"/>
    <cellStyle name="Total 2 3 2 7 2 4" xfId="9916"/>
    <cellStyle name="Total 2 3 2 7 2 4 2" xfId="22269"/>
    <cellStyle name="Total 2 3 2 7 3" xfId="3041"/>
    <cellStyle name="Total 2 3 2 7 3 2" xfId="7106"/>
    <cellStyle name="Total 2 3 2 7 3 2 2" xfId="14770"/>
    <cellStyle name="Total 2 3 2 7 3 2 2 2" xfId="27188"/>
    <cellStyle name="Total 2 3 2 7 3 3" xfId="9917"/>
    <cellStyle name="Total 2 3 2 7 3 3 2" xfId="22270"/>
    <cellStyle name="Total 2 3 2 7 3 4" xfId="9918"/>
    <cellStyle name="Total 2 3 2 7 3 4 2" xfId="22271"/>
    <cellStyle name="Total 2 3 2 7 4" xfId="3042"/>
    <cellStyle name="Total 2 3 2 7 4 2" xfId="7107"/>
    <cellStyle name="Total 2 3 2 7 4 2 2" xfId="14771"/>
    <cellStyle name="Total 2 3 2 7 4 2 2 2" xfId="27189"/>
    <cellStyle name="Total 2 3 2 7 4 3" xfId="9919"/>
    <cellStyle name="Total 2 3 2 7 4 3 2" xfId="22272"/>
    <cellStyle name="Total 2 3 2 7 4 4" xfId="9920"/>
    <cellStyle name="Total 2 3 2 7 4 4 2" xfId="22273"/>
    <cellStyle name="Total 2 3 2 7 5" xfId="3043"/>
    <cellStyle name="Total 2 3 2 7 5 2" xfId="7108"/>
    <cellStyle name="Total 2 3 2 7 5 2 2" xfId="14772"/>
    <cellStyle name="Total 2 3 2 7 5 2 2 2" xfId="27190"/>
    <cellStyle name="Total 2 3 2 7 5 3" xfId="9921"/>
    <cellStyle name="Total 2 3 2 7 5 3 2" xfId="22274"/>
    <cellStyle name="Total 2 3 2 7 5 4" xfId="9922"/>
    <cellStyle name="Total 2 3 2 7 5 4 2" xfId="22275"/>
    <cellStyle name="Total 2 3 2 7 6" xfId="7109"/>
    <cellStyle name="Total 2 3 2 7 6 2" xfId="14773"/>
    <cellStyle name="Total 2 3 2 7 6 2 2" xfId="27191"/>
    <cellStyle name="Total 2 3 2 7 7" xfId="9923"/>
    <cellStyle name="Total 2 3 2 7 7 2" xfId="22276"/>
    <cellStyle name="Total 2 3 2 7 8" xfId="9924"/>
    <cellStyle name="Total 2 3 2 7 8 2" xfId="22277"/>
    <cellStyle name="Total 2 3 2 8" xfId="3044"/>
    <cellStyle name="Total 2 3 2 8 2" xfId="7110"/>
    <cellStyle name="Total 2 3 2 8 2 2" xfId="14774"/>
    <cellStyle name="Total 2 3 2 8 2 2 2" xfId="27192"/>
    <cellStyle name="Total 2 3 2 8 3" xfId="9925"/>
    <cellStyle name="Total 2 3 2 8 3 2" xfId="22278"/>
    <cellStyle name="Total 2 3 2 8 4" xfId="9926"/>
    <cellStyle name="Total 2 3 2 8 4 2" xfId="22279"/>
    <cellStyle name="Total 2 3 2 9" xfId="3045"/>
    <cellStyle name="Total 2 3 2 9 2" xfId="7111"/>
    <cellStyle name="Total 2 3 2 9 2 2" xfId="14775"/>
    <cellStyle name="Total 2 3 2 9 2 2 2" xfId="27193"/>
    <cellStyle name="Total 2 3 2 9 3" xfId="9927"/>
    <cellStyle name="Total 2 3 2 9 3 2" xfId="22280"/>
    <cellStyle name="Total 2 3 2 9 4" xfId="9928"/>
    <cellStyle name="Total 2 3 2 9 4 2" xfId="22281"/>
    <cellStyle name="Total 2 3 3" xfId="2438"/>
    <cellStyle name="Total 2 3 3 2" xfId="3046"/>
    <cellStyle name="Total 2 3 3 2 2" xfId="7112"/>
    <cellStyle name="Total 2 3 3 2 2 2" xfId="14776"/>
    <cellStyle name="Total 2 3 3 2 2 2 2" xfId="27194"/>
    <cellStyle name="Total 2 3 3 2 3" xfId="9929"/>
    <cellStyle name="Total 2 3 3 2 3 2" xfId="22282"/>
    <cellStyle name="Total 2 3 3 2 4" xfId="9930"/>
    <cellStyle name="Total 2 3 3 2 4 2" xfId="22283"/>
    <cellStyle name="Total 2 3 3 3" xfId="3047"/>
    <cellStyle name="Total 2 3 3 3 2" xfId="7113"/>
    <cellStyle name="Total 2 3 3 3 2 2" xfId="14777"/>
    <cellStyle name="Total 2 3 3 3 2 2 2" xfId="27195"/>
    <cellStyle name="Total 2 3 3 3 3" xfId="9931"/>
    <cellStyle name="Total 2 3 3 3 3 2" xfId="22284"/>
    <cellStyle name="Total 2 3 3 3 4" xfId="9932"/>
    <cellStyle name="Total 2 3 3 3 4 2" xfId="22285"/>
    <cellStyle name="Total 2 3 3 4" xfId="3048"/>
    <cellStyle name="Total 2 3 3 4 2" xfId="7114"/>
    <cellStyle name="Total 2 3 3 4 2 2" xfId="14778"/>
    <cellStyle name="Total 2 3 3 4 2 2 2" xfId="27196"/>
    <cellStyle name="Total 2 3 3 4 3" xfId="9933"/>
    <cellStyle name="Total 2 3 3 4 3 2" xfId="22286"/>
    <cellStyle name="Total 2 3 3 4 4" xfId="9934"/>
    <cellStyle name="Total 2 3 3 4 4 2" xfId="22287"/>
    <cellStyle name="Total 2 3 3 5" xfId="3049"/>
    <cellStyle name="Total 2 3 3 5 2" xfId="7115"/>
    <cellStyle name="Total 2 3 3 5 2 2" xfId="14779"/>
    <cellStyle name="Total 2 3 3 5 2 2 2" xfId="27197"/>
    <cellStyle name="Total 2 3 3 5 3" xfId="9935"/>
    <cellStyle name="Total 2 3 3 5 3 2" xfId="22288"/>
    <cellStyle name="Total 2 3 3 5 4" xfId="9936"/>
    <cellStyle name="Total 2 3 3 5 4 2" xfId="22289"/>
    <cellStyle name="Total 2 3 3 6" xfId="7116"/>
    <cellStyle name="Total 2 3 3 6 2" xfId="14780"/>
    <cellStyle name="Total 2 3 3 6 2 2" xfId="27198"/>
    <cellStyle name="Total 2 3 3 7" xfId="9937"/>
    <cellStyle name="Total 2 3 3 7 2" xfId="22290"/>
    <cellStyle name="Total 2 3 3 8" xfId="9938"/>
    <cellStyle name="Total 2 3 3 8 2" xfId="22291"/>
    <cellStyle name="Total 2 3 4" xfId="2439"/>
    <cellStyle name="Total 2 3 4 2" xfId="3050"/>
    <cellStyle name="Total 2 3 4 2 2" xfId="7117"/>
    <cellStyle name="Total 2 3 4 2 2 2" xfId="14781"/>
    <cellStyle name="Total 2 3 4 2 2 2 2" xfId="27199"/>
    <cellStyle name="Total 2 3 4 2 3" xfId="9939"/>
    <cellStyle name="Total 2 3 4 2 3 2" xfId="22292"/>
    <cellStyle name="Total 2 3 4 2 4" xfId="9940"/>
    <cellStyle name="Total 2 3 4 2 4 2" xfId="22293"/>
    <cellStyle name="Total 2 3 4 3" xfId="3051"/>
    <cellStyle name="Total 2 3 4 3 2" xfId="7118"/>
    <cellStyle name="Total 2 3 4 3 2 2" xfId="14782"/>
    <cellStyle name="Total 2 3 4 3 2 2 2" xfId="27200"/>
    <cellStyle name="Total 2 3 4 3 3" xfId="9941"/>
    <cellStyle name="Total 2 3 4 3 3 2" xfId="22294"/>
    <cellStyle name="Total 2 3 4 3 4" xfId="9942"/>
    <cellStyle name="Total 2 3 4 3 4 2" xfId="22295"/>
    <cellStyle name="Total 2 3 4 4" xfId="3052"/>
    <cellStyle name="Total 2 3 4 4 2" xfId="7119"/>
    <cellStyle name="Total 2 3 4 4 2 2" xfId="14783"/>
    <cellStyle name="Total 2 3 4 4 2 2 2" xfId="27201"/>
    <cellStyle name="Total 2 3 4 4 3" xfId="9943"/>
    <cellStyle name="Total 2 3 4 4 3 2" xfId="22296"/>
    <cellStyle name="Total 2 3 4 4 4" xfId="9944"/>
    <cellStyle name="Total 2 3 4 4 4 2" xfId="22297"/>
    <cellStyle name="Total 2 3 4 5" xfId="3053"/>
    <cellStyle name="Total 2 3 4 5 2" xfId="7120"/>
    <cellStyle name="Total 2 3 4 5 2 2" xfId="14784"/>
    <cellStyle name="Total 2 3 4 5 2 2 2" xfId="27202"/>
    <cellStyle name="Total 2 3 4 5 3" xfId="9945"/>
    <cellStyle name="Total 2 3 4 5 3 2" xfId="22298"/>
    <cellStyle name="Total 2 3 4 5 4" xfId="9946"/>
    <cellStyle name="Total 2 3 4 5 4 2" xfId="22299"/>
    <cellStyle name="Total 2 3 4 6" xfId="7121"/>
    <cellStyle name="Total 2 3 4 6 2" xfId="14785"/>
    <cellStyle name="Total 2 3 4 6 2 2" xfId="27203"/>
    <cellStyle name="Total 2 3 4 7" xfId="9947"/>
    <cellStyle name="Total 2 3 4 7 2" xfId="22300"/>
    <cellStyle name="Total 2 3 4 8" xfId="9948"/>
    <cellStyle name="Total 2 3 4 8 2" xfId="22301"/>
    <cellStyle name="Total 2 3 5" xfId="2440"/>
    <cellStyle name="Total 2 3 5 2" xfId="3054"/>
    <cellStyle name="Total 2 3 5 2 2" xfId="7122"/>
    <cellStyle name="Total 2 3 5 2 2 2" xfId="14786"/>
    <cellStyle name="Total 2 3 5 2 2 2 2" xfId="27204"/>
    <cellStyle name="Total 2 3 5 2 3" xfId="9949"/>
    <cellStyle name="Total 2 3 5 2 3 2" xfId="22302"/>
    <cellStyle name="Total 2 3 5 2 4" xfId="9950"/>
    <cellStyle name="Total 2 3 5 2 4 2" xfId="22303"/>
    <cellStyle name="Total 2 3 5 3" xfId="3055"/>
    <cellStyle name="Total 2 3 5 3 2" xfId="7123"/>
    <cellStyle name="Total 2 3 5 3 2 2" xfId="14787"/>
    <cellStyle name="Total 2 3 5 3 2 2 2" xfId="27205"/>
    <cellStyle name="Total 2 3 5 3 3" xfId="9951"/>
    <cellStyle name="Total 2 3 5 3 3 2" xfId="22304"/>
    <cellStyle name="Total 2 3 5 3 4" xfId="9952"/>
    <cellStyle name="Total 2 3 5 3 4 2" xfId="22305"/>
    <cellStyle name="Total 2 3 5 4" xfId="3056"/>
    <cellStyle name="Total 2 3 5 4 2" xfId="7124"/>
    <cellStyle name="Total 2 3 5 4 2 2" xfId="14788"/>
    <cellStyle name="Total 2 3 5 4 2 2 2" xfId="27206"/>
    <cellStyle name="Total 2 3 5 4 3" xfId="9953"/>
    <cellStyle name="Total 2 3 5 4 3 2" xfId="22306"/>
    <cellStyle name="Total 2 3 5 4 4" xfId="9954"/>
    <cellStyle name="Total 2 3 5 4 4 2" xfId="22307"/>
    <cellStyle name="Total 2 3 5 5" xfId="3057"/>
    <cellStyle name="Total 2 3 5 5 2" xfId="7125"/>
    <cellStyle name="Total 2 3 5 5 2 2" xfId="14789"/>
    <cellStyle name="Total 2 3 5 5 2 2 2" xfId="27207"/>
    <cellStyle name="Total 2 3 5 5 3" xfId="9955"/>
    <cellStyle name="Total 2 3 5 5 3 2" xfId="22308"/>
    <cellStyle name="Total 2 3 5 5 4" xfId="9956"/>
    <cellStyle name="Total 2 3 5 5 4 2" xfId="22309"/>
    <cellStyle name="Total 2 3 5 6" xfId="7126"/>
    <cellStyle name="Total 2 3 5 6 2" xfId="14790"/>
    <cellStyle name="Total 2 3 5 6 2 2" xfId="27208"/>
    <cellStyle name="Total 2 3 5 7" xfId="9957"/>
    <cellStyle name="Total 2 3 5 7 2" xfId="22310"/>
    <cellStyle name="Total 2 3 5 8" xfId="9958"/>
    <cellStyle name="Total 2 3 5 8 2" xfId="22311"/>
    <cellStyle name="Total 2 3 6" xfId="2441"/>
    <cellStyle name="Total 2 3 6 2" xfId="3058"/>
    <cellStyle name="Total 2 3 6 2 2" xfId="7127"/>
    <cellStyle name="Total 2 3 6 2 2 2" xfId="14791"/>
    <cellStyle name="Total 2 3 6 2 2 2 2" xfId="27209"/>
    <cellStyle name="Total 2 3 6 2 3" xfId="9959"/>
    <cellStyle name="Total 2 3 6 2 3 2" xfId="22312"/>
    <cellStyle name="Total 2 3 6 2 4" xfId="9960"/>
    <cellStyle name="Total 2 3 6 2 4 2" xfId="22313"/>
    <cellStyle name="Total 2 3 6 3" xfId="3059"/>
    <cellStyle name="Total 2 3 6 3 2" xfId="7128"/>
    <cellStyle name="Total 2 3 6 3 2 2" xfId="14792"/>
    <cellStyle name="Total 2 3 6 3 2 2 2" xfId="27210"/>
    <cellStyle name="Total 2 3 6 3 3" xfId="9961"/>
    <cellStyle name="Total 2 3 6 3 3 2" xfId="22314"/>
    <cellStyle name="Total 2 3 6 3 4" xfId="9962"/>
    <cellStyle name="Total 2 3 6 3 4 2" xfId="22315"/>
    <cellStyle name="Total 2 3 6 4" xfId="3060"/>
    <cellStyle name="Total 2 3 6 4 2" xfId="7129"/>
    <cellStyle name="Total 2 3 6 4 2 2" xfId="14793"/>
    <cellStyle name="Total 2 3 6 4 2 2 2" xfId="27211"/>
    <cellStyle name="Total 2 3 6 4 3" xfId="9963"/>
    <cellStyle name="Total 2 3 6 4 3 2" xfId="22316"/>
    <cellStyle name="Total 2 3 6 4 4" xfId="9964"/>
    <cellStyle name="Total 2 3 6 4 4 2" xfId="22317"/>
    <cellStyle name="Total 2 3 6 5" xfId="3061"/>
    <cellStyle name="Total 2 3 6 5 2" xfId="7130"/>
    <cellStyle name="Total 2 3 6 5 2 2" xfId="14794"/>
    <cellStyle name="Total 2 3 6 5 2 2 2" xfId="27212"/>
    <cellStyle name="Total 2 3 6 5 3" xfId="9965"/>
    <cellStyle name="Total 2 3 6 5 3 2" xfId="22318"/>
    <cellStyle name="Total 2 3 6 5 4" xfId="9966"/>
    <cellStyle name="Total 2 3 6 5 4 2" xfId="22319"/>
    <cellStyle name="Total 2 3 6 6" xfId="7131"/>
    <cellStyle name="Total 2 3 6 6 2" xfId="14795"/>
    <cellStyle name="Total 2 3 6 6 2 2" xfId="27213"/>
    <cellStyle name="Total 2 3 6 7" xfId="9967"/>
    <cellStyle name="Total 2 3 6 7 2" xfId="22320"/>
    <cellStyle name="Total 2 3 6 8" xfId="9968"/>
    <cellStyle name="Total 2 3 6 8 2" xfId="22321"/>
    <cellStyle name="Total 2 3 7" xfId="7132"/>
    <cellStyle name="Total 2 3 7 2" xfId="14796"/>
    <cellStyle name="Total 2 3 7 2 2" xfId="27214"/>
    <cellStyle name="Total 2 3 8" xfId="9969"/>
    <cellStyle name="Total 2 3 8 2" xfId="22322"/>
    <cellStyle name="Total 2 3 9" xfId="9970"/>
    <cellStyle name="Total 2 3 9 2" xfId="22323"/>
    <cellStyle name="Total 2 4" xfId="1299"/>
    <cellStyle name="Total 2 4 10" xfId="9971"/>
    <cellStyle name="Total 2 4 10 2" xfId="22324"/>
    <cellStyle name="Total 2 4 2" xfId="2307"/>
    <cellStyle name="Total 2 4 2 2" xfId="3062"/>
    <cellStyle name="Total 2 4 2 2 2" xfId="7133"/>
    <cellStyle name="Total 2 4 2 2 2 2" xfId="14797"/>
    <cellStyle name="Total 2 4 2 2 2 2 2" xfId="27215"/>
    <cellStyle name="Total 2 4 2 2 3" xfId="9972"/>
    <cellStyle name="Total 2 4 2 2 3 2" xfId="22325"/>
    <cellStyle name="Total 2 4 2 2 4" xfId="9973"/>
    <cellStyle name="Total 2 4 2 2 4 2" xfId="22326"/>
    <cellStyle name="Total 2 4 2 3" xfId="3063"/>
    <cellStyle name="Total 2 4 2 3 2" xfId="7134"/>
    <cellStyle name="Total 2 4 2 3 2 2" xfId="14798"/>
    <cellStyle name="Total 2 4 2 3 2 2 2" xfId="27216"/>
    <cellStyle name="Total 2 4 2 3 3" xfId="9974"/>
    <cellStyle name="Total 2 4 2 3 3 2" xfId="22327"/>
    <cellStyle name="Total 2 4 2 3 4" xfId="9975"/>
    <cellStyle name="Total 2 4 2 3 4 2" xfId="22328"/>
    <cellStyle name="Total 2 4 2 4" xfId="3064"/>
    <cellStyle name="Total 2 4 2 4 2" xfId="7135"/>
    <cellStyle name="Total 2 4 2 4 2 2" xfId="14799"/>
    <cellStyle name="Total 2 4 2 4 2 2 2" xfId="27217"/>
    <cellStyle name="Total 2 4 2 4 3" xfId="9976"/>
    <cellStyle name="Total 2 4 2 4 3 2" xfId="22329"/>
    <cellStyle name="Total 2 4 2 4 4" xfId="9977"/>
    <cellStyle name="Total 2 4 2 4 4 2" xfId="22330"/>
    <cellStyle name="Total 2 4 2 5" xfId="3065"/>
    <cellStyle name="Total 2 4 2 5 2" xfId="7136"/>
    <cellStyle name="Total 2 4 2 5 2 2" xfId="14800"/>
    <cellStyle name="Total 2 4 2 5 2 2 2" xfId="27218"/>
    <cellStyle name="Total 2 4 2 5 3" xfId="9978"/>
    <cellStyle name="Total 2 4 2 5 3 2" xfId="22331"/>
    <cellStyle name="Total 2 4 2 5 4" xfId="9979"/>
    <cellStyle name="Total 2 4 2 5 4 2" xfId="22332"/>
    <cellStyle name="Total 2 4 2 6" xfId="7137"/>
    <cellStyle name="Total 2 4 2 6 2" xfId="14801"/>
    <cellStyle name="Total 2 4 2 6 2 2" xfId="27219"/>
    <cellStyle name="Total 2 4 2 7" xfId="9980"/>
    <cellStyle name="Total 2 4 2 7 2" xfId="22333"/>
    <cellStyle name="Total 2 4 2 8" xfId="9981"/>
    <cellStyle name="Total 2 4 2 8 2" xfId="22334"/>
    <cellStyle name="Total 2 4 3" xfId="2442"/>
    <cellStyle name="Total 2 4 3 2" xfId="3066"/>
    <cellStyle name="Total 2 4 3 2 2" xfId="7138"/>
    <cellStyle name="Total 2 4 3 2 2 2" xfId="14802"/>
    <cellStyle name="Total 2 4 3 2 2 2 2" xfId="27220"/>
    <cellStyle name="Total 2 4 3 2 3" xfId="9982"/>
    <cellStyle name="Total 2 4 3 2 3 2" xfId="22335"/>
    <cellStyle name="Total 2 4 3 2 4" xfId="9983"/>
    <cellStyle name="Total 2 4 3 2 4 2" xfId="22336"/>
    <cellStyle name="Total 2 4 3 3" xfId="3067"/>
    <cellStyle name="Total 2 4 3 3 2" xfId="7139"/>
    <cellStyle name="Total 2 4 3 3 2 2" xfId="14803"/>
    <cellStyle name="Total 2 4 3 3 2 2 2" xfId="27221"/>
    <cellStyle name="Total 2 4 3 3 3" xfId="9984"/>
    <cellStyle name="Total 2 4 3 3 3 2" xfId="22337"/>
    <cellStyle name="Total 2 4 3 3 4" xfId="9985"/>
    <cellStyle name="Total 2 4 3 3 4 2" xfId="22338"/>
    <cellStyle name="Total 2 4 3 4" xfId="3068"/>
    <cellStyle name="Total 2 4 3 4 2" xfId="7140"/>
    <cellStyle name="Total 2 4 3 4 2 2" xfId="14804"/>
    <cellStyle name="Total 2 4 3 4 2 2 2" xfId="27222"/>
    <cellStyle name="Total 2 4 3 4 3" xfId="9986"/>
    <cellStyle name="Total 2 4 3 4 3 2" xfId="22339"/>
    <cellStyle name="Total 2 4 3 4 4" xfId="9987"/>
    <cellStyle name="Total 2 4 3 4 4 2" xfId="22340"/>
    <cellStyle name="Total 2 4 3 5" xfId="3069"/>
    <cellStyle name="Total 2 4 3 5 2" xfId="7141"/>
    <cellStyle name="Total 2 4 3 5 2 2" xfId="14805"/>
    <cellStyle name="Total 2 4 3 5 2 2 2" xfId="27223"/>
    <cellStyle name="Total 2 4 3 5 3" xfId="9988"/>
    <cellStyle name="Total 2 4 3 5 3 2" xfId="22341"/>
    <cellStyle name="Total 2 4 3 5 4" xfId="9989"/>
    <cellStyle name="Total 2 4 3 5 4 2" xfId="22342"/>
    <cellStyle name="Total 2 4 3 6" xfId="7142"/>
    <cellStyle name="Total 2 4 3 6 2" xfId="14806"/>
    <cellStyle name="Total 2 4 3 6 2 2" xfId="27224"/>
    <cellStyle name="Total 2 4 3 7" xfId="9990"/>
    <cellStyle name="Total 2 4 3 7 2" xfId="22343"/>
    <cellStyle name="Total 2 4 3 8" xfId="9991"/>
    <cellStyle name="Total 2 4 3 8 2" xfId="22344"/>
    <cellStyle name="Total 2 4 4" xfId="2443"/>
    <cellStyle name="Total 2 4 4 2" xfId="3070"/>
    <cellStyle name="Total 2 4 4 2 2" xfId="7143"/>
    <cellStyle name="Total 2 4 4 2 2 2" xfId="14807"/>
    <cellStyle name="Total 2 4 4 2 2 2 2" xfId="27225"/>
    <cellStyle name="Total 2 4 4 2 3" xfId="9992"/>
    <cellStyle name="Total 2 4 4 2 3 2" xfId="22345"/>
    <cellStyle name="Total 2 4 4 2 4" xfId="9993"/>
    <cellStyle name="Total 2 4 4 2 4 2" xfId="22346"/>
    <cellStyle name="Total 2 4 4 3" xfId="3071"/>
    <cellStyle name="Total 2 4 4 3 2" xfId="7144"/>
    <cellStyle name="Total 2 4 4 3 2 2" xfId="14808"/>
    <cellStyle name="Total 2 4 4 3 2 2 2" xfId="27226"/>
    <cellStyle name="Total 2 4 4 3 3" xfId="9994"/>
    <cellStyle name="Total 2 4 4 3 3 2" xfId="22347"/>
    <cellStyle name="Total 2 4 4 3 4" xfId="9995"/>
    <cellStyle name="Total 2 4 4 3 4 2" xfId="22348"/>
    <cellStyle name="Total 2 4 4 4" xfId="3072"/>
    <cellStyle name="Total 2 4 4 4 2" xfId="7145"/>
    <cellStyle name="Total 2 4 4 4 2 2" xfId="14809"/>
    <cellStyle name="Total 2 4 4 4 2 2 2" xfId="27227"/>
    <cellStyle name="Total 2 4 4 4 3" xfId="9996"/>
    <cellStyle name="Total 2 4 4 4 3 2" xfId="22349"/>
    <cellStyle name="Total 2 4 4 4 4" xfId="9997"/>
    <cellStyle name="Total 2 4 4 4 4 2" xfId="22350"/>
    <cellStyle name="Total 2 4 4 5" xfId="3073"/>
    <cellStyle name="Total 2 4 4 5 2" xfId="7146"/>
    <cellStyle name="Total 2 4 4 5 2 2" xfId="14810"/>
    <cellStyle name="Total 2 4 4 5 2 2 2" xfId="27228"/>
    <cellStyle name="Total 2 4 4 5 3" xfId="9998"/>
    <cellStyle name="Total 2 4 4 5 3 2" xfId="22351"/>
    <cellStyle name="Total 2 4 4 5 4" xfId="9999"/>
    <cellStyle name="Total 2 4 4 5 4 2" xfId="22352"/>
    <cellStyle name="Total 2 4 4 6" xfId="7147"/>
    <cellStyle name="Total 2 4 4 6 2" xfId="14811"/>
    <cellStyle name="Total 2 4 4 6 2 2" xfId="27229"/>
    <cellStyle name="Total 2 4 4 7" xfId="10000"/>
    <cellStyle name="Total 2 4 4 7 2" xfId="22353"/>
    <cellStyle name="Total 2 4 4 8" xfId="10001"/>
    <cellStyle name="Total 2 4 4 8 2" xfId="22354"/>
    <cellStyle name="Total 2 4 5" xfId="2444"/>
    <cellStyle name="Total 2 4 5 2" xfId="3074"/>
    <cellStyle name="Total 2 4 5 2 2" xfId="7148"/>
    <cellStyle name="Total 2 4 5 2 2 2" xfId="14812"/>
    <cellStyle name="Total 2 4 5 2 2 2 2" xfId="27230"/>
    <cellStyle name="Total 2 4 5 2 3" xfId="10002"/>
    <cellStyle name="Total 2 4 5 2 3 2" xfId="22355"/>
    <cellStyle name="Total 2 4 5 2 4" xfId="10003"/>
    <cellStyle name="Total 2 4 5 2 4 2" xfId="22356"/>
    <cellStyle name="Total 2 4 5 3" xfId="3075"/>
    <cellStyle name="Total 2 4 5 3 2" xfId="7149"/>
    <cellStyle name="Total 2 4 5 3 2 2" xfId="14813"/>
    <cellStyle name="Total 2 4 5 3 2 2 2" xfId="27231"/>
    <cellStyle name="Total 2 4 5 3 3" xfId="10004"/>
    <cellStyle name="Total 2 4 5 3 3 2" xfId="22357"/>
    <cellStyle name="Total 2 4 5 3 4" xfId="10005"/>
    <cellStyle name="Total 2 4 5 3 4 2" xfId="22358"/>
    <cellStyle name="Total 2 4 5 4" xfId="3076"/>
    <cellStyle name="Total 2 4 5 4 2" xfId="7150"/>
    <cellStyle name="Total 2 4 5 4 2 2" xfId="14814"/>
    <cellStyle name="Total 2 4 5 4 2 2 2" xfId="27232"/>
    <cellStyle name="Total 2 4 5 4 3" xfId="10006"/>
    <cellStyle name="Total 2 4 5 4 3 2" xfId="22359"/>
    <cellStyle name="Total 2 4 5 4 4" xfId="10007"/>
    <cellStyle name="Total 2 4 5 4 4 2" xfId="22360"/>
    <cellStyle name="Total 2 4 5 5" xfId="3077"/>
    <cellStyle name="Total 2 4 5 5 2" xfId="7151"/>
    <cellStyle name="Total 2 4 5 5 2 2" xfId="14815"/>
    <cellStyle name="Total 2 4 5 5 2 2 2" xfId="27233"/>
    <cellStyle name="Total 2 4 5 5 3" xfId="10008"/>
    <cellStyle name="Total 2 4 5 5 3 2" xfId="22361"/>
    <cellStyle name="Total 2 4 5 5 4" xfId="10009"/>
    <cellStyle name="Total 2 4 5 5 4 2" xfId="22362"/>
    <cellStyle name="Total 2 4 5 6" xfId="7152"/>
    <cellStyle name="Total 2 4 5 6 2" xfId="14816"/>
    <cellStyle name="Total 2 4 5 6 2 2" xfId="27234"/>
    <cellStyle name="Total 2 4 5 7" xfId="10010"/>
    <cellStyle name="Total 2 4 5 7 2" xfId="22363"/>
    <cellStyle name="Total 2 4 5 8" xfId="10011"/>
    <cellStyle name="Total 2 4 5 8 2" xfId="22364"/>
    <cellStyle name="Total 2 4 6" xfId="2445"/>
    <cellStyle name="Total 2 4 6 2" xfId="3078"/>
    <cellStyle name="Total 2 4 6 2 2" xfId="7153"/>
    <cellStyle name="Total 2 4 6 2 2 2" xfId="14817"/>
    <cellStyle name="Total 2 4 6 2 2 2 2" xfId="27235"/>
    <cellStyle name="Total 2 4 6 2 3" xfId="10012"/>
    <cellStyle name="Total 2 4 6 2 3 2" xfId="22365"/>
    <cellStyle name="Total 2 4 6 2 4" xfId="10013"/>
    <cellStyle name="Total 2 4 6 2 4 2" xfId="22366"/>
    <cellStyle name="Total 2 4 6 3" xfId="3079"/>
    <cellStyle name="Total 2 4 6 3 2" xfId="7154"/>
    <cellStyle name="Total 2 4 6 3 2 2" xfId="14818"/>
    <cellStyle name="Total 2 4 6 3 2 2 2" xfId="27236"/>
    <cellStyle name="Total 2 4 6 3 3" xfId="10014"/>
    <cellStyle name="Total 2 4 6 3 3 2" xfId="22367"/>
    <cellStyle name="Total 2 4 6 3 4" xfId="10015"/>
    <cellStyle name="Total 2 4 6 3 4 2" xfId="22368"/>
    <cellStyle name="Total 2 4 6 4" xfId="3080"/>
    <cellStyle name="Total 2 4 6 4 2" xfId="7155"/>
    <cellStyle name="Total 2 4 6 4 2 2" xfId="14819"/>
    <cellStyle name="Total 2 4 6 4 2 2 2" xfId="27237"/>
    <cellStyle name="Total 2 4 6 4 3" xfId="10016"/>
    <cellStyle name="Total 2 4 6 4 3 2" xfId="22369"/>
    <cellStyle name="Total 2 4 6 4 4" xfId="10017"/>
    <cellStyle name="Total 2 4 6 4 4 2" xfId="22370"/>
    <cellStyle name="Total 2 4 6 5" xfId="3081"/>
    <cellStyle name="Total 2 4 6 5 2" xfId="7156"/>
    <cellStyle name="Total 2 4 6 5 2 2" xfId="14820"/>
    <cellStyle name="Total 2 4 6 5 2 2 2" xfId="27238"/>
    <cellStyle name="Total 2 4 6 5 3" xfId="10018"/>
    <cellStyle name="Total 2 4 6 5 3 2" xfId="22371"/>
    <cellStyle name="Total 2 4 6 5 4" xfId="10019"/>
    <cellStyle name="Total 2 4 6 5 4 2" xfId="22372"/>
    <cellStyle name="Total 2 4 6 6" xfId="7157"/>
    <cellStyle name="Total 2 4 6 6 2" xfId="14821"/>
    <cellStyle name="Total 2 4 6 6 2 2" xfId="27239"/>
    <cellStyle name="Total 2 4 6 7" xfId="10020"/>
    <cellStyle name="Total 2 4 6 7 2" xfId="22373"/>
    <cellStyle name="Total 2 4 6 8" xfId="10021"/>
    <cellStyle name="Total 2 4 6 8 2" xfId="22374"/>
    <cellStyle name="Total 2 4 7" xfId="2446"/>
    <cellStyle name="Total 2 4 7 2" xfId="3082"/>
    <cellStyle name="Total 2 4 7 2 2" xfId="7158"/>
    <cellStyle name="Total 2 4 7 2 2 2" xfId="14822"/>
    <cellStyle name="Total 2 4 7 2 2 2 2" xfId="27240"/>
    <cellStyle name="Total 2 4 7 2 3" xfId="10022"/>
    <cellStyle name="Total 2 4 7 2 3 2" xfId="22375"/>
    <cellStyle name="Total 2 4 7 2 4" xfId="10023"/>
    <cellStyle name="Total 2 4 7 2 4 2" xfId="22376"/>
    <cellStyle name="Total 2 4 7 3" xfId="3083"/>
    <cellStyle name="Total 2 4 7 3 2" xfId="7159"/>
    <cellStyle name="Total 2 4 7 3 2 2" xfId="14823"/>
    <cellStyle name="Total 2 4 7 3 2 2 2" xfId="27241"/>
    <cellStyle name="Total 2 4 7 3 3" xfId="10024"/>
    <cellStyle name="Total 2 4 7 3 3 2" xfId="22377"/>
    <cellStyle name="Total 2 4 7 3 4" xfId="10025"/>
    <cellStyle name="Total 2 4 7 3 4 2" xfId="22378"/>
    <cellStyle name="Total 2 4 7 4" xfId="3084"/>
    <cellStyle name="Total 2 4 7 4 2" xfId="7160"/>
    <cellStyle name="Total 2 4 7 4 2 2" xfId="14824"/>
    <cellStyle name="Total 2 4 7 4 2 2 2" xfId="27242"/>
    <cellStyle name="Total 2 4 7 4 3" xfId="10026"/>
    <cellStyle name="Total 2 4 7 4 3 2" xfId="22379"/>
    <cellStyle name="Total 2 4 7 4 4" xfId="10027"/>
    <cellStyle name="Total 2 4 7 4 4 2" xfId="22380"/>
    <cellStyle name="Total 2 4 7 5" xfId="3085"/>
    <cellStyle name="Total 2 4 7 5 2" xfId="7161"/>
    <cellStyle name="Total 2 4 7 5 2 2" xfId="14825"/>
    <cellStyle name="Total 2 4 7 5 2 2 2" xfId="27243"/>
    <cellStyle name="Total 2 4 7 5 3" xfId="10028"/>
    <cellStyle name="Total 2 4 7 5 3 2" xfId="22381"/>
    <cellStyle name="Total 2 4 7 5 4" xfId="10029"/>
    <cellStyle name="Total 2 4 7 5 4 2" xfId="22382"/>
    <cellStyle name="Total 2 4 7 6" xfId="7162"/>
    <cellStyle name="Total 2 4 7 6 2" xfId="14826"/>
    <cellStyle name="Total 2 4 7 6 2 2" xfId="27244"/>
    <cellStyle name="Total 2 4 7 7" xfId="10030"/>
    <cellStyle name="Total 2 4 7 7 2" xfId="22383"/>
    <cellStyle name="Total 2 4 7 8" xfId="10031"/>
    <cellStyle name="Total 2 4 7 8 2" xfId="22384"/>
    <cellStyle name="Total 2 4 8" xfId="7163"/>
    <cellStyle name="Total 2 4 8 2" xfId="14827"/>
    <cellStyle name="Total 2 4 8 2 2" xfId="27245"/>
    <cellStyle name="Total 2 4 9" xfId="10032"/>
    <cellStyle name="Total 2 4 9 2" xfId="22385"/>
    <cellStyle name="Total 2 5" xfId="1300"/>
    <cellStyle name="Total 2 5 2" xfId="2308"/>
    <cellStyle name="Total 2 5 2 2" xfId="7164"/>
    <cellStyle name="Total 2 5 2 2 2" xfId="14828"/>
    <cellStyle name="Total 2 5 2 2 2 2" xfId="27246"/>
    <cellStyle name="Total 2 5 2 3" xfId="10033"/>
    <cellStyle name="Total 2 5 2 3 2" xfId="22386"/>
    <cellStyle name="Total 2 5 2 4" xfId="10034"/>
    <cellStyle name="Total 2 5 2 4 2" xfId="22387"/>
    <cellStyle name="Total 2 5 3" xfId="3086"/>
    <cellStyle name="Total 2 5 3 2" xfId="7165"/>
    <cellStyle name="Total 2 5 3 2 2" xfId="14829"/>
    <cellStyle name="Total 2 5 3 2 2 2" xfId="27247"/>
    <cellStyle name="Total 2 5 3 3" xfId="10035"/>
    <cellStyle name="Total 2 5 3 3 2" xfId="22388"/>
    <cellStyle name="Total 2 5 3 4" xfId="10036"/>
    <cellStyle name="Total 2 5 3 4 2" xfId="22389"/>
    <cellStyle name="Total 2 5 4" xfId="3087"/>
    <cellStyle name="Total 2 5 4 2" xfId="7166"/>
    <cellStyle name="Total 2 5 4 2 2" xfId="14830"/>
    <cellStyle name="Total 2 5 4 2 2 2" xfId="27248"/>
    <cellStyle name="Total 2 5 4 3" xfId="10037"/>
    <cellStyle name="Total 2 5 4 3 2" xfId="22390"/>
    <cellStyle name="Total 2 5 4 4" xfId="10038"/>
    <cellStyle name="Total 2 5 4 4 2" xfId="22391"/>
    <cellStyle name="Total 2 5 5" xfId="3088"/>
    <cellStyle name="Total 2 5 5 2" xfId="7167"/>
    <cellStyle name="Total 2 5 5 2 2" xfId="14831"/>
    <cellStyle name="Total 2 5 5 2 2 2" xfId="27249"/>
    <cellStyle name="Total 2 5 5 3" xfId="10039"/>
    <cellStyle name="Total 2 5 5 3 2" xfId="22392"/>
    <cellStyle name="Total 2 5 5 4" xfId="10040"/>
    <cellStyle name="Total 2 5 5 4 2" xfId="22393"/>
    <cellStyle name="Total 2 5 6" xfId="7168"/>
    <cellStyle name="Total 2 5 6 2" xfId="14832"/>
    <cellStyle name="Total 2 5 6 2 2" xfId="27250"/>
    <cellStyle name="Total 2 5 7" xfId="10041"/>
    <cellStyle name="Total 2 5 7 2" xfId="22394"/>
    <cellStyle name="Total 2 5 8" xfId="10042"/>
    <cellStyle name="Total 2 5 8 2" xfId="22395"/>
    <cellStyle name="Total 2 6" xfId="2309"/>
    <cellStyle name="Total 2 6 2" xfId="3089"/>
    <cellStyle name="Total 2 6 2 2" xfId="7169"/>
    <cellStyle name="Total 2 6 2 2 2" xfId="14833"/>
    <cellStyle name="Total 2 6 2 2 2 2" xfId="27251"/>
    <cellStyle name="Total 2 6 2 3" xfId="10043"/>
    <cellStyle name="Total 2 6 2 3 2" xfId="22396"/>
    <cellStyle name="Total 2 6 2 4" xfId="10044"/>
    <cellStyle name="Total 2 6 2 4 2" xfId="22397"/>
    <cellStyle name="Total 2 6 3" xfId="3090"/>
    <cellStyle name="Total 2 6 3 2" xfId="7170"/>
    <cellStyle name="Total 2 6 3 2 2" xfId="14834"/>
    <cellStyle name="Total 2 6 3 2 2 2" xfId="27252"/>
    <cellStyle name="Total 2 6 3 3" xfId="10045"/>
    <cellStyle name="Total 2 6 3 3 2" xfId="22398"/>
    <cellStyle name="Total 2 6 3 4" xfId="10046"/>
    <cellStyle name="Total 2 6 3 4 2" xfId="22399"/>
    <cellStyle name="Total 2 6 4" xfId="3091"/>
    <cellStyle name="Total 2 6 4 2" xfId="7171"/>
    <cellStyle name="Total 2 6 4 2 2" xfId="14835"/>
    <cellStyle name="Total 2 6 4 2 2 2" xfId="27253"/>
    <cellStyle name="Total 2 6 4 3" xfId="10047"/>
    <cellStyle name="Total 2 6 4 3 2" xfId="22400"/>
    <cellStyle name="Total 2 6 4 4" xfId="10048"/>
    <cellStyle name="Total 2 6 4 4 2" xfId="22401"/>
    <cellStyle name="Total 2 6 5" xfId="3092"/>
    <cellStyle name="Total 2 6 5 2" xfId="7172"/>
    <cellStyle name="Total 2 6 5 2 2" xfId="14836"/>
    <cellStyle name="Total 2 6 5 2 2 2" xfId="27254"/>
    <cellStyle name="Total 2 6 5 3" xfId="10049"/>
    <cellStyle name="Total 2 6 5 3 2" xfId="22402"/>
    <cellStyle name="Total 2 6 5 4" xfId="10050"/>
    <cellStyle name="Total 2 6 5 4 2" xfId="22403"/>
    <cellStyle name="Total 2 6 6" xfId="7173"/>
    <cellStyle name="Total 2 6 6 2" xfId="14837"/>
    <cellStyle name="Total 2 6 6 2 2" xfId="27255"/>
    <cellStyle name="Total 2 6 7" xfId="10051"/>
    <cellStyle name="Total 2 6 7 2" xfId="22404"/>
    <cellStyle name="Total 2 6 8" xfId="10052"/>
    <cellStyle name="Total 2 6 8 2" xfId="22405"/>
    <cellStyle name="Total 2 7" xfId="2447"/>
    <cellStyle name="Total 2 7 2" xfId="3093"/>
    <cellStyle name="Total 2 7 2 2" xfId="7174"/>
    <cellStyle name="Total 2 7 2 2 2" xfId="14838"/>
    <cellStyle name="Total 2 7 2 2 2 2" xfId="27256"/>
    <cellStyle name="Total 2 7 2 3" xfId="10053"/>
    <cellStyle name="Total 2 7 2 3 2" xfId="22406"/>
    <cellStyle name="Total 2 7 2 4" xfId="10054"/>
    <cellStyle name="Total 2 7 2 4 2" xfId="22407"/>
    <cellStyle name="Total 2 7 3" xfId="3094"/>
    <cellStyle name="Total 2 7 3 2" xfId="7175"/>
    <cellStyle name="Total 2 7 3 2 2" xfId="14839"/>
    <cellStyle name="Total 2 7 3 2 2 2" xfId="27257"/>
    <cellStyle name="Total 2 7 3 3" xfId="10055"/>
    <cellStyle name="Total 2 7 3 3 2" xfId="22408"/>
    <cellStyle name="Total 2 7 3 4" xfId="10056"/>
    <cellStyle name="Total 2 7 3 4 2" xfId="22409"/>
    <cellStyle name="Total 2 7 4" xfId="3095"/>
    <cellStyle name="Total 2 7 4 2" xfId="7176"/>
    <cellStyle name="Total 2 7 4 2 2" xfId="14840"/>
    <cellStyle name="Total 2 7 4 2 2 2" xfId="27258"/>
    <cellStyle name="Total 2 7 4 3" xfId="10057"/>
    <cellStyle name="Total 2 7 4 3 2" xfId="22410"/>
    <cellStyle name="Total 2 7 4 4" xfId="10058"/>
    <cellStyle name="Total 2 7 4 4 2" xfId="22411"/>
    <cellStyle name="Total 2 7 5" xfId="3096"/>
    <cellStyle name="Total 2 7 5 2" xfId="7177"/>
    <cellStyle name="Total 2 7 5 2 2" xfId="14841"/>
    <cellStyle name="Total 2 7 5 2 2 2" xfId="27259"/>
    <cellStyle name="Total 2 7 5 3" xfId="10059"/>
    <cellStyle name="Total 2 7 5 3 2" xfId="22412"/>
    <cellStyle name="Total 2 7 5 4" xfId="10060"/>
    <cellStyle name="Total 2 7 5 4 2" xfId="22413"/>
    <cellStyle name="Total 2 7 6" xfId="7178"/>
    <cellStyle name="Total 2 7 6 2" xfId="14842"/>
    <cellStyle name="Total 2 7 6 2 2" xfId="27260"/>
    <cellStyle name="Total 2 7 7" xfId="10061"/>
    <cellStyle name="Total 2 7 7 2" xfId="22414"/>
    <cellStyle name="Total 2 7 8" xfId="10062"/>
    <cellStyle name="Total 2 7 8 2" xfId="22415"/>
    <cellStyle name="Total 2 8" xfId="2448"/>
    <cellStyle name="Total 2 8 2" xfId="3097"/>
    <cellStyle name="Total 2 8 2 2" xfId="7179"/>
    <cellStyle name="Total 2 8 2 2 2" xfId="14843"/>
    <cellStyle name="Total 2 8 2 2 2 2" xfId="27261"/>
    <cellStyle name="Total 2 8 2 3" xfId="10063"/>
    <cellStyle name="Total 2 8 2 3 2" xfId="22416"/>
    <cellStyle name="Total 2 8 2 4" xfId="10064"/>
    <cellStyle name="Total 2 8 2 4 2" xfId="22417"/>
    <cellStyle name="Total 2 8 3" xfId="3098"/>
    <cellStyle name="Total 2 8 3 2" xfId="7180"/>
    <cellStyle name="Total 2 8 3 2 2" xfId="14844"/>
    <cellStyle name="Total 2 8 3 2 2 2" xfId="27262"/>
    <cellStyle name="Total 2 8 3 3" xfId="10065"/>
    <cellStyle name="Total 2 8 3 3 2" xfId="22418"/>
    <cellStyle name="Total 2 8 3 4" xfId="10066"/>
    <cellStyle name="Total 2 8 3 4 2" xfId="22419"/>
    <cellStyle name="Total 2 8 4" xfId="3099"/>
    <cellStyle name="Total 2 8 4 2" xfId="7181"/>
    <cellStyle name="Total 2 8 4 2 2" xfId="14845"/>
    <cellStyle name="Total 2 8 4 2 2 2" xfId="27263"/>
    <cellStyle name="Total 2 8 4 3" xfId="10067"/>
    <cellStyle name="Total 2 8 4 3 2" xfId="22420"/>
    <cellStyle name="Total 2 8 4 4" xfId="10068"/>
    <cellStyle name="Total 2 8 4 4 2" xfId="22421"/>
    <cellStyle name="Total 2 8 5" xfId="3100"/>
    <cellStyle name="Total 2 8 5 2" xfId="7182"/>
    <cellStyle name="Total 2 8 5 2 2" xfId="14846"/>
    <cellStyle name="Total 2 8 5 2 2 2" xfId="27264"/>
    <cellStyle name="Total 2 8 5 3" xfId="10069"/>
    <cellStyle name="Total 2 8 5 3 2" xfId="22422"/>
    <cellStyle name="Total 2 8 5 4" xfId="10070"/>
    <cellStyle name="Total 2 8 5 4 2" xfId="22423"/>
    <cellStyle name="Total 2 8 6" xfId="7183"/>
    <cellStyle name="Total 2 8 6 2" xfId="14847"/>
    <cellStyle name="Total 2 8 6 2 2" xfId="27265"/>
    <cellStyle name="Total 2 8 7" xfId="10071"/>
    <cellStyle name="Total 2 8 7 2" xfId="22424"/>
    <cellStyle name="Total 2 8 8" xfId="10072"/>
    <cellStyle name="Total 2 8 8 2" xfId="22425"/>
    <cellStyle name="Total 2 9" xfId="7184"/>
    <cellStyle name="Total 2 9 2" xfId="14848"/>
    <cellStyle name="Total 2 9 2 2" xfId="2726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externalLink" Target="externalLinks/externalLink5.xml"/><Relationship Id="rId170" Type="http://schemas.openxmlformats.org/officeDocument/2006/relationships/worksheet" Target="worksheets/sheet170.xml"/><Relationship Id="rId191" Type="http://schemas.openxmlformats.org/officeDocument/2006/relationships/externalLink" Target="externalLinks/externalLink2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11.xml"/><Relationship Id="rId186" Type="http://schemas.openxmlformats.org/officeDocument/2006/relationships/externalLink" Target="externalLinks/externalLink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externalLink" Target="externalLinks/externalLink1.xml"/><Relationship Id="rId176" Type="http://schemas.openxmlformats.org/officeDocument/2006/relationships/externalLink" Target="externalLinks/externalLink6.xml"/><Relationship Id="rId192"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12.xml"/><Relationship Id="rId187"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externalLink" Target="externalLinks/externalLink7.xml"/><Relationship Id="rId172" Type="http://schemas.openxmlformats.org/officeDocument/2006/relationships/externalLink" Target="externalLinks/externalLink2.xml"/><Relationship Id="rId193"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3.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14.xml"/><Relationship Id="rId189" Type="http://schemas.openxmlformats.org/officeDocument/2006/relationships/externalLink" Target="externalLinks/externalLink1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4.xml"/><Relationship Id="rId179" Type="http://schemas.openxmlformats.org/officeDocument/2006/relationships/externalLink" Target="externalLinks/externalLink9.xml"/><Relationship Id="rId195" Type="http://schemas.openxmlformats.org/officeDocument/2006/relationships/calcChain" Target="calcChain.xml"/><Relationship Id="rId190" Type="http://schemas.openxmlformats.org/officeDocument/2006/relationships/externalLink" Target="externalLinks/externalLink2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xml"/><Relationship Id="rId26" Type="http://schemas.openxmlformats.org/officeDocument/2006/relationships/worksheet" Target="worksheets/sheet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0"/>
      <c:rotY val="0"/>
      <c:rAngAx val="0"/>
      <c:perspective val="0"/>
    </c:view3D>
    <c:floor>
      <c:thickness val="0"/>
    </c:floor>
    <c:sideWall>
      <c:thickness val="0"/>
    </c:sideWall>
    <c:backWall>
      <c:thickness val="0"/>
    </c:backWall>
    <c:plotArea>
      <c:layout>
        <c:manualLayout>
          <c:layoutTarget val="inner"/>
          <c:xMode val="edge"/>
          <c:yMode val="edge"/>
          <c:x val="5.3029973992976903E-2"/>
          <c:y val="7.5223247605497007E-2"/>
          <c:w val="0.93966408993396378"/>
          <c:h val="0.7263979192529566"/>
        </c:manualLayout>
      </c:layout>
      <c:bar3DChart>
        <c:barDir val="col"/>
        <c:grouping val="clustered"/>
        <c:varyColors val="0"/>
        <c:ser>
          <c:idx val="0"/>
          <c:order val="0"/>
          <c:tx>
            <c:strRef>
              <c:f>'T3 Histórico admisión'!$C$4</c:f>
              <c:strCache>
                <c:ptCount val="1"/>
                <c:pt idx="0">
                  <c:v>Aspirantes presentados a examen</c:v>
                </c:pt>
              </c:strCache>
            </c:strRef>
          </c:tx>
          <c:invertIfNegative val="0"/>
          <c:dLbls>
            <c:dLbl>
              <c:idx val="0"/>
              <c:layout>
                <c:manualLayout>
                  <c:x val="1.2176560121765602E-3"/>
                  <c:y val="-1.4998119920715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24-4E1A-BFC5-BFBADAE89410}"/>
                </c:ext>
              </c:extLst>
            </c:dLbl>
            <c:dLbl>
              <c:idx val="1"/>
              <c:layout>
                <c:manualLayout>
                  <c:x val="0"/>
                  <c:y val="-1.7997743904858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4-4E1A-BFC5-BFBADAE89410}"/>
                </c:ext>
              </c:extLst>
            </c:dLbl>
            <c:dLbl>
              <c:idx val="2"/>
              <c:layout>
                <c:manualLayout>
                  <c:x val="0"/>
                  <c:y val="-1.4998119920715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4-4E1A-BFC5-BFBADAE89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 Histórico admisión'!$A$5:$A$16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'T3 Histórico admisión'!$C$5:$C$16</c:f>
              <c:numCache>
                <c:formatCode>#,##0</c:formatCode>
                <c:ptCount val="12"/>
                <c:pt idx="0">
                  <c:v>826</c:v>
                </c:pt>
                <c:pt idx="1">
                  <c:v>286</c:v>
                </c:pt>
                <c:pt idx="2">
                  <c:v>927</c:v>
                </c:pt>
                <c:pt idx="3">
                  <c:v>1153</c:v>
                </c:pt>
                <c:pt idx="4">
                  <c:v>1362</c:v>
                </c:pt>
                <c:pt idx="5">
                  <c:v>1844</c:v>
                </c:pt>
                <c:pt idx="6">
                  <c:v>1712</c:v>
                </c:pt>
                <c:pt idx="7">
                  <c:v>1694</c:v>
                </c:pt>
                <c:pt idx="8">
                  <c:v>3504</c:v>
                </c:pt>
                <c:pt idx="9">
                  <c:v>3920</c:v>
                </c:pt>
                <c:pt idx="10">
                  <c:v>3469</c:v>
                </c:pt>
                <c:pt idx="11">
                  <c:v>4424</c:v>
                </c:pt>
              </c:numCache>
            </c:numRef>
          </c:val>
          <c:extLst>
            <c:ext xmlns:c16="http://schemas.microsoft.com/office/drawing/2014/chart" uri="{C3380CC4-5D6E-409C-BE32-E72D297353CC}">
              <c16:uniqueId val="{00000003-9724-4E1A-BFC5-BFBADAE89410}"/>
            </c:ext>
          </c:extLst>
        </c:ser>
        <c:ser>
          <c:idx val="2"/>
          <c:order val="1"/>
          <c:tx>
            <c:strRef>
              <c:f>'T3 Histórico admisión'!$D$4</c:f>
              <c:strCache>
                <c:ptCount val="1"/>
                <c:pt idx="0">
                  <c:v>Aceptados</c:v>
                </c:pt>
              </c:strCache>
            </c:strRef>
          </c:tx>
          <c:invertIfNegative val="0"/>
          <c:dLbls>
            <c:dLbl>
              <c:idx val="0"/>
              <c:layout>
                <c:manualLayout>
                  <c:x val="0"/>
                  <c:y val="-8.99887195242926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4-4E1A-BFC5-BFBADAE89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 Histórico admisión'!$A$5:$A$16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'T3 Histórico admisión'!$D$5:$D$16</c:f>
              <c:numCache>
                <c:formatCode>#,##0</c:formatCode>
                <c:ptCount val="12"/>
                <c:pt idx="0">
                  <c:v>252</c:v>
                </c:pt>
                <c:pt idx="1">
                  <c:v>123</c:v>
                </c:pt>
                <c:pt idx="2">
                  <c:v>382</c:v>
                </c:pt>
                <c:pt idx="3">
                  <c:v>403</c:v>
                </c:pt>
                <c:pt idx="4">
                  <c:v>315</c:v>
                </c:pt>
                <c:pt idx="5">
                  <c:v>399</c:v>
                </c:pt>
                <c:pt idx="6">
                  <c:v>429</c:v>
                </c:pt>
                <c:pt idx="7">
                  <c:v>434</c:v>
                </c:pt>
                <c:pt idx="8">
                  <c:v>503</c:v>
                </c:pt>
                <c:pt idx="9">
                  <c:v>709</c:v>
                </c:pt>
                <c:pt idx="10">
                  <c:v>1035</c:v>
                </c:pt>
                <c:pt idx="11">
                  <c:v>983</c:v>
                </c:pt>
              </c:numCache>
            </c:numRef>
          </c:val>
          <c:extLst>
            <c:ext xmlns:c16="http://schemas.microsoft.com/office/drawing/2014/chart" uri="{C3380CC4-5D6E-409C-BE32-E72D297353CC}">
              <c16:uniqueId val="{00000005-9724-4E1A-BFC5-BFBADAE89410}"/>
            </c:ext>
          </c:extLst>
        </c:ser>
        <c:ser>
          <c:idx val="3"/>
          <c:order val="2"/>
          <c:tx>
            <c:strRef>
              <c:f>'T3 Histórico admisión'!$F$4</c:f>
              <c:strCache>
                <c:ptCount val="1"/>
                <c:pt idx="0">
                  <c:v>Inscritos</c:v>
                </c:pt>
              </c:strCache>
            </c:strRef>
          </c:tx>
          <c:invertIfNegative val="0"/>
          <c:dLbls>
            <c:dLbl>
              <c:idx val="0"/>
              <c:layout>
                <c:manualLayout>
                  <c:x val="-1.1161717837168213E-17"/>
                  <c:y val="1.499811992071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4-4E1A-BFC5-BFBADAE89410}"/>
                </c:ext>
              </c:extLst>
            </c:dLbl>
            <c:dLbl>
              <c:idx val="1"/>
              <c:layout>
                <c:manualLayout>
                  <c:x val="9.3267065021127686E-3"/>
                  <c:y val="1.4998004581438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24-4E1A-BFC5-BFBADAE89410}"/>
                </c:ext>
              </c:extLst>
            </c:dLbl>
            <c:dLbl>
              <c:idx val="2"/>
              <c:layout>
                <c:manualLayout>
                  <c:x val="9.870851249976732E-3"/>
                  <c:y val="1.9189988455460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24-4E1A-BFC5-BFBADAE89410}"/>
                </c:ext>
              </c:extLst>
            </c:dLbl>
            <c:dLbl>
              <c:idx val="3"/>
              <c:layout>
                <c:manualLayout>
                  <c:x val="1.054440535358612E-2"/>
                  <c:y val="2.677873108498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24-4E1A-BFC5-BFBADAE89410}"/>
                </c:ext>
              </c:extLst>
            </c:dLbl>
            <c:dLbl>
              <c:idx val="4"/>
              <c:layout>
                <c:manualLayout>
                  <c:x val="8.6531523985033786E-3"/>
                  <c:y val="2.2984493511412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24-4E1A-BFC5-BFBADAE89410}"/>
                </c:ext>
              </c:extLst>
            </c:dLbl>
            <c:dLbl>
              <c:idx val="5"/>
              <c:layout>
                <c:manualLayout>
                  <c:x val="7.5650118203309689E-3"/>
                  <c:y val="1.019107871364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24-4E1A-BFC5-BFBADAE89410}"/>
                </c:ext>
              </c:extLst>
            </c:dLbl>
            <c:dLbl>
              <c:idx val="6"/>
              <c:layout>
                <c:manualLayout>
                  <c:x val="9.4562647754137114E-3"/>
                  <c:y val="1.6985131189408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24-4E1A-BFC5-BFBADAE89410}"/>
                </c:ext>
              </c:extLst>
            </c:dLbl>
            <c:dLbl>
              <c:idx val="7"/>
              <c:layout>
                <c:manualLayout>
                  <c:x val="7.5650118203309689E-3"/>
                  <c:y val="1.6985131189408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24-4E1A-BFC5-BFBADAE89410}"/>
                </c:ext>
              </c:extLst>
            </c:dLbl>
            <c:dLbl>
              <c:idx val="8"/>
              <c:layout>
                <c:manualLayout>
                  <c:x val="7.5650118203309689E-3"/>
                  <c:y val="2.038215742729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24-4E1A-BFC5-BFBADAE89410}"/>
                </c:ext>
              </c:extLst>
            </c:dLbl>
            <c:dLbl>
              <c:idx val="9"/>
              <c:layout>
                <c:manualLayout>
                  <c:x val="5.6737588652482273E-3"/>
                  <c:y val="1.019107871364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24-4E1A-BFC5-BFBADAE89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 Histórico admisión'!$A$5:$A$16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'T3 Histórico admisión'!$F$5:$F$16</c:f>
              <c:numCache>
                <c:formatCode>#,##0</c:formatCode>
                <c:ptCount val="12"/>
                <c:pt idx="0">
                  <c:v>203</c:v>
                </c:pt>
                <c:pt idx="1">
                  <c:v>101</c:v>
                </c:pt>
                <c:pt idx="2">
                  <c:v>317</c:v>
                </c:pt>
                <c:pt idx="3">
                  <c:v>352</c:v>
                </c:pt>
                <c:pt idx="4">
                  <c:v>260</c:v>
                </c:pt>
                <c:pt idx="5">
                  <c:v>318</c:v>
                </c:pt>
                <c:pt idx="6">
                  <c:v>322</c:v>
                </c:pt>
                <c:pt idx="7">
                  <c:v>356</c:v>
                </c:pt>
                <c:pt idx="8">
                  <c:v>361</c:v>
                </c:pt>
                <c:pt idx="9">
                  <c:v>583</c:v>
                </c:pt>
                <c:pt idx="10">
                  <c:v>611</c:v>
                </c:pt>
                <c:pt idx="11">
                  <c:v>695</c:v>
                </c:pt>
              </c:numCache>
            </c:numRef>
          </c:val>
          <c:extLst>
            <c:ext xmlns:c16="http://schemas.microsoft.com/office/drawing/2014/chart" uri="{C3380CC4-5D6E-409C-BE32-E72D297353CC}">
              <c16:uniqueId val="{00000010-9724-4E1A-BFC5-BFBADAE89410}"/>
            </c:ext>
          </c:extLst>
        </c:ser>
        <c:dLbls>
          <c:showLegendKey val="0"/>
          <c:showVal val="1"/>
          <c:showCatName val="0"/>
          <c:showSerName val="0"/>
          <c:showPercent val="0"/>
          <c:showBubbleSize val="0"/>
        </c:dLbls>
        <c:gapWidth val="150"/>
        <c:shape val="cylinder"/>
        <c:axId val="120044160"/>
        <c:axId val="122298752"/>
        <c:axId val="0"/>
      </c:bar3DChart>
      <c:catAx>
        <c:axId val="120044160"/>
        <c:scaling>
          <c:orientation val="minMax"/>
        </c:scaling>
        <c:delete val="0"/>
        <c:axPos val="b"/>
        <c:numFmt formatCode="General" sourceLinked="1"/>
        <c:majorTickMark val="out"/>
        <c:minorTickMark val="none"/>
        <c:tickLblPos val="nextTo"/>
        <c:crossAx val="122298752"/>
        <c:crosses val="autoZero"/>
        <c:auto val="1"/>
        <c:lblAlgn val="ctr"/>
        <c:lblOffset val="100"/>
        <c:noMultiLvlLbl val="0"/>
      </c:catAx>
      <c:valAx>
        <c:axId val="122298752"/>
        <c:scaling>
          <c:orientation val="minMax"/>
        </c:scaling>
        <c:delete val="0"/>
        <c:axPos val="l"/>
        <c:majorGridlines/>
        <c:numFmt formatCode="#,##0" sourceLinked="1"/>
        <c:majorTickMark val="out"/>
        <c:minorTickMark val="none"/>
        <c:tickLblPos val="nextTo"/>
        <c:crossAx val="120044160"/>
        <c:crosses val="autoZero"/>
        <c:crossBetween val="between"/>
      </c:valAx>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('T25 Egresados Lic'!$BF$5,'T25 Egresados Lic'!$BI$5,'T25 Egresados Lic'!$BK$5)</c:f>
              <c:strCache>
                <c:ptCount val="3"/>
                <c:pt idx="0">
                  <c:v>Ingreso</c:v>
                </c:pt>
                <c:pt idx="1">
                  <c:v>Egresados</c:v>
                </c:pt>
                <c:pt idx="2">
                  <c:v>Titulados</c:v>
                </c:pt>
              </c:strCache>
            </c:strRef>
          </c:cat>
          <c:val>
            <c:numRef>
              <c:f>('T25 Egresados Lic'!$BF$20,'T25 Egresados Lic'!$BI$20,'T25 Egresados Lic'!$BK$20)</c:f>
              <c:numCache>
                <c:formatCode>General</c:formatCode>
                <c:ptCount val="3"/>
                <c:pt idx="0" formatCode="#,##0">
                  <c:v>2228</c:v>
                </c:pt>
                <c:pt idx="1">
                  <c:v>782</c:v>
                </c:pt>
                <c:pt idx="2">
                  <c:v>562</c:v>
                </c:pt>
              </c:numCache>
            </c:numRef>
          </c:val>
          <c:extLst>
            <c:ext xmlns:c16="http://schemas.microsoft.com/office/drawing/2014/chart" uri="{C3380CC4-5D6E-409C-BE32-E72D297353CC}">
              <c16:uniqueId val="{00000000-36C0-4BF2-92B7-4CDEC4DC8E21}"/>
            </c:ext>
          </c:extLst>
        </c:ser>
        <c:dLbls>
          <c:showLegendKey val="0"/>
          <c:showVal val="1"/>
          <c:showCatName val="0"/>
          <c:showSerName val="0"/>
          <c:showPercent val="0"/>
          <c:showBubbleSize val="0"/>
        </c:dLbls>
        <c:gapWidth val="150"/>
        <c:shape val="cylinder"/>
        <c:axId val="124302848"/>
        <c:axId val="125985152"/>
        <c:axId val="0"/>
      </c:bar3DChart>
      <c:catAx>
        <c:axId val="124302848"/>
        <c:scaling>
          <c:orientation val="minMax"/>
        </c:scaling>
        <c:delete val="0"/>
        <c:axPos val="b"/>
        <c:numFmt formatCode="General" sourceLinked="0"/>
        <c:majorTickMark val="none"/>
        <c:minorTickMark val="none"/>
        <c:tickLblPos val="nextTo"/>
        <c:crossAx val="125985152"/>
        <c:crosses val="autoZero"/>
        <c:auto val="1"/>
        <c:lblAlgn val="ctr"/>
        <c:lblOffset val="100"/>
        <c:noMultiLvlLbl val="0"/>
      </c:catAx>
      <c:valAx>
        <c:axId val="125985152"/>
        <c:scaling>
          <c:orientation val="minMax"/>
        </c:scaling>
        <c:delete val="0"/>
        <c:axPos val="l"/>
        <c:majorGridlines/>
        <c:numFmt formatCode="#,##0" sourceLinked="1"/>
        <c:majorTickMark val="none"/>
        <c:minorTickMark val="none"/>
        <c:tickLblPos val="nextTo"/>
        <c:crossAx val="12430284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MX" sz="1200" b="1">
                <a:solidFill>
                  <a:sysClr val="windowText" lastClr="000000"/>
                </a:solidFill>
              </a:rPr>
              <a:t>Destinos de los alumnos en Movilidad en 2016 </a:t>
            </a:r>
          </a:p>
        </c:rich>
      </c:tx>
      <c:overlay val="0"/>
      <c:spPr>
        <a:noFill/>
        <a:ln w="25400">
          <a:noFill/>
        </a:ln>
      </c:spPr>
    </c:title>
    <c:autoTitleDeleted val="0"/>
    <c:view3D>
      <c:rotX val="30"/>
      <c:rotY val="0"/>
      <c:rAngAx val="0"/>
    </c:view3D>
    <c:floor>
      <c:thickness val="0"/>
    </c:floor>
    <c:sideWall>
      <c:thickness val="0"/>
    </c:sideWall>
    <c:backWall>
      <c:thickness val="0"/>
    </c:backWall>
    <c:plotArea>
      <c:layout/>
      <c:pie3DChart>
        <c:varyColors val="1"/>
        <c:ser>
          <c:idx val="0"/>
          <c:order val="0"/>
          <c:spPr>
            <a:scene3d>
              <a:camera prst="orthographicFront"/>
              <a:lightRig rig="threePt" dir="t"/>
            </a:scene3d>
            <a:sp3d>
              <a:bevelT w="63500" h="38100"/>
              <a:contourClr>
                <a:srgbClr val="000000"/>
              </a:contourClr>
            </a:sp3d>
          </c:spPr>
          <c:explosion val="9"/>
          <c:dPt>
            <c:idx val="0"/>
            <c:bubble3D val="0"/>
            <c:spPr>
              <a:solidFill>
                <a:schemeClr val="accent6">
                  <a:shade val="58000"/>
                </a:schemeClr>
              </a:solidFill>
              <a:ln w="25400">
                <a:solidFill>
                  <a:schemeClr val="lt1"/>
                </a:solidFill>
              </a:ln>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1-CDBC-40C1-B8EE-695D8989EB86}"/>
              </c:ext>
            </c:extLst>
          </c:dPt>
          <c:dPt>
            <c:idx val="1"/>
            <c:bubble3D val="0"/>
            <c:spPr>
              <a:solidFill>
                <a:schemeClr val="accent6">
                  <a:shade val="86000"/>
                </a:schemeClr>
              </a:solidFill>
              <a:ln w="25400">
                <a:solidFill>
                  <a:schemeClr val="lt1"/>
                </a:solidFill>
              </a:ln>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3-CDBC-40C1-B8EE-695D8989EB86}"/>
              </c:ext>
            </c:extLst>
          </c:dPt>
          <c:dPt>
            <c:idx val="2"/>
            <c:bubble3D val="0"/>
            <c:spPr>
              <a:solidFill>
                <a:schemeClr val="accent6">
                  <a:tint val="86000"/>
                </a:schemeClr>
              </a:solidFill>
              <a:ln w="25400">
                <a:solidFill>
                  <a:schemeClr val="lt1"/>
                </a:solidFill>
              </a:ln>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5-CDBC-40C1-B8EE-695D8989EB86}"/>
              </c:ext>
            </c:extLst>
          </c:dPt>
          <c:dPt>
            <c:idx val="3"/>
            <c:bubble3D val="0"/>
            <c:spPr>
              <a:solidFill>
                <a:schemeClr val="accent6">
                  <a:tint val="58000"/>
                </a:schemeClr>
              </a:solidFill>
              <a:ln w="25400">
                <a:solidFill>
                  <a:schemeClr val="lt1"/>
                </a:solidFill>
              </a:ln>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7-CDBC-40C1-B8EE-695D8989EB86}"/>
              </c:ext>
            </c:extLst>
          </c:dPt>
          <c:dLbls>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BC-40C1-B8EE-695D8989EB86}"/>
                </c:ext>
              </c:extLst>
            </c:dLbl>
            <c:spPr>
              <a:noFill/>
              <a:ln w="25400">
                <a:noFill/>
              </a:ln>
            </c:spPr>
            <c:txPr>
              <a:bodyPr rot="0" spcFirstLastPara="1" vertOverflow="ellipsis" vert="horz" wrap="square" lIns="38100" tIns="19050" rIns="38100" bIns="19050" anchor="ctr" anchorCtr="1">
                <a:spAutoFit/>
              </a:bodyPr>
              <a:lstStyle/>
              <a:p>
                <a:pPr>
                  <a:defRPr lang="es-ES" sz="1000" b="0" i="0" u="none" strike="noStrike" kern="1200" baseline="0">
                    <a:solidFill>
                      <a:sysClr val="windowText" lastClr="000000"/>
                    </a:solidFill>
                    <a:latin typeface="+mn-lt"/>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'T30 Alumnos en movilidad'!$B$5:$E$5</c:f>
              <c:strCache>
                <c:ptCount val="4"/>
                <c:pt idx="0">
                  <c:v>Unidades UAM</c:v>
                </c:pt>
                <c:pt idx="1">
                  <c:v>ZMCM</c:v>
                </c:pt>
                <c:pt idx="2">
                  <c:v>Interior de la República</c:v>
                </c:pt>
                <c:pt idx="3">
                  <c:v>Extranjero</c:v>
                </c:pt>
              </c:strCache>
            </c:strRef>
          </c:cat>
          <c:val>
            <c:numRef>
              <c:f>'T30 Alumnos en movilidad'!$B$19:$E$19</c:f>
              <c:numCache>
                <c:formatCode>General</c:formatCode>
                <c:ptCount val="4"/>
                <c:pt idx="0">
                  <c:v>81</c:v>
                </c:pt>
                <c:pt idx="1">
                  <c:v>8</c:v>
                </c:pt>
                <c:pt idx="2">
                  <c:v>62</c:v>
                </c:pt>
                <c:pt idx="3">
                  <c:v>96</c:v>
                </c:pt>
              </c:numCache>
            </c:numRef>
          </c:val>
          <c:extLst>
            <c:ext xmlns:c16="http://schemas.microsoft.com/office/drawing/2014/chart" uri="{C3380CC4-5D6E-409C-BE32-E72D297353CC}">
              <c16:uniqueId val="{00000008-CDBC-40C1-B8EE-695D8989EB8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w="9525" cap="flat" cmpd="sng" algn="ctr">
      <a:solidFill>
        <a:srgbClr val="868686"/>
      </a:solidFill>
      <a:round/>
    </a:ln>
    <a:effectLst/>
  </c:spPr>
  <c:txPr>
    <a:bodyPr/>
    <a:lstStyle/>
    <a:p>
      <a:pPr>
        <a:defRPr/>
      </a:pPr>
      <a:endParaRPr lang="es-MX"/>
    </a:p>
  </c:txPr>
  <c:printSettings>
    <c:headerFooter/>
    <c:pageMargins b="0.75000000000000377" l="0.70000000000000062" r="0.70000000000000062" t="0.75000000000000377"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s-MX" sz="1200"/>
              <a:t>Alumnos en Movilidad por PLan de Estudios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'T30 Alumnos en movilidad'!$A$6:$A$18</c:f>
              <c:strCache>
                <c:ptCount val="13"/>
                <c:pt idx="0">
                  <c:v>Administración</c:v>
                </c:pt>
                <c:pt idx="1">
                  <c:v>Biología Molecular</c:v>
                </c:pt>
                <c:pt idx="2">
                  <c:v>Ciencias de la Comunicación</c:v>
                </c:pt>
                <c:pt idx="3">
                  <c:v>Diseño</c:v>
                </c:pt>
                <c:pt idx="4">
                  <c:v>Estudios Socioterritoriales</c:v>
                </c:pt>
                <c:pt idx="5">
                  <c:v>Humanidades</c:v>
                </c:pt>
                <c:pt idx="6">
                  <c:v>Ingeniería Biológica</c:v>
                </c:pt>
                <c:pt idx="7">
                  <c:v>Ingeniería en Computación</c:v>
                </c:pt>
                <c:pt idx="8">
                  <c:v>Matemáticas Aplicadas</c:v>
                </c:pt>
                <c:pt idx="9">
                  <c:v>Tecnologías y Sistemas de Información</c:v>
                </c:pt>
                <c:pt idx="10">
                  <c:v>Maestría en Diseño, Información y Comunicación</c:v>
                </c:pt>
                <c:pt idx="11">
                  <c:v>Posgrado en Ciencias Naturales e Ingeniería</c:v>
                </c:pt>
                <c:pt idx="12">
                  <c:v>Posgrado en Ciencias Sociales y Humanidades</c:v>
                </c:pt>
              </c:strCache>
            </c:strRef>
          </c:cat>
          <c:val>
            <c:numRef>
              <c:f>'T30 Alumnos en movilidad'!$F$6:$F$18</c:f>
              <c:numCache>
                <c:formatCode>General</c:formatCode>
                <c:ptCount val="13"/>
                <c:pt idx="0">
                  <c:v>28</c:v>
                </c:pt>
                <c:pt idx="1">
                  <c:v>28</c:v>
                </c:pt>
                <c:pt idx="2">
                  <c:v>47</c:v>
                </c:pt>
                <c:pt idx="3">
                  <c:v>36</c:v>
                </c:pt>
                <c:pt idx="4">
                  <c:v>23</c:v>
                </c:pt>
                <c:pt idx="5">
                  <c:v>14</c:v>
                </c:pt>
                <c:pt idx="6">
                  <c:v>9</c:v>
                </c:pt>
                <c:pt idx="7">
                  <c:v>14</c:v>
                </c:pt>
                <c:pt idx="8">
                  <c:v>19</c:v>
                </c:pt>
                <c:pt idx="9">
                  <c:v>17</c:v>
                </c:pt>
                <c:pt idx="10">
                  <c:v>3</c:v>
                </c:pt>
                <c:pt idx="11">
                  <c:v>2</c:v>
                </c:pt>
                <c:pt idx="12">
                  <c:v>7</c:v>
                </c:pt>
              </c:numCache>
            </c:numRef>
          </c:val>
          <c:extLst>
            <c:ext xmlns:c16="http://schemas.microsoft.com/office/drawing/2014/chart" uri="{C3380CC4-5D6E-409C-BE32-E72D297353CC}">
              <c16:uniqueId val="{00000000-4FEE-4345-AEAA-CA82596C1128}"/>
            </c:ext>
          </c:extLst>
        </c:ser>
        <c:dLbls>
          <c:showLegendKey val="0"/>
          <c:showVal val="1"/>
          <c:showCatName val="0"/>
          <c:showSerName val="0"/>
          <c:showPercent val="0"/>
          <c:showBubbleSize val="0"/>
        </c:dLbls>
        <c:gapWidth val="150"/>
        <c:shape val="cylinder"/>
        <c:axId val="127105280"/>
        <c:axId val="127116416"/>
        <c:axId val="0"/>
      </c:bar3DChart>
      <c:catAx>
        <c:axId val="127105280"/>
        <c:scaling>
          <c:orientation val="minMax"/>
        </c:scaling>
        <c:delete val="0"/>
        <c:axPos val="b"/>
        <c:numFmt formatCode="General" sourceLinked="0"/>
        <c:majorTickMark val="none"/>
        <c:minorTickMark val="none"/>
        <c:tickLblPos val="nextTo"/>
        <c:txPr>
          <a:bodyPr/>
          <a:lstStyle/>
          <a:p>
            <a:pPr>
              <a:defRPr sz="700"/>
            </a:pPr>
            <a:endParaRPr lang="es-MX"/>
          </a:p>
        </c:txPr>
        <c:crossAx val="127116416"/>
        <c:crosses val="autoZero"/>
        <c:auto val="1"/>
        <c:lblAlgn val="ctr"/>
        <c:lblOffset val="100"/>
        <c:noMultiLvlLbl val="0"/>
      </c:catAx>
      <c:valAx>
        <c:axId val="127116416"/>
        <c:scaling>
          <c:orientation val="minMax"/>
        </c:scaling>
        <c:delete val="0"/>
        <c:axPos val="l"/>
        <c:majorGridlines/>
        <c:numFmt formatCode="General" sourceLinked="1"/>
        <c:majorTickMark val="none"/>
        <c:minorTickMark val="none"/>
        <c:tickLblPos val="nextTo"/>
        <c:crossAx val="1271052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5.6906936219749391E-2"/>
          <c:y val="6.3120069991251096E-2"/>
          <c:w val="0.92289104357823037"/>
          <c:h val="0.74084591426071744"/>
        </c:manualLayout>
      </c:layout>
      <c:bar3DChart>
        <c:barDir val="col"/>
        <c:grouping val="stacked"/>
        <c:varyColors val="0"/>
        <c:ser>
          <c:idx val="0"/>
          <c:order val="0"/>
          <c:tx>
            <c:strRef>
              <c:f>'T32 Movilidad por destino'!$A$5</c:f>
              <c:strCache>
                <c:ptCount val="1"/>
                <c:pt idx="0">
                  <c:v>Interior de la República</c:v>
                </c:pt>
              </c:strCache>
            </c:strRef>
          </c:tx>
          <c:invertIfNegative val="0"/>
          <c:dLbls>
            <c:spPr>
              <a:noFill/>
              <a:ln w="25400">
                <a:noFill/>
              </a:ln>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'T32 Movilidad por destino'!$B$4:$J$4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'T32 Movilidad por destino'!$B$5:$J$5</c:f>
              <c:numCache>
                <c:formatCode>General</c:formatCode>
                <c:ptCount val="9"/>
                <c:pt idx="0">
                  <c:v>37</c:v>
                </c:pt>
                <c:pt idx="1">
                  <c:v>27</c:v>
                </c:pt>
                <c:pt idx="2">
                  <c:v>57</c:v>
                </c:pt>
                <c:pt idx="3">
                  <c:v>63</c:v>
                </c:pt>
                <c:pt idx="4">
                  <c:v>38</c:v>
                </c:pt>
                <c:pt idx="5">
                  <c:v>29</c:v>
                </c:pt>
                <c:pt idx="6">
                  <c:v>34</c:v>
                </c:pt>
                <c:pt idx="7">
                  <c:v>38</c:v>
                </c:pt>
                <c:pt idx="8">
                  <c:v>62</c:v>
                </c:pt>
              </c:numCache>
            </c:numRef>
          </c:val>
          <c:extLst>
            <c:ext xmlns:c16="http://schemas.microsoft.com/office/drawing/2014/chart" uri="{C3380CC4-5D6E-409C-BE32-E72D297353CC}">
              <c16:uniqueId val="{00000000-46F9-4F1C-958D-B8783ACD18C0}"/>
            </c:ext>
          </c:extLst>
        </c:ser>
        <c:ser>
          <c:idx val="1"/>
          <c:order val="1"/>
          <c:tx>
            <c:strRef>
              <c:f>'T32 Movilidad por destino'!$A$6</c:f>
              <c:strCache>
                <c:ptCount val="1"/>
                <c:pt idx="0">
                  <c:v>Internacional</c:v>
                </c:pt>
              </c:strCache>
            </c:strRef>
          </c:tx>
          <c:invertIfNegative val="0"/>
          <c:dLbls>
            <c:spPr>
              <a:noFill/>
              <a:ln w="25400">
                <a:noFill/>
              </a:ln>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'T32 Movilidad por destino'!$B$4:$J$4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'T32 Movilidad por destino'!$B$6:$J$6</c:f>
              <c:numCache>
                <c:formatCode>General</c:formatCode>
                <c:ptCount val="9"/>
                <c:pt idx="0">
                  <c:v>5</c:v>
                </c:pt>
                <c:pt idx="1">
                  <c:v>14</c:v>
                </c:pt>
                <c:pt idx="2">
                  <c:v>32</c:v>
                </c:pt>
                <c:pt idx="3">
                  <c:v>28</c:v>
                </c:pt>
                <c:pt idx="4">
                  <c:v>23</c:v>
                </c:pt>
                <c:pt idx="5">
                  <c:v>47</c:v>
                </c:pt>
                <c:pt idx="6">
                  <c:v>41</c:v>
                </c:pt>
                <c:pt idx="7">
                  <c:v>52</c:v>
                </c:pt>
                <c:pt idx="8">
                  <c:v>96</c:v>
                </c:pt>
              </c:numCache>
            </c:numRef>
          </c:val>
          <c:extLst>
            <c:ext xmlns:c16="http://schemas.microsoft.com/office/drawing/2014/chart" uri="{C3380CC4-5D6E-409C-BE32-E72D297353CC}">
              <c16:uniqueId val="{00000001-46F9-4F1C-958D-B8783ACD18C0}"/>
            </c:ext>
          </c:extLst>
        </c:ser>
        <c:ser>
          <c:idx val="2"/>
          <c:order val="2"/>
          <c:tx>
            <c:strRef>
              <c:f>'T32 Movilidad por destino'!$A$7</c:f>
              <c:strCache>
                <c:ptCount val="1"/>
                <c:pt idx="0">
                  <c:v>Unidades UAM</c:v>
                </c:pt>
              </c:strCache>
            </c:strRef>
          </c:tx>
          <c:invertIfNegative val="0"/>
          <c:dLbls>
            <c:spPr>
              <a:noFill/>
              <a:ln w="25400">
                <a:noFill/>
              </a:ln>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'T32 Movilidad por destino'!$B$4:$J$4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'T32 Movilidad por destino'!$B$7:$J$7</c:f>
              <c:numCache>
                <c:formatCode>General</c:formatCode>
                <c:ptCount val="9"/>
                <c:pt idx="0">
                  <c:v>30</c:v>
                </c:pt>
                <c:pt idx="1">
                  <c:v>19</c:v>
                </c:pt>
                <c:pt idx="2">
                  <c:v>36</c:v>
                </c:pt>
                <c:pt idx="3">
                  <c:v>38</c:v>
                </c:pt>
                <c:pt idx="4">
                  <c:v>27</c:v>
                </c:pt>
                <c:pt idx="5">
                  <c:v>28</c:v>
                </c:pt>
                <c:pt idx="6">
                  <c:v>26</c:v>
                </c:pt>
                <c:pt idx="7">
                  <c:v>54</c:v>
                </c:pt>
                <c:pt idx="8">
                  <c:v>81</c:v>
                </c:pt>
              </c:numCache>
            </c:numRef>
          </c:val>
          <c:extLst>
            <c:ext xmlns:c16="http://schemas.microsoft.com/office/drawing/2014/chart" uri="{C3380CC4-5D6E-409C-BE32-E72D297353CC}">
              <c16:uniqueId val="{00000002-46F9-4F1C-958D-B8783ACD18C0}"/>
            </c:ext>
          </c:extLst>
        </c:ser>
        <c:ser>
          <c:idx val="3"/>
          <c:order val="3"/>
          <c:tx>
            <c:strRef>
              <c:f>'T32 Movilidad por destino'!$A$8</c:f>
              <c:strCache>
                <c:ptCount val="1"/>
                <c:pt idx="0">
                  <c:v>ZMCM*</c:v>
                </c:pt>
              </c:strCache>
            </c:strRef>
          </c:tx>
          <c:invertIfNegative val="0"/>
          <c:dLbls>
            <c:spPr>
              <a:noFill/>
              <a:ln w="25400">
                <a:noFill/>
              </a:ln>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'T32 Movilidad por destino'!$B$4:$J$4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'T32 Movilidad por destino'!$B$8:$J$8</c:f>
              <c:numCache>
                <c:formatCode>General</c:formatCode>
                <c:ptCount val="9"/>
                <c:pt idx="0">
                  <c:v>26</c:v>
                </c:pt>
                <c:pt idx="1">
                  <c:v>21</c:v>
                </c:pt>
                <c:pt idx="2">
                  <c:v>37</c:v>
                </c:pt>
                <c:pt idx="3">
                  <c:v>33</c:v>
                </c:pt>
                <c:pt idx="4">
                  <c:v>28</c:v>
                </c:pt>
                <c:pt idx="5">
                  <c:v>23</c:v>
                </c:pt>
                <c:pt idx="6">
                  <c:v>26</c:v>
                </c:pt>
                <c:pt idx="7">
                  <c:v>20</c:v>
                </c:pt>
                <c:pt idx="8">
                  <c:v>8</c:v>
                </c:pt>
              </c:numCache>
            </c:numRef>
          </c:val>
          <c:extLst>
            <c:ext xmlns:c16="http://schemas.microsoft.com/office/drawing/2014/chart" uri="{C3380CC4-5D6E-409C-BE32-E72D297353CC}">
              <c16:uniqueId val="{00000003-46F9-4F1C-958D-B8783ACD18C0}"/>
            </c:ext>
          </c:extLst>
        </c:ser>
        <c:dLbls>
          <c:showLegendKey val="0"/>
          <c:showVal val="1"/>
          <c:showCatName val="0"/>
          <c:showSerName val="0"/>
          <c:showPercent val="0"/>
          <c:showBubbleSize val="0"/>
        </c:dLbls>
        <c:gapWidth val="150"/>
        <c:shape val="cylinder"/>
        <c:axId val="126560896"/>
        <c:axId val="126570880"/>
        <c:axId val="0"/>
      </c:bar3DChart>
      <c:catAx>
        <c:axId val="126560896"/>
        <c:scaling>
          <c:orientation val="minMax"/>
        </c:scaling>
        <c:delete val="0"/>
        <c:axPos val="b"/>
        <c:numFmt formatCode="General" sourceLinked="1"/>
        <c:majorTickMark val="out"/>
        <c:minorTickMark val="none"/>
        <c:tickLblPos val="nextTo"/>
        <c:txPr>
          <a:bodyPr/>
          <a:lstStyle/>
          <a:p>
            <a:pPr>
              <a:defRPr lang="es-ES"/>
            </a:pPr>
            <a:endParaRPr lang="es-MX"/>
          </a:p>
        </c:txPr>
        <c:crossAx val="126570880"/>
        <c:crosses val="autoZero"/>
        <c:auto val="1"/>
        <c:lblAlgn val="ctr"/>
        <c:lblOffset val="100"/>
        <c:noMultiLvlLbl val="0"/>
      </c:catAx>
      <c:valAx>
        <c:axId val="126570880"/>
        <c:scaling>
          <c:orientation val="minMax"/>
        </c:scaling>
        <c:delete val="0"/>
        <c:axPos val="l"/>
        <c:majorGridlines/>
        <c:numFmt formatCode="General" sourceLinked="1"/>
        <c:majorTickMark val="out"/>
        <c:minorTickMark val="none"/>
        <c:tickLblPos val="nextTo"/>
        <c:txPr>
          <a:bodyPr/>
          <a:lstStyle/>
          <a:p>
            <a:pPr>
              <a:defRPr lang="es-ES"/>
            </a:pPr>
            <a:endParaRPr lang="es-MX"/>
          </a:p>
        </c:txPr>
        <c:crossAx val="126560896"/>
        <c:crosses val="autoZero"/>
        <c:crossBetween val="between"/>
      </c:valAx>
      <c:spPr>
        <a:noFill/>
        <a:ln w="25400">
          <a:noFill/>
        </a:ln>
      </c:spPr>
    </c:plotArea>
    <c:legend>
      <c:legendPos val="b"/>
      <c:layout>
        <c:manualLayout>
          <c:xMode val="edge"/>
          <c:yMode val="edge"/>
          <c:x val="0.1854003166959502"/>
          <c:y val="0.87526075240594925"/>
          <c:w val="0.61818008286154313"/>
          <c:h val="6.4294803149606297E-2"/>
        </c:manualLayout>
      </c:layout>
      <c:overlay val="0"/>
      <c:txPr>
        <a:bodyPr/>
        <a:lstStyle/>
        <a:p>
          <a:pPr>
            <a:defRPr lang="es-ES"/>
          </a:pPr>
          <a:endParaRPr lang="es-MX"/>
        </a:p>
      </c:txPr>
    </c:legend>
    <c:plotVisOnly val="1"/>
    <c:dispBlanksAs val="gap"/>
    <c:showDLblsOverMax val="0"/>
  </c:chart>
  <c:spPr>
    <a:ln>
      <a:noFill/>
    </a:ln>
  </c:spPr>
  <c:printSettings>
    <c:headerFooter/>
    <c:pageMargins b="0.75000000000000488" l="0.70000000000000062" r="0.70000000000000062" t="0.7500000000000048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pPr>
            <a:r>
              <a:rPr lang="es-MX" sz="1400"/>
              <a:t>Número de IES receptoras de Movilidad</a:t>
            </a:r>
            <a:r>
              <a:rPr lang="es-MX" sz="1400" baseline="0"/>
              <a:t> por año</a:t>
            </a:r>
            <a:endParaRPr lang="es-MX" sz="1400"/>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v>Egresados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'T33 IES receptoras movilidad'!$A$5:$A$13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'T33 IES receptoras movilidad'!$B$5:$B$13</c:f>
              <c:numCache>
                <c:formatCode>General</c:formatCode>
                <c:ptCount val="9"/>
                <c:pt idx="0">
                  <c:v>21</c:v>
                </c:pt>
                <c:pt idx="1">
                  <c:v>26</c:v>
                </c:pt>
                <c:pt idx="2">
                  <c:v>45</c:v>
                </c:pt>
                <c:pt idx="3">
                  <c:v>49</c:v>
                </c:pt>
                <c:pt idx="4">
                  <c:v>38</c:v>
                </c:pt>
                <c:pt idx="5">
                  <c:v>60</c:v>
                </c:pt>
                <c:pt idx="6">
                  <c:v>58</c:v>
                </c:pt>
                <c:pt idx="7">
                  <c:v>69</c:v>
                </c:pt>
                <c:pt idx="8">
                  <c:v>84</c:v>
                </c:pt>
              </c:numCache>
            </c:numRef>
          </c:val>
          <c:extLst>
            <c:ext xmlns:c16="http://schemas.microsoft.com/office/drawing/2014/chart" uri="{C3380CC4-5D6E-409C-BE32-E72D297353CC}">
              <c16:uniqueId val="{00000000-CADF-4D1A-874A-C17443A68C09}"/>
            </c:ext>
          </c:extLst>
        </c:ser>
        <c:dLbls>
          <c:showLegendKey val="0"/>
          <c:showVal val="0"/>
          <c:showCatName val="0"/>
          <c:showSerName val="0"/>
          <c:showPercent val="0"/>
          <c:showBubbleSize val="0"/>
        </c:dLbls>
        <c:gapWidth val="150"/>
        <c:shape val="cylinder"/>
        <c:axId val="126617088"/>
        <c:axId val="126618624"/>
        <c:axId val="0"/>
      </c:bar3DChart>
      <c:catAx>
        <c:axId val="126617088"/>
        <c:scaling>
          <c:orientation val="minMax"/>
        </c:scaling>
        <c:delete val="0"/>
        <c:axPos val="b"/>
        <c:numFmt formatCode="General" sourceLinked="1"/>
        <c:majorTickMark val="out"/>
        <c:minorTickMark val="none"/>
        <c:tickLblPos val="nextTo"/>
        <c:crossAx val="126618624"/>
        <c:crosses val="autoZero"/>
        <c:auto val="1"/>
        <c:lblAlgn val="ctr"/>
        <c:lblOffset val="100"/>
        <c:noMultiLvlLbl val="0"/>
      </c:catAx>
      <c:valAx>
        <c:axId val="126618624"/>
        <c:scaling>
          <c:orientation val="minMax"/>
        </c:scaling>
        <c:delete val="0"/>
        <c:axPos val="l"/>
        <c:majorGridlines/>
        <c:numFmt formatCode="General" sourceLinked="1"/>
        <c:majorTickMark val="out"/>
        <c:minorTickMark val="none"/>
        <c:tickLblPos val="nextTo"/>
        <c:crossAx val="12661708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v>DCCD</c:v>
          </c:tx>
          <c:spPr>
            <a:solidFill>
              <a:srgbClr val="FF7C80"/>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21FF-4992-925F-17F6923151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'T41 Funciones serv. soc.'!$B$5:$F$5</c:f>
              <c:strCache>
                <c:ptCount val="5"/>
                <c:pt idx="0">
                  <c:v>Investigación</c:v>
                </c:pt>
                <c:pt idx="1">
                  <c:v>Docencia</c:v>
                </c:pt>
                <c:pt idx="2">
                  <c:v>Extensión y difusión cultural</c:v>
                </c:pt>
                <c:pt idx="3">
                  <c:v>Servicio comunitario</c:v>
                </c:pt>
                <c:pt idx="4">
                  <c:v>Administración</c:v>
                </c:pt>
              </c:strCache>
            </c:strRef>
          </c:cat>
          <c:val>
            <c:numRef>
              <c:f>'T41 Funciones serv. soc.'!$B$9:$F$9</c:f>
              <c:numCache>
                <c:formatCode>General</c:formatCode>
                <c:ptCount val="5"/>
                <c:pt idx="0">
                  <c:v>16</c:v>
                </c:pt>
                <c:pt idx="1">
                  <c:v>0</c:v>
                </c:pt>
                <c:pt idx="2">
                  <c:v>31</c:v>
                </c:pt>
                <c:pt idx="3">
                  <c:v>3</c:v>
                </c:pt>
                <c:pt idx="4">
                  <c:v>12</c:v>
                </c:pt>
              </c:numCache>
            </c:numRef>
          </c:val>
          <c:extLst>
            <c:ext xmlns:c16="http://schemas.microsoft.com/office/drawing/2014/chart" uri="{C3380CC4-5D6E-409C-BE32-E72D297353CC}">
              <c16:uniqueId val="{00000001-21FF-4992-925F-17F6923151E8}"/>
            </c:ext>
          </c:extLst>
        </c:ser>
        <c:ser>
          <c:idx val="1"/>
          <c:order val="1"/>
          <c:tx>
            <c:v>DCNI</c:v>
          </c:tx>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21FF-4992-925F-17F6923151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'T41 Funciones serv. soc.'!$B$5:$F$5</c:f>
              <c:strCache>
                <c:ptCount val="5"/>
                <c:pt idx="0">
                  <c:v>Investigación</c:v>
                </c:pt>
                <c:pt idx="1">
                  <c:v>Docencia</c:v>
                </c:pt>
                <c:pt idx="2">
                  <c:v>Extensión y difusión cultural</c:v>
                </c:pt>
                <c:pt idx="3">
                  <c:v>Servicio comunitario</c:v>
                </c:pt>
                <c:pt idx="4">
                  <c:v>Administración</c:v>
                </c:pt>
              </c:strCache>
            </c:strRef>
          </c:cat>
          <c:val>
            <c:numRef>
              <c:f>'T41 Funciones serv. soc.'!$B$14:$F$14</c:f>
              <c:numCache>
                <c:formatCode>General</c:formatCode>
                <c:ptCount val="5"/>
                <c:pt idx="0">
                  <c:v>26</c:v>
                </c:pt>
                <c:pt idx="1">
                  <c:v>6</c:v>
                </c:pt>
                <c:pt idx="2">
                  <c:v>1</c:v>
                </c:pt>
                <c:pt idx="3">
                  <c:v>0</c:v>
                </c:pt>
                <c:pt idx="4">
                  <c:v>1</c:v>
                </c:pt>
              </c:numCache>
            </c:numRef>
          </c:val>
          <c:extLst>
            <c:ext xmlns:c16="http://schemas.microsoft.com/office/drawing/2014/chart" uri="{C3380CC4-5D6E-409C-BE32-E72D297353CC}">
              <c16:uniqueId val="{00000003-21FF-4992-925F-17F6923151E8}"/>
            </c:ext>
          </c:extLst>
        </c:ser>
        <c:ser>
          <c:idx val="2"/>
          <c:order val="2"/>
          <c:tx>
            <c:v>DCSH</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'T41 Funciones serv. soc.'!$B$5:$F$5</c:f>
              <c:strCache>
                <c:ptCount val="5"/>
                <c:pt idx="0">
                  <c:v>Investigación</c:v>
                </c:pt>
                <c:pt idx="1">
                  <c:v>Docencia</c:v>
                </c:pt>
                <c:pt idx="2">
                  <c:v>Extensión y difusión cultural</c:v>
                </c:pt>
                <c:pt idx="3">
                  <c:v>Servicio comunitario</c:v>
                </c:pt>
                <c:pt idx="4">
                  <c:v>Administración</c:v>
                </c:pt>
              </c:strCache>
            </c:strRef>
          </c:cat>
          <c:val>
            <c:numRef>
              <c:f>'T41 Funciones serv. soc.'!$B$19:$F$19</c:f>
              <c:numCache>
                <c:formatCode>General</c:formatCode>
                <c:ptCount val="5"/>
                <c:pt idx="0">
                  <c:v>10</c:v>
                </c:pt>
                <c:pt idx="1">
                  <c:v>0</c:v>
                </c:pt>
                <c:pt idx="2">
                  <c:v>11</c:v>
                </c:pt>
                <c:pt idx="3">
                  <c:v>0</c:v>
                </c:pt>
                <c:pt idx="4">
                  <c:v>15</c:v>
                </c:pt>
              </c:numCache>
            </c:numRef>
          </c:val>
          <c:extLst>
            <c:ext xmlns:c16="http://schemas.microsoft.com/office/drawing/2014/chart" uri="{C3380CC4-5D6E-409C-BE32-E72D297353CC}">
              <c16:uniqueId val="{00000004-21FF-4992-925F-17F6923151E8}"/>
            </c:ext>
          </c:extLst>
        </c:ser>
        <c:dLbls>
          <c:showLegendKey val="0"/>
          <c:showVal val="1"/>
          <c:showCatName val="0"/>
          <c:showSerName val="0"/>
          <c:showPercent val="0"/>
          <c:showBubbleSize val="0"/>
        </c:dLbls>
        <c:gapWidth val="150"/>
        <c:shape val="cylinder"/>
        <c:axId val="127349120"/>
        <c:axId val="127350656"/>
        <c:axId val="0"/>
      </c:bar3DChart>
      <c:catAx>
        <c:axId val="127349120"/>
        <c:scaling>
          <c:orientation val="minMax"/>
        </c:scaling>
        <c:delete val="0"/>
        <c:axPos val="b"/>
        <c:numFmt formatCode="General" sourceLinked="0"/>
        <c:majorTickMark val="out"/>
        <c:minorTickMark val="none"/>
        <c:tickLblPos val="nextTo"/>
        <c:crossAx val="127350656"/>
        <c:crosses val="autoZero"/>
        <c:auto val="1"/>
        <c:lblAlgn val="ctr"/>
        <c:lblOffset val="100"/>
        <c:noMultiLvlLbl val="0"/>
      </c:catAx>
      <c:valAx>
        <c:axId val="127350656"/>
        <c:scaling>
          <c:orientation val="minMax"/>
        </c:scaling>
        <c:delete val="0"/>
        <c:axPos val="l"/>
        <c:majorGridlines/>
        <c:numFmt formatCode="General" sourceLinked="1"/>
        <c:majorTickMark val="out"/>
        <c:minorTickMark val="none"/>
        <c:tickLblPos val="nextTo"/>
        <c:crossAx val="1273491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'T52 Acervo'!$B$4</c:f>
              <c:strCache>
                <c:ptCount val="1"/>
                <c:pt idx="0">
                  <c:v>Títulos</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'T52 Acervo'!$A$5:$A$11</c:f>
              <c:numCache>
                <c:formatCode>General</c:formatCode>
                <c:ptCount val="7"/>
                <c:pt idx="0">
                  <c:v>2010</c:v>
                </c:pt>
                <c:pt idx="1">
                  <c:v>2011</c:v>
                </c:pt>
                <c:pt idx="2">
                  <c:v>2012</c:v>
                </c:pt>
                <c:pt idx="3">
                  <c:v>2013</c:v>
                </c:pt>
                <c:pt idx="4">
                  <c:v>2014</c:v>
                </c:pt>
                <c:pt idx="5">
                  <c:v>2015</c:v>
                </c:pt>
                <c:pt idx="6">
                  <c:v>2016</c:v>
                </c:pt>
              </c:numCache>
            </c:numRef>
          </c:cat>
          <c:val>
            <c:numRef>
              <c:f>'T52 Acervo'!$B$5:$B$11</c:f>
              <c:numCache>
                <c:formatCode>#,##0</c:formatCode>
                <c:ptCount val="7"/>
                <c:pt idx="0">
                  <c:v>16722</c:v>
                </c:pt>
                <c:pt idx="1">
                  <c:v>23277</c:v>
                </c:pt>
                <c:pt idx="2">
                  <c:v>26297</c:v>
                </c:pt>
                <c:pt idx="3">
                  <c:v>29298</c:v>
                </c:pt>
                <c:pt idx="4">
                  <c:v>31405</c:v>
                </c:pt>
                <c:pt idx="5">
                  <c:v>33446</c:v>
                </c:pt>
                <c:pt idx="6">
                  <c:v>36036</c:v>
                </c:pt>
              </c:numCache>
            </c:numRef>
          </c:val>
          <c:smooth val="0"/>
          <c:extLst>
            <c:ext xmlns:c16="http://schemas.microsoft.com/office/drawing/2014/chart" uri="{C3380CC4-5D6E-409C-BE32-E72D297353CC}">
              <c16:uniqueId val="{00000000-4B1A-4511-8F47-5F1B89081EBB}"/>
            </c:ext>
          </c:extLst>
        </c:ser>
        <c:ser>
          <c:idx val="1"/>
          <c:order val="1"/>
          <c:tx>
            <c:strRef>
              <c:f>'T52 Acervo'!$C$4</c:f>
              <c:strCache>
                <c:ptCount val="1"/>
                <c:pt idx="0">
                  <c:v>Volúmenes</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'T52 Acervo'!$A$5:$A$11</c:f>
              <c:numCache>
                <c:formatCode>General</c:formatCode>
                <c:ptCount val="7"/>
                <c:pt idx="0">
                  <c:v>2010</c:v>
                </c:pt>
                <c:pt idx="1">
                  <c:v>2011</c:v>
                </c:pt>
                <c:pt idx="2">
                  <c:v>2012</c:v>
                </c:pt>
                <c:pt idx="3">
                  <c:v>2013</c:v>
                </c:pt>
                <c:pt idx="4">
                  <c:v>2014</c:v>
                </c:pt>
                <c:pt idx="5">
                  <c:v>2015</c:v>
                </c:pt>
                <c:pt idx="6">
                  <c:v>2016</c:v>
                </c:pt>
              </c:numCache>
            </c:numRef>
          </c:cat>
          <c:val>
            <c:numRef>
              <c:f>'T52 Acervo'!$C$5:$C$11</c:f>
              <c:numCache>
                <c:formatCode>#,##0</c:formatCode>
                <c:ptCount val="7"/>
                <c:pt idx="0">
                  <c:v>26394</c:v>
                </c:pt>
                <c:pt idx="1">
                  <c:v>35124</c:v>
                </c:pt>
                <c:pt idx="2">
                  <c:v>39252</c:v>
                </c:pt>
                <c:pt idx="3">
                  <c:v>43666</c:v>
                </c:pt>
                <c:pt idx="4">
                  <c:v>46093</c:v>
                </c:pt>
                <c:pt idx="5">
                  <c:v>48542</c:v>
                </c:pt>
                <c:pt idx="6">
                  <c:v>51147</c:v>
                </c:pt>
              </c:numCache>
            </c:numRef>
          </c:val>
          <c:smooth val="0"/>
          <c:extLst>
            <c:ext xmlns:c16="http://schemas.microsoft.com/office/drawing/2014/chart" uri="{C3380CC4-5D6E-409C-BE32-E72D297353CC}">
              <c16:uniqueId val="{00000001-4B1A-4511-8F47-5F1B89081EBB}"/>
            </c:ext>
          </c:extLst>
        </c:ser>
        <c:dLbls>
          <c:showLegendKey val="0"/>
          <c:showVal val="0"/>
          <c:showCatName val="0"/>
          <c:showSerName val="0"/>
          <c:showPercent val="0"/>
          <c:showBubbleSize val="0"/>
        </c:dLbls>
        <c:marker val="1"/>
        <c:smooth val="0"/>
        <c:axId val="127431808"/>
        <c:axId val="127433344"/>
      </c:lineChart>
      <c:catAx>
        <c:axId val="12743180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MX"/>
          </a:p>
        </c:txPr>
        <c:crossAx val="127433344"/>
        <c:crosses val="autoZero"/>
        <c:auto val="1"/>
        <c:lblAlgn val="ctr"/>
        <c:lblOffset val="100"/>
        <c:noMultiLvlLbl val="0"/>
      </c:catAx>
      <c:valAx>
        <c:axId val="1274333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MX"/>
          </a:p>
        </c:txPr>
        <c:crossAx val="1274318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pPr>
            <a:r>
              <a:rPr lang="es-MX" sz="1400"/>
              <a:t>Histórico de becas de manutención otorgadas a alumnos</a:t>
            </a:r>
          </a:p>
        </c:rich>
      </c:tx>
      <c:overlay val="0"/>
    </c:title>
    <c:autoTitleDeleted val="0"/>
    <c:plotArea>
      <c:layout/>
      <c:lineChart>
        <c:grouping val="standard"/>
        <c:varyColors val="0"/>
        <c:ser>
          <c:idx val="0"/>
          <c:order val="0"/>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'T62 Evolución de Becas'!$A$19:$A$30</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'T62 Evolución de Becas'!$B$19:$B$30</c:f>
              <c:numCache>
                <c:formatCode>General</c:formatCode>
                <c:ptCount val="12"/>
                <c:pt idx="0">
                  <c:v>28</c:v>
                </c:pt>
                <c:pt idx="1">
                  <c:v>71</c:v>
                </c:pt>
                <c:pt idx="2">
                  <c:v>72</c:v>
                </c:pt>
                <c:pt idx="3">
                  <c:v>92</c:v>
                </c:pt>
                <c:pt idx="4">
                  <c:v>71</c:v>
                </c:pt>
                <c:pt idx="5">
                  <c:v>114</c:v>
                </c:pt>
                <c:pt idx="6">
                  <c:v>135</c:v>
                </c:pt>
                <c:pt idx="7">
                  <c:v>87</c:v>
                </c:pt>
                <c:pt idx="8">
                  <c:v>136</c:v>
                </c:pt>
                <c:pt idx="9">
                  <c:v>255</c:v>
                </c:pt>
                <c:pt idx="10">
                  <c:v>246</c:v>
                </c:pt>
                <c:pt idx="11">
                  <c:v>283</c:v>
                </c:pt>
              </c:numCache>
            </c:numRef>
          </c:val>
          <c:smooth val="0"/>
          <c:extLst>
            <c:ext xmlns:c16="http://schemas.microsoft.com/office/drawing/2014/chart" uri="{C3380CC4-5D6E-409C-BE32-E72D297353CC}">
              <c16:uniqueId val="{00000000-E59B-4123-964A-9C43B87C55F4}"/>
            </c:ext>
          </c:extLst>
        </c:ser>
        <c:dLbls>
          <c:dLblPos val="t"/>
          <c:showLegendKey val="0"/>
          <c:showVal val="1"/>
          <c:showCatName val="0"/>
          <c:showSerName val="0"/>
          <c:showPercent val="0"/>
          <c:showBubbleSize val="0"/>
        </c:dLbls>
        <c:marker val="1"/>
        <c:smooth val="0"/>
        <c:axId val="128563456"/>
        <c:axId val="128570496"/>
      </c:lineChart>
      <c:catAx>
        <c:axId val="128563456"/>
        <c:scaling>
          <c:orientation val="minMax"/>
        </c:scaling>
        <c:delete val="0"/>
        <c:axPos val="b"/>
        <c:numFmt formatCode="General" sourceLinked="1"/>
        <c:majorTickMark val="none"/>
        <c:minorTickMark val="none"/>
        <c:tickLblPos val="nextTo"/>
        <c:crossAx val="128570496"/>
        <c:crosses val="autoZero"/>
        <c:auto val="1"/>
        <c:lblAlgn val="ctr"/>
        <c:lblOffset val="100"/>
        <c:noMultiLvlLbl val="0"/>
      </c:catAx>
      <c:valAx>
        <c:axId val="128570496"/>
        <c:scaling>
          <c:orientation val="minMax"/>
        </c:scaling>
        <c:delete val="0"/>
        <c:axPos val="l"/>
        <c:majorGridlines/>
        <c:title>
          <c:tx>
            <c:rich>
              <a:bodyPr/>
              <a:lstStyle/>
              <a:p>
                <a:pPr>
                  <a:defRPr/>
                </a:pPr>
                <a:r>
                  <a:rPr lang="es-MX"/>
                  <a:t>Frecuencia</a:t>
                </a:r>
              </a:p>
            </c:rich>
          </c:tx>
          <c:overlay val="0"/>
        </c:title>
        <c:numFmt formatCode="General" sourceLinked="1"/>
        <c:majorTickMark val="none"/>
        <c:minorTickMark val="none"/>
        <c:tickLblPos val="nextTo"/>
        <c:crossAx val="128563456"/>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400"/>
            </a:pPr>
            <a:r>
              <a:rPr lang="es-MX" sz="1200" b="1"/>
              <a:t>Personal académico por año y División</a:t>
            </a:r>
          </a:p>
        </c:rich>
      </c:tx>
      <c:overlay val="0"/>
    </c:title>
    <c:autoTitleDeleted val="0"/>
    <c:plotArea>
      <c:layout/>
      <c:lineChart>
        <c:grouping val="standard"/>
        <c:varyColors val="0"/>
        <c:ser>
          <c:idx val="0"/>
          <c:order val="0"/>
          <c:tx>
            <c:strRef>
              <c:f>'T77 Profesores por año'!$A$5</c:f>
              <c:strCache>
                <c:ptCount val="1"/>
                <c:pt idx="0">
                  <c:v>CCD</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58-434A-AA2A-8CDEEDFC8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'T77 Profesores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'T77 Profesores por año'!$B$5:$L$5</c:f>
              <c:numCache>
                <c:formatCode>General</c:formatCode>
                <c:ptCount val="11"/>
                <c:pt idx="0">
                  <c:v>20</c:v>
                </c:pt>
                <c:pt idx="1">
                  <c:v>24</c:v>
                </c:pt>
                <c:pt idx="2">
                  <c:v>31</c:v>
                </c:pt>
                <c:pt idx="3">
                  <c:v>46</c:v>
                </c:pt>
                <c:pt idx="4">
                  <c:v>63</c:v>
                </c:pt>
                <c:pt idx="5">
                  <c:v>68</c:v>
                </c:pt>
                <c:pt idx="6">
                  <c:v>69</c:v>
                </c:pt>
                <c:pt idx="7">
                  <c:v>72</c:v>
                </c:pt>
                <c:pt idx="8">
                  <c:v>75</c:v>
                </c:pt>
                <c:pt idx="9">
                  <c:v>78</c:v>
                </c:pt>
                <c:pt idx="10">
                  <c:v>85</c:v>
                </c:pt>
              </c:numCache>
            </c:numRef>
          </c:val>
          <c:smooth val="0"/>
          <c:extLst>
            <c:ext xmlns:c16="http://schemas.microsoft.com/office/drawing/2014/chart" uri="{C3380CC4-5D6E-409C-BE32-E72D297353CC}">
              <c16:uniqueId val="{00000001-0858-434A-AA2A-8CDEEDFC8DE0}"/>
            </c:ext>
          </c:extLst>
        </c:ser>
        <c:ser>
          <c:idx val="1"/>
          <c:order val="1"/>
          <c:tx>
            <c:strRef>
              <c:f>'T77 Profesores por año'!$A$6</c:f>
              <c:strCache>
                <c:ptCount val="1"/>
                <c:pt idx="0">
                  <c:v>CNI</c:v>
                </c:pt>
              </c:strCache>
            </c:strRef>
          </c:tx>
          <c:dLbls>
            <c:dLbl>
              <c:idx val="10"/>
              <c:layout>
                <c:manualLayout>
                  <c:x val="5.8707737060065962E-3"/>
                  <c:y val="-1.3967853590628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58-434A-AA2A-8CDEEDFC8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'T77 Profesores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'T77 Profesores por año'!$B$6:$L$6</c:f>
              <c:numCache>
                <c:formatCode>General</c:formatCode>
                <c:ptCount val="11"/>
                <c:pt idx="0">
                  <c:v>20</c:v>
                </c:pt>
                <c:pt idx="1">
                  <c:v>29</c:v>
                </c:pt>
                <c:pt idx="2">
                  <c:v>36</c:v>
                </c:pt>
                <c:pt idx="3">
                  <c:v>43</c:v>
                </c:pt>
                <c:pt idx="4">
                  <c:v>54</c:v>
                </c:pt>
                <c:pt idx="5">
                  <c:v>54</c:v>
                </c:pt>
                <c:pt idx="6">
                  <c:v>65</c:v>
                </c:pt>
                <c:pt idx="7">
                  <c:v>68</c:v>
                </c:pt>
                <c:pt idx="8">
                  <c:v>72</c:v>
                </c:pt>
                <c:pt idx="9">
                  <c:v>68</c:v>
                </c:pt>
                <c:pt idx="10">
                  <c:v>79</c:v>
                </c:pt>
              </c:numCache>
            </c:numRef>
          </c:val>
          <c:smooth val="0"/>
          <c:extLst>
            <c:ext xmlns:c16="http://schemas.microsoft.com/office/drawing/2014/chart" uri="{C3380CC4-5D6E-409C-BE32-E72D297353CC}">
              <c16:uniqueId val="{00000003-0858-434A-AA2A-8CDEEDFC8DE0}"/>
            </c:ext>
          </c:extLst>
        </c:ser>
        <c:ser>
          <c:idx val="2"/>
          <c:order val="2"/>
          <c:tx>
            <c:strRef>
              <c:f>'T77 Profesores por año'!$A$7</c:f>
              <c:strCache>
                <c:ptCount val="1"/>
                <c:pt idx="0">
                  <c:v>CSH</c:v>
                </c:pt>
              </c:strCache>
            </c:strRef>
          </c:tx>
          <c:dLbls>
            <c:dLbl>
              <c:idx val="10"/>
              <c:layout>
                <c:manualLayout>
                  <c:x val="3.4230568939846882E-3"/>
                  <c:y val="8.55614685042844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58-434A-AA2A-8CDEEDFC8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'T77 Profesores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'T77 Profesores por año'!$B$7:$L$7</c:f>
              <c:numCache>
                <c:formatCode>General</c:formatCode>
                <c:ptCount val="11"/>
                <c:pt idx="0">
                  <c:v>20</c:v>
                </c:pt>
                <c:pt idx="1">
                  <c:v>29</c:v>
                </c:pt>
                <c:pt idx="2">
                  <c:v>43</c:v>
                </c:pt>
                <c:pt idx="3">
                  <c:v>53</c:v>
                </c:pt>
                <c:pt idx="4">
                  <c:v>68</c:v>
                </c:pt>
                <c:pt idx="5">
                  <c:v>61</c:v>
                </c:pt>
                <c:pt idx="6">
                  <c:v>60</c:v>
                </c:pt>
                <c:pt idx="7">
                  <c:v>64</c:v>
                </c:pt>
                <c:pt idx="8">
                  <c:v>70</c:v>
                </c:pt>
                <c:pt idx="9">
                  <c:v>72</c:v>
                </c:pt>
                <c:pt idx="10">
                  <c:v>79</c:v>
                </c:pt>
              </c:numCache>
            </c:numRef>
          </c:val>
          <c:smooth val="0"/>
          <c:extLst>
            <c:ext xmlns:c16="http://schemas.microsoft.com/office/drawing/2014/chart" uri="{C3380CC4-5D6E-409C-BE32-E72D297353CC}">
              <c16:uniqueId val="{00000005-0858-434A-AA2A-8CDEEDFC8DE0}"/>
            </c:ext>
          </c:extLst>
        </c:ser>
        <c:dLbls>
          <c:showLegendKey val="0"/>
          <c:showVal val="0"/>
          <c:showCatName val="0"/>
          <c:showSerName val="0"/>
          <c:showPercent val="0"/>
          <c:showBubbleSize val="0"/>
        </c:dLbls>
        <c:marker val="1"/>
        <c:smooth val="0"/>
        <c:axId val="128842752"/>
        <c:axId val="129352448"/>
      </c:lineChart>
      <c:catAx>
        <c:axId val="128842752"/>
        <c:scaling>
          <c:orientation val="minMax"/>
        </c:scaling>
        <c:delete val="0"/>
        <c:axPos val="b"/>
        <c:numFmt formatCode="General" sourceLinked="0"/>
        <c:majorTickMark val="none"/>
        <c:minorTickMark val="none"/>
        <c:tickLblPos val="nextTo"/>
        <c:txPr>
          <a:bodyPr/>
          <a:lstStyle/>
          <a:p>
            <a:pPr>
              <a:defRPr lang="es-ES"/>
            </a:pPr>
            <a:endParaRPr lang="es-MX"/>
          </a:p>
        </c:txPr>
        <c:crossAx val="129352448"/>
        <c:crosses val="autoZero"/>
        <c:auto val="1"/>
        <c:lblAlgn val="ctr"/>
        <c:lblOffset val="100"/>
        <c:noMultiLvlLbl val="0"/>
      </c:catAx>
      <c:valAx>
        <c:axId val="129352448"/>
        <c:scaling>
          <c:orientation val="minMax"/>
        </c:scaling>
        <c:delete val="0"/>
        <c:axPos val="l"/>
        <c:majorGridlines/>
        <c:numFmt formatCode="General" sourceLinked="1"/>
        <c:majorTickMark val="none"/>
        <c:minorTickMark val="none"/>
        <c:tickLblPos val="nextTo"/>
        <c:txPr>
          <a:bodyPr/>
          <a:lstStyle/>
          <a:p>
            <a:pPr>
              <a:defRPr lang="es-ES"/>
            </a:pPr>
            <a:endParaRPr lang="es-MX"/>
          </a:p>
        </c:txPr>
        <c:crossAx val="128842752"/>
        <c:crosses val="autoZero"/>
        <c:crossBetween val="between"/>
      </c:valAx>
    </c:plotArea>
    <c:legend>
      <c:legendPos val="b"/>
      <c:overlay val="0"/>
      <c:txPr>
        <a:bodyPr/>
        <a:lstStyle/>
        <a:p>
          <a:pPr>
            <a:defRPr lang="es-ES"/>
          </a:pPr>
          <a:endParaRPr lang="es-MX"/>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100"/>
            </a:pPr>
            <a:r>
              <a:rPr lang="es-MX" sz="1100"/>
              <a:t>Distribución</a:t>
            </a:r>
            <a:r>
              <a:rPr lang="es-MX" sz="1100" baseline="0"/>
              <a:t> de </a:t>
            </a:r>
            <a:r>
              <a:rPr lang="es-MX" sz="1100"/>
              <a:t>profesores de tiempo completo por nivel académico</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2"/>
              <c:layout>
                <c:manualLayout>
                  <c:x val="0.13754662198694431"/>
                  <c:y val="-0.287478044006756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33E-4782-9B12-6BCC2481C014}"/>
                </c:ext>
              </c:extLst>
            </c:dLbl>
            <c:spPr>
              <a:noFill/>
              <a:ln>
                <a:noFill/>
              </a:ln>
              <a:effectLst/>
            </c:spPr>
            <c:txPr>
              <a:bodyPr/>
              <a:lstStyle/>
              <a:p>
                <a:pPr>
                  <a:defRPr lang="es-ES"/>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('T81 Nivel de Estudios Prof.'!$C$4,'T81 Nivel de Estudios Prof.'!$E$4,'T81 Nivel de Estudios Prof.'!$G$4)</c:f>
              <c:strCache>
                <c:ptCount val="3"/>
                <c:pt idx="0">
                  <c:v>Licenciatura</c:v>
                </c:pt>
                <c:pt idx="1">
                  <c:v>Maestría</c:v>
                </c:pt>
                <c:pt idx="2">
                  <c:v>Doctorado</c:v>
                </c:pt>
              </c:strCache>
            </c:strRef>
          </c:cat>
          <c:val>
            <c:numRef>
              <c:f>('T81 Nivel de Estudios Prof.'!$C$20,'T81 Nivel de Estudios Prof.'!$E$20,'T81 Nivel de Estudios Prof.'!$G$20)</c:f>
              <c:numCache>
                <c:formatCode>General</c:formatCode>
                <c:ptCount val="3"/>
                <c:pt idx="0">
                  <c:v>8</c:v>
                </c:pt>
                <c:pt idx="1">
                  <c:v>36</c:v>
                </c:pt>
                <c:pt idx="2">
                  <c:v>174</c:v>
                </c:pt>
              </c:numCache>
            </c:numRef>
          </c:val>
          <c:extLst>
            <c:ext xmlns:c16="http://schemas.microsoft.com/office/drawing/2014/chart" uri="{C3380CC4-5D6E-409C-BE32-E72D297353CC}">
              <c16:uniqueId val="{00000001-933E-4782-9B12-6BCC2481C014}"/>
            </c:ext>
          </c:extLst>
        </c:ser>
        <c:dLbls>
          <c:showLegendKey val="0"/>
          <c:showVal val="0"/>
          <c:showCatName val="1"/>
          <c:showSerName val="0"/>
          <c:showPercent val="1"/>
          <c:showBubbleSize val="0"/>
          <c:showLeaderLines val="1"/>
        </c:dLbls>
      </c:pie3DChart>
    </c:plotArea>
    <c:plotVisOnly val="1"/>
    <c:dispBlanksAs val="zero"/>
    <c:showDLblsOverMax val="0"/>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MX" sz="1200" b="1">
                <a:solidFill>
                  <a:sysClr val="windowText" lastClr="000000"/>
                </a:solidFill>
                <a:latin typeface="+mn-lt"/>
                <a:cs typeface="Arial" panose="020B0604020202020204" pitchFamily="34" charset="0"/>
              </a:rPr>
              <a:t>Modalidad de bachillerato de origen (Trimestre 16-Otoño)</a:t>
            </a:r>
          </a:p>
        </c:rich>
      </c:tx>
      <c:overlay val="0"/>
      <c:spPr>
        <a:noFill/>
        <a:ln w="25400">
          <a:noFill/>
        </a:ln>
      </c:spPr>
    </c:title>
    <c:autoTitleDeleted val="0"/>
    <c:view3D>
      <c:rotX val="30"/>
      <c:rotY val="0"/>
      <c:rAngAx val="0"/>
    </c:view3D>
    <c:floor>
      <c:thickness val="0"/>
    </c:floor>
    <c:sideWall>
      <c:thickness val="0"/>
    </c:sideWall>
    <c:backWall>
      <c:thickness val="0"/>
    </c:backWall>
    <c:plotArea>
      <c:layout/>
      <c:pie3DChart>
        <c:varyColors val="1"/>
        <c:ser>
          <c:idx val="0"/>
          <c:order val="0"/>
          <c:spPr>
            <a:effectLst>
              <a:outerShdw blurRad="40005" dist="22860" dir="5400000" algn="ctr" rotWithShape="0">
                <a:srgbClr val="000000">
                  <a:alpha val="35000"/>
                </a:srgbClr>
              </a:outerShdw>
            </a:effectLst>
            <a:scene3d>
              <a:camera prst="orthographicFront"/>
              <a:lightRig rig="threePt" dir="t"/>
            </a:scene3d>
            <a:sp3d>
              <a:bevelT w="63500" h="38100"/>
              <a:contourClr>
                <a:srgbClr val="000000"/>
              </a:contourClr>
            </a:sp3d>
          </c:spPr>
          <c:explosion val="15"/>
          <c:dPt>
            <c:idx val="0"/>
            <c:bubble3D val="0"/>
            <c:spPr>
              <a:solidFill>
                <a:schemeClr val="accent6">
                  <a:shade val="42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1-D5F7-45AC-95B2-8A8158C8ADB0}"/>
              </c:ext>
            </c:extLst>
          </c:dPt>
          <c:dPt>
            <c:idx val="1"/>
            <c:bubble3D val="0"/>
            <c:spPr>
              <a:solidFill>
                <a:schemeClr val="accent6">
                  <a:shade val="55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3-D5F7-45AC-95B2-8A8158C8ADB0}"/>
              </c:ext>
            </c:extLst>
          </c:dPt>
          <c:dPt>
            <c:idx val="2"/>
            <c:bubble3D val="0"/>
            <c:spPr>
              <a:solidFill>
                <a:schemeClr val="accent6">
                  <a:shade val="68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5-D5F7-45AC-95B2-8A8158C8ADB0}"/>
              </c:ext>
            </c:extLst>
          </c:dPt>
          <c:dPt>
            <c:idx val="3"/>
            <c:bubble3D val="0"/>
            <c:spPr>
              <a:solidFill>
                <a:schemeClr val="accent6">
                  <a:shade val="80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7-D5F7-45AC-95B2-8A8158C8ADB0}"/>
              </c:ext>
            </c:extLst>
          </c:dPt>
          <c:dPt>
            <c:idx val="4"/>
            <c:bubble3D val="0"/>
            <c:spPr>
              <a:solidFill>
                <a:schemeClr val="accent6">
                  <a:shade val="93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9-D5F7-45AC-95B2-8A8158C8ADB0}"/>
              </c:ext>
            </c:extLst>
          </c:dPt>
          <c:dPt>
            <c:idx val="5"/>
            <c:bubble3D val="0"/>
            <c:spPr>
              <a:solidFill>
                <a:schemeClr val="accent6">
                  <a:tint val="94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B-D5F7-45AC-95B2-8A8158C8ADB0}"/>
              </c:ext>
            </c:extLst>
          </c:dPt>
          <c:dPt>
            <c:idx val="6"/>
            <c:bubble3D val="0"/>
            <c:spPr>
              <a:solidFill>
                <a:schemeClr val="accent6">
                  <a:tint val="81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D-D5F7-45AC-95B2-8A8158C8ADB0}"/>
              </c:ext>
            </c:extLst>
          </c:dPt>
          <c:dPt>
            <c:idx val="7"/>
            <c:bubble3D val="0"/>
            <c:spPr>
              <a:solidFill>
                <a:schemeClr val="accent6">
                  <a:tint val="69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0F-D5F7-45AC-95B2-8A8158C8ADB0}"/>
              </c:ext>
            </c:extLst>
          </c:dPt>
          <c:dPt>
            <c:idx val="8"/>
            <c:bubble3D val="0"/>
            <c:spPr>
              <a:solidFill>
                <a:schemeClr val="accent6">
                  <a:tint val="56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11-D5F7-45AC-95B2-8A8158C8ADB0}"/>
              </c:ext>
            </c:extLst>
          </c:dPt>
          <c:dPt>
            <c:idx val="9"/>
            <c:bubble3D val="0"/>
            <c:spPr>
              <a:solidFill>
                <a:schemeClr val="accent6">
                  <a:tint val="43000"/>
                </a:schemeClr>
              </a:solidFill>
              <a:ln w="25400">
                <a:solidFill>
                  <a:schemeClr val="lt1"/>
                </a:solidFill>
              </a:ln>
              <a:effectLst>
                <a:outerShdw blurRad="40005" dist="22860" dir="5400000" algn="ctr" rotWithShape="0">
                  <a:srgbClr val="000000">
                    <a:alpha val="35000"/>
                  </a:srgbClr>
                </a:outerShdw>
              </a:effectLst>
              <a:scene3d>
                <a:camera prst="orthographicFront"/>
                <a:lightRig rig="threePt" dir="t"/>
              </a:scene3d>
              <a:sp3d contourW="25400">
                <a:bevelT w="63500" h="38100"/>
                <a:contourClr>
                  <a:schemeClr val="lt1"/>
                </a:contourClr>
              </a:sp3d>
            </c:spPr>
            <c:extLst>
              <c:ext xmlns:c16="http://schemas.microsoft.com/office/drawing/2014/chart" uri="{C3380CC4-5D6E-409C-BE32-E72D297353CC}">
                <c16:uniqueId val="{00000013-D5F7-45AC-95B2-8A8158C8ADB0}"/>
              </c:ext>
            </c:extLst>
          </c:dPt>
          <c:dLbls>
            <c:dLbl>
              <c:idx val="3"/>
              <c:layout>
                <c:manualLayout>
                  <c:x val="4.3570886476012725E-2"/>
                  <c:y val="4.5575463086891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5F7-45AC-95B2-8A8158C8ADB0}"/>
                </c:ext>
              </c:extLst>
            </c:dLbl>
            <c:dLbl>
              <c:idx val="7"/>
              <c:layout>
                <c:manualLayout>
                  <c:x val="4.2742151920238135E-2"/>
                  <c:y val="-2.11411444911570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5F7-45AC-95B2-8A8158C8ADB0}"/>
                </c:ext>
              </c:extLst>
            </c:dLbl>
            <c:dLbl>
              <c:idx val="8"/>
              <c:layout>
                <c:manualLayout>
                  <c:x val="7.5517840120420537E-2"/>
                  <c:y val="5.9308579655534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5F7-45AC-95B2-8A8158C8ADB0}"/>
                </c:ext>
              </c:extLst>
            </c:dLbl>
            <c:dLbl>
              <c:idx val="9"/>
              <c:layout>
                <c:manualLayout>
                  <c:x val="-8.1513925142059976E-2"/>
                  <c:y val="4.21575632617028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5F7-45AC-95B2-8A8158C8ADB0}"/>
                </c:ext>
              </c:extLst>
            </c:dLbl>
            <c:dLbl>
              <c:idx val="11"/>
              <c:layout>
                <c:manualLayout>
                  <c:x val="-0.32921847535770177"/>
                  <c:y val="-1.6943649538164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45B-4A08-98B3-44B6E04A38A9}"/>
                </c:ext>
              </c:extLst>
            </c:dLbl>
            <c:spPr>
              <a:noFill/>
              <a:ln w="25400">
                <a:noFill/>
              </a:ln>
            </c:spPr>
            <c:txPr>
              <a:bodyPr rot="0" spcFirstLastPara="1" vertOverflow="ellipsis" vert="horz" wrap="square" lIns="38100" tIns="19050" rIns="38100" bIns="19050" anchor="ctr" anchorCtr="1">
                <a:spAutoFit/>
              </a:bodyPr>
              <a:lstStyle/>
              <a:p>
                <a:pPr>
                  <a:defRPr lang="es-ES" sz="1000" b="0" i="0" u="none" strike="noStrike" kern="1200" baseline="0">
                    <a:solidFill>
                      <a:sysClr val="windowText" lastClr="000000"/>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'T4 IEMS de origen'!$A$6:$A$17</c:f>
              <c:strCache>
                <c:ptCount val="12"/>
                <c:pt idx="0">
                  <c:v>Bachillerato Tecnológico</c:v>
                </c:pt>
                <c:pt idx="1">
                  <c:v>Colegio de Bachilleres</c:v>
                </c:pt>
                <c:pt idx="2">
                  <c:v>CONALEP</c:v>
                </c:pt>
                <c:pt idx="3">
                  <c:v>Incorporada a la UAEM</c:v>
                </c:pt>
                <c:pt idx="4">
                  <c:v>Incorporada SEP</c:v>
                </c:pt>
                <c:pt idx="5">
                  <c:v>Incorporada UNAM</c:v>
                </c:pt>
                <c:pt idx="6">
                  <c:v>Incorporada UPE</c:v>
                </c:pt>
                <c:pt idx="7">
                  <c:v>IPN</c:v>
                </c:pt>
                <c:pt idx="8">
                  <c:v>Otro</c:v>
                </c:pt>
                <c:pt idx="9">
                  <c:v>UAEM</c:v>
                </c:pt>
                <c:pt idx="10">
                  <c:v>UNAM</c:v>
                </c:pt>
                <c:pt idx="11">
                  <c:v>Universidad Pública Estatal (UPE)</c:v>
                </c:pt>
              </c:strCache>
            </c:strRef>
          </c:cat>
          <c:val>
            <c:numRef>
              <c:f>'T4 IEMS de origen'!$H$6:$H$17</c:f>
              <c:numCache>
                <c:formatCode>General</c:formatCode>
                <c:ptCount val="12"/>
                <c:pt idx="0">
                  <c:v>43</c:v>
                </c:pt>
                <c:pt idx="1">
                  <c:v>220</c:v>
                </c:pt>
                <c:pt idx="2">
                  <c:v>38</c:v>
                </c:pt>
                <c:pt idx="3">
                  <c:v>12</c:v>
                </c:pt>
                <c:pt idx="4">
                  <c:v>122</c:v>
                </c:pt>
                <c:pt idx="5">
                  <c:v>68</c:v>
                </c:pt>
                <c:pt idx="6">
                  <c:v>10</c:v>
                </c:pt>
                <c:pt idx="7">
                  <c:v>38</c:v>
                </c:pt>
                <c:pt idx="8">
                  <c:v>93</c:v>
                </c:pt>
                <c:pt idx="9">
                  <c:v>12</c:v>
                </c:pt>
                <c:pt idx="10">
                  <c:v>33</c:v>
                </c:pt>
                <c:pt idx="11">
                  <c:v>6</c:v>
                </c:pt>
              </c:numCache>
            </c:numRef>
          </c:val>
          <c:extLst>
            <c:ext xmlns:c16="http://schemas.microsoft.com/office/drawing/2014/chart" uri="{C3380CC4-5D6E-409C-BE32-E72D297353CC}">
              <c16:uniqueId val="{00000014-D5F7-45AC-95B2-8A8158C8ADB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w="9525" cap="flat" cmpd="sng" algn="ctr">
      <a:solidFill>
        <a:srgbClr val="868686"/>
      </a:solidFill>
      <a:round/>
    </a:ln>
    <a:effectLst/>
  </c:spPr>
  <c:txPr>
    <a:bodyPr/>
    <a:lstStyle/>
    <a:p>
      <a:pPr>
        <a:defRPr/>
      </a:pPr>
      <a:endParaRPr lang="es-MX"/>
    </a:p>
  </c:txPr>
  <c:printSettings>
    <c:headerFooter/>
    <c:pageMargins b="0.75000000000000377" l="0.70000000000000062" r="0.70000000000000062" t="0.75000000000000377"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100"/>
            </a:pPr>
            <a:r>
              <a:rPr lang="es-MX" sz="1100"/>
              <a:t>Número </a:t>
            </a:r>
            <a:r>
              <a:rPr lang="es-MX" sz="1100" baseline="0"/>
              <a:t>de profesores de tiempo completo por División, por nivel académico</a:t>
            </a:r>
          </a:p>
        </c:rich>
      </c:tx>
      <c:overlay val="0"/>
    </c:title>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v>CCD</c:v>
          </c:tx>
          <c:invertIfNegative val="0"/>
          <c:dLbls>
            <c:dLbl>
              <c:idx val="0"/>
              <c:layout>
                <c:manualLayout>
                  <c:x val="5.0438596491228033E-2"/>
                  <c:y val="7.0083214159678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F-4C2A-8FF3-67FA1E46822D}"/>
                </c:ext>
              </c:extLst>
            </c:dLbl>
            <c:dLbl>
              <c:idx val="1"/>
              <c:layout>
                <c:manualLayout>
                  <c:x val="4.38596491228070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F-4C2A-8FF3-67FA1E46822D}"/>
                </c:ext>
              </c:extLst>
            </c:dLbl>
            <c:dLbl>
              <c:idx val="2"/>
              <c:layout>
                <c:manualLayout>
                  <c:x val="5.7017543859649231E-2"/>
                  <c:y val="-3.50416070798394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CF-4C2A-8FF3-67FA1E46822D}"/>
                </c:ext>
              </c:extLst>
            </c:dLbl>
            <c:spPr>
              <a:noFill/>
              <a:ln>
                <a:noFill/>
              </a:ln>
              <a:effectLst/>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('T81 Nivel de Estudios Prof.'!$C$4,'T81 Nivel de Estudios Prof.'!$E$4,'T81 Nivel de Estudios Prof.'!$G$4)</c:f>
              <c:strCache>
                <c:ptCount val="3"/>
                <c:pt idx="0">
                  <c:v>Licenciatura</c:v>
                </c:pt>
                <c:pt idx="1">
                  <c:v>Maestría</c:v>
                </c:pt>
                <c:pt idx="2">
                  <c:v>Doctorado</c:v>
                </c:pt>
              </c:strCache>
            </c:strRef>
          </c:cat>
          <c:val>
            <c:numRef>
              <c:f>('T81 Nivel de Estudios Prof.'!$C$9,'T81 Nivel de Estudios Prof.'!$E$9,'T81 Nivel de Estudios Prof.'!$G$9)</c:f>
              <c:numCache>
                <c:formatCode>General</c:formatCode>
                <c:ptCount val="3"/>
                <c:pt idx="0">
                  <c:v>7</c:v>
                </c:pt>
                <c:pt idx="1">
                  <c:v>28</c:v>
                </c:pt>
                <c:pt idx="2">
                  <c:v>48</c:v>
                </c:pt>
              </c:numCache>
            </c:numRef>
          </c:val>
          <c:extLst>
            <c:ext xmlns:c16="http://schemas.microsoft.com/office/drawing/2014/chart" uri="{C3380CC4-5D6E-409C-BE32-E72D297353CC}">
              <c16:uniqueId val="{00000003-11CF-4C2A-8FF3-67FA1E46822D}"/>
            </c:ext>
          </c:extLst>
        </c:ser>
        <c:ser>
          <c:idx val="1"/>
          <c:order val="1"/>
          <c:tx>
            <c:v>CNI</c:v>
          </c:tx>
          <c:invertIfNegative val="0"/>
          <c:dLbls>
            <c:dLbl>
              <c:idx val="0"/>
              <c:layout>
                <c:manualLayout>
                  <c:x val="1.5350877192982483E-2"/>
                  <c:y val="-3.50416070798394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F-4C2A-8FF3-67FA1E46822D}"/>
                </c:ext>
              </c:extLst>
            </c:dLbl>
            <c:dLbl>
              <c:idx val="1"/>
              <c:layout>
                <c:manualLayout>
                  <c:x val="1.53508771929824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F-4C2A-8FF3-67FA1E46822D}"/>
                </c:ext>
              </c:extLst>
            </c:dLbl>
            <c:dLbl>
              <c:idx val="2"/>
              <c:layout>
                <c:manualLayout>
                  <c:x val="1.973684210526316E-2"/>
                  <c:y val="3.50416070798394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F-4C2A-8FF3-67FA1E46822D}"/>
                </c:ext>
              </c:extLst>
            </c:dLbl>
            <c:spPr>
              <a:noFill/>
              <a:ln>
                <a:noFill/>
              </a:ln>
              <a:effectLst/>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('T81 Nivel de Estudios Prof.'!$C$4,'T81 Nivel de Estudios Prof.'!$E$4,'T81 Nivel de Estudios Prof.'!$G$4)</c:f>
              <c:strCache>
                <c:ptCount val="3"/>
                <c:pt idx="0">
                  <c:v>Licenciatura</c:v>
                </c:pt>
                <c:pt idx="1">
                  <c:v>Maestría</c:v>
                </c:pt>
                <c:pt idx="2">
                  <c:v>Doctorado</c:v>
                </c:pt>
              </c:strCache>
            </c:strRef>
          </c:cat>
          <c:val>
            <c:numRef>
              <c:f>('T81 Nivel de Estudios Prof.'!$C$14,'T81 Nivel de Estudios Prof.'!$E$14,'T81 Nivel de Estudios Prof.'!$G$14)</c:f>
              <c:numCache>
                <c:formatCode>General</c:formatCode>
                <c:ptCount val="3"/>
                <c:pt idx="0">
                  <c:v>0</c:v>
                </c:pt>
                <c:pt idx="1">
                  <c:v>5</c:v>
                </c:pt>
                <c:pt idx="2">
                  <c:v>62</c:v>
                </c:pt>
              </c:numCache>
            </c:numRef>
          </c:val>
          <c:extLst>
            <c:ext xmlns:c16="http://schemas.microsoft.com/office/drawing/2014/chart" uri="{C3380CC4-5D6E-409C-BE32-E72D297353CC}">
              <c16:uniqueId val="{00000007-11CF-4C2A-8FF3-67FA1E46822D}"/>
            </c:ext>
          </c:extLst>
        </c:ser>
        <c:ser>
          <c:idx val="2"/>
          <c:order val="2"/>
          <c:tx>
            <c:v>CSH</c:v>
          </c:tx>
          <c:invertIfNegative val="0"/>
          <c:dLbls>
            <c:dLbl>
              <c:idx val="0"/>
              <c:layout>
                <c:manualLayout>
                  <c:x val="-1.7543859649122851E-2"/>
                  <c:y val="-2.4529124955887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F-4C2A-8FF3-67FA1E46822D}"/>
                </c:ext>
              </c:extLst>
            </c:dLbl>
            <c:dLbl>
              <c:idx val="1"/>
              <c:layout>
                <c:manualLayout>
                  <c:x val="-1.3157894736842111E-2"/>
                  <c:y val="-2.1024964247903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F-4C2A-8FF3-67FA1E46822D}"/>
                </c:ext>
              </c:extLst>
            </c:dLbl>
            <c:dLbl>
              <c:idx val="2"/>
              <c:layout>
                <c:manualLayout>
                  <c:x val="-1.53508771929824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F-4C2A-8FF3-67FA1E46822D}"/>
                </c:ext>
              </c:extLst>
            </c:dLbl>
            <c:spPr>
              <a:noFill/>
              <a:ln>
                <a:noFill/>
              </a:ln>
              <a:effectLst/>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('T81 Nivel de Estudios Prof.'!$C$4,'T81 Nivel de Estudios Prof.'!$E$4,'T81 Nivel de Estudios Prof.'!$G$4)</c:f>
              <c:strCache>
                <c:ptCount val="3"/>
                <c:pt idx="0">
                  <c:v>Licenciatura</c:v>
                </c:pt>
                <c:pt idx="1">
                  <c:v>Maestría</c:v>
                </c:pt>
                <c:pt idx="2">
                  <c:v>Doctorado</c:v>
                </c:pt>
              </c:strCache>
            </c:strRef>
          </c:cat>
          <c:val>
            <c:numRef>
              <c:f>('T81 Nivel de Estudios Prof.'!$C$19,'T81 Nivel de Estudios Prof.'!$E$19,'T81 Nivel de Estudios Prof.'!$G$19)</c:f>
              <c:numCache>
                <c:formatCode>General</c:formatCode>
                <c:ptCount val="3"/>
                <c:pt idx="0">
                  <c:v>1</c:v>
                </c:pt>
                <c:pt idx="1">
                  <c:v>3</c:v>
                </c:pt>
                <c:pt idx="2">
                  <c:v>64</c:v>
                </c:pt>
              </c:numCache>
            </c:numRef>
          </c:val>
          <c:extLst>
            <c:ext xmlns:c16="http://schemas.microsoft.com/office/drawing/2014/chart" uri="{C3380CC4-5D6E-409C-BE32-E72D297353CC}">
              <c16:uniqueId val="{0000000B-11CF-4C2A-8FF3-67FA1E46822D}"/>
            </c:ext>
          </c:extLst>
        </c:ser>
        <c:dLbls>
          <c:showLegendKey val="0"/>
          <c:showVal val="1"/>
          <c:showCatName val="0"/>
          <c:showSerName val="0"/>
          <c:showPercent val="0"/>
          <c:showBubbleSize val="0"/>
        </c:dLbls>
        <c:gapWidth val="75"/>
        <c:shape val="cylinder"/>
        <c:axId val="130023808"/>
        <c:axId val="130025344"/>
        <c:axId val="0"/>
      </c:bar3DChart>
      <c:catAx>
        <c:axId val="130023808"/>
        <c:scaling>
          <c:orientation val="minMax"/>
        </c:scaling>
        <c:delete val="0"/>
        <c:axPos val="b"/>
        <c:numFmt formatCode="General" sourceLinked="0"/>
        <c:majorTickMark val="none"/>
        <c:minorTickMark val="none"/>
        <c:tickLblPos val="nextTo"/>
        <c:txPr>
          <a:bodyPr/>
          <a:lstStyle/>
          <a:p>
            <a:pPr>
              <a:defRPr lang="es-ES"/>
            </a:pPr>
            <a:endParaRPr lang="es-MX"/>
          </a:p>
        </c:txPr>
        <c:crossAx val="130025344"/>
        <c:crosses val="autoZero"/>
        <c:auto val="1"/>
        <c:lblAlgn val="ctr"/>
        <c:lblOffset val="100"/>
        <c:noMultiLvlLbl val="0"/>
      </c:catAx>
      <c:valAx>
        <c:axId val="130025344"/>
        <c:scaling>
          <c:orientation val="minMax"/>
        </c:scaling>
        <c:delete val="0"/>
        <c:axPos val="l"/>
        <c:majorGridlines/>
        <c:numFmt formatCode="General" sourceLinked="1"/>
        <c:majorTickMark val="none"/>
        <c:minorTickMark val="none"/>
        <c:tickLblPos val="nextTo"/>
        <c:txPr>
          <a:bodyPr/>
          <a:lstStyle/>
          <a:p>
            <a:pPr>
              <a:defRPr lang="es-ES"/>
            </a:pPr>
            <a:endParaRPr lang="es-MX"/>
          </a:p>
        </c:txPr>
        <c:crossAx val="130023808"/>
        <c:crosses val="autoZero"/>
        <c:crossBetween val="between"/>
      </c:valAx>
    </c:plotArea>
    <c:legend>
      <c:legendPos val="b"/>
      <c:overlay val="0"/>
      <c:txPr>
        <a:bodyPr/>
        <a:lstStyle/>
        <a:p>
          <a:pPr>
            <a:defRPr lang="es-ES"/>
          </a:pPr>
          <a:endParaRPr lang="es-MX"/>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400" baseline="0"/>
            </a:pPr>
            <a:r>
              <a:rPr lang="es-MX" sz="1200" baseline="0"/>
              <a:t>Distribución de PTC que pertenecen al SNI</a:t>
            </a:r>
          </a:p>
        </c:rich>
      </c:tx>
      <c:layout>
        <c:manualLayout>
          <c:xMode val="edge"/>
          <c:yMode val="edge"/>
          <c:x val="0.26567163212468348"/>
          <c:y val="3.1984002961668305E-2"/>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5"/>
          <c:dLbls>
            <c:dLbl>
              <c:idx val="0"/>
              <c:layout>
                <c:manualLayout>
                  <c:x val="-6.8224246867866406E-2"/>
                  <c:y val="0.120400460212613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EEE-4318-B3AE-95E925434DF0}"/>
                </c:ext>
              </c:extLst>
            </c:dLbl>
            <c:dLbl>
              <c:idx val="1"/>
              <c:layout>
                <c:manualLayout>
                  <c:x val="7.9355272533274374E-2"/>
                  <c:y val="-0.347810939344915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EE-4318-B3AE-95E925434DF0}"/>
                </c:ext>
              </c:extLst>
            </c:dLbl>
            <c:spPr>
              <a:noFill/>
              <a:ln>
                <a:noFill/>
              </a:ln>
              <a:effectLst/>
            </c:spPr>
            <c:txPr>
              <a:bodyPr/>
              <a:lstStyle/>
              <a:p>
                <a:pPr>
                  <a:defRPr lang="es-ES"/>
                </a:pPr>
                <a:endParaRPr lang="es-MX"/>
              </a:p>
            </c:txPr>
            <c:showLegendKey val="0"/>
            <c:showVal val="0"/>
            <c:showCatName val="1"/>
            <c:showSerName val="0"/>
            <c:showPercent val="1"/>
            <c:showBubbleSize val="0"/>
            <c:showLeaderLines val="0"/>
            <c:extLst>
              <c:ext xmlns:c15="http://schemas.microsoft.com/office/drawing/2012/chart" uri="{CE6537A1-D6FC-4f65-9D91-7224C49458BB}"/>
            </c:extLst>
          </c:dLbls>
          <c:cat>
            <c:strRef>
              <c:f>'T82 Profesores en SNI y PRODEP'!$B$4:$E$4</c:f>
              <c:strCache>
                <c:ptCount val="4"/>
                <c:pt idx="0">
                  <c:v>Candidato</c:v>
                </c:pt>
                <c:pt idx="1">
                  <c:v>Nivel 1</c:v>
                </c:pt>
                <c:pt idx="2">
                  <c:v>Nivel 2</c:v>
                </c:pt>
                <c:pt idx="3">
                  <c:v>Nivel 3</c:v>
                </c:pt>
              </c:strCache>
            </c:strRef>
          </c:cat>
          <c:val>
            <c:numRef>
              <c:f>'T82 Profesores en SNI y PRODEP'!$B$17:$E$17</c:f>
              <c:numCache>
                <c:formatCode>General</c:formatCode>
                <c:ptCount val="4"/>
                <c:pt idx="0">
                  <c:v>12</c:v>
                </c:pt>
                <c:pt idx="1">
                  <c:v>82</c:v>
                </c:pt>
                <c:pt idx="2">
                  <c:v>19</c:v>
                </c:pt>
                <c:pt idx="3">
                  <c:v>5</c:v>
                </c:pt>
              </c:numCache>
            </c:numRef>
          </c:val>
          <c:extLst>
            <c:ext xmlns:c16="http://schemas.microsoft.com/office/drawing/2014/chart" uri="{C3380CC4-5D6E-409C-BE32-E72D297353CC}">
              <c16:uniqueId val="{00000002-3EEE-4318-B3AE-95E925434DF0}"/>
            </c:ext>
          </c:extLst>
        </c:ser>
        <c:dLbls>
          <c:showLegendKey val="0"/>
          <c:showVal val="0"/>
          <c:showCatName val="1"/>
          <c:showSerName val="0"/>
          <c:showPercent val="1"/>
          <c:showBubbleSize val="0"/>
          <c:showLeaderLines val="0"/>
        </c:dLbls>
      </c:pie3DChart>
    </c:plotArea>
    <c:plotVisOnly val="1"/>
    <c:dispBlanksAs val="zero"/>
    <c:showDLblsOverMax val="0"/>
  </c:chart>
  <c:printSettings>
    <c:headerFooter/>
    <c:pageMargins b="0.750000000000003" l="0.70000000000000062" r="0.70000000000000062" t="0.750000000000003"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s-MX" sz="1200"/>
              <a:t>Distribución de PTC con reconocimiento de perfil Prodep</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9"/>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('T82 Profesores en SNI y PRODEP'!$A$8,'T82 Profesores en SNI y PRODEP'!$A$12,'T82 Profesores en SNI y PRODEP'!$A$16)</c:f>
              <c:strCache>
                <c:ptCount val="3"/>
                <c:pt idx="0">
                  <c:v>Total DCCD</c:v>
                </c:pt>
                <c:pt idx="1">
                  <c:v>Total DCNI</c:v>
                </c:pt>
                <c:pt idx="2">
                  <c:v>Total DCSH</c:v>
                </c:pt>
              </c:strCache>
            </c:strRef>
          </c:cat>
          <c:val>
            <c:numRef>
              <c:f>('T82 Profesores en SNI y PRODEP'!$H$8,'T82 Profesores en SNI y PRODEP'!$H$12,'T82 Profesores en SNI y PRODEP'!$H$16)</c:f>
              <c:numCache>
                <c:formatCode>General</c:formatCode>
                <c:ptCount val="3"/>
                <c:pt idx="0">
                  <c:v>28</c:v>
                </c:pt>
                <c:pt idx="1">
                  <c:v>47</c:v>
                </c:pt>
                <c:pt idx="2">
                  <c:v>27</c:v>
                </c:pt>
              </c:numCache>
            </c:numRef>
          </c:val>
          <c:extLst>
            <c:ext xmlns:c16="http://schemas.microsoft.com/office/drawing/2014/chart" uri="{C3380CC4-5D6E-409C-BE32-E72D297353CC}">
              <c16:uniqueId val="{00000000-2910-4E66-BF4F-797E4F80A114}"/>
            </c:ext>
          </c:extLst>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s-MX" sz="1200"/>
              <a:t>Evolución del número</a:t>
            </a:r>
            <a:r>
              <a:rPr lang="es-MX" sz="1200" baseline="0"/>
              <a:t> de profesores adscritos al SNI</a:t>
            </a:r>
            <a:endParaRPr lang="es-MX" sz="1200"/>
          </a:p>
        </c:rich>
      </c:tx>
      <c:overlay val="0"/>
    </c:title>
    <c:autoTitleDeleted val="0"/>
    <c:plotArea>
      <c:layout>
        <c:manualLayout>
          <c:layoutTarget val="inner"/>
          <c:xMode val="edge"/>
          <c:yMode val="edge"/>
          <c:x val="4.8095961171237891E-2"/>
          <c:y val="0.1025646537638171"/>
          <c:w val="0.92706896231423808"/>
          <c:h val="0.76193848053314195"/>
        </c:manualLayout>
      </c:layout>
      <c:lineChart>
        <c:grouping val="standard"/>
        <c:varyColors val="0"/>
        <c:ser>
          <c:idx val="0"/>
          <c:order val="0"/>
          <c:tx>
            <c:strRef>
              <c:f>'T83 Profesores SNI por Año'!$A$5</c:f>
              <c:strCache>
                <c:ptCount val="1"/>
                <c:pt idx="0">
                  <c:v>CCD</c:v>
                </c:pt>
              </c:strCache>
            </c:strRef>
          </c:tx>
          <c:dLbls>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79-416C-881F-ED412A071D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'T83 Profesores SNI por Año'!$B$4:$L$4</c:f>
              <c:strCache>
                <c:ptCount val="11"/>
                <c:pt idx="0">
                  <c:v> 2006</c:v>
                </c:pt>
                <c:pt idx="1">
                  <c:v> 2007</c:v>
                </c:pt>
                <c:pt idx="2">
                  <c:v> 2008</c:v>
                </c:pt>
                <c:pt idx="3">
                  <c:v> 2009</c:v>
                </c:pt>
                <c:pt idx="4">
                  <c:v> 2010</c:v>
                </c:pt>
                <c:pt idx="5">
                  <c:v> 2011</c:v>
                </c:pt>
                <c:pt idx="6">
                  <c:v> 2012</c:v>
                </c:pt>
                <c:pt idx="7">
                  <c:v> 2013</c:v>
                </c:pt>
                <c:pt idx="8">
                  <c:v> 2014</c:v>
                </c:pt>
                <c:pt idx="9">
                  <c:v>2015</c:v>
                </c:pt>
                <c:pt idx="10">
                  <c:v>2016</c:v>
                </c:pt>
              </c:strCache>
            </c:strRef>
          </c:cat>
          <c:val>
            <c:numRef>
              <c:f>'T83 Profesores SNI por Año'!$B$5:$L$5</c:f>
              <c:numCache>
                <c:formatCode>General</c:formatCode>
                <c:ptCount val="11"/>
                <c:pt idx="0">
                  <c:v>3</c:v>
                </c:pt>
                <c:pt idx="1">
                  <c:v>3</c:v>
                </c:pt>
                <c:pt idx="2">
                  <c:v>9</c:v>
                </c:pt>
                <c:pt idx="3">
                  <c:v>12</c:v>
                </c:pt>
                <c:pt idx="4">
                  <c:v>17</c:v>
                </c:pt>
                <c:pt idx="5">
                  <c:v>18</c:v>
                </c:pt>
                <c:pt idx="6">
                  <c:v>19</c:v>
                </c:pt>
                <c:pt idx="7">
                  <c:v>19</c:v>
                </c:pt>
                <c:pt idx="8">
                  <c:v>22</c:v>
                </c:pt>
                <c:pt idx="9">
                  <c:v>24</c:v>
                </c:pt>
                <c:pt idx="10">
                  <c:v>22</c:v>
                </c:pt>
              </c:numCache>
            </c:numRef>
          </c:val>
          <c:smooth val="0"/>
          <c:extLst>
            <c:ext xmlns:c16="http://schemas.microsoft.com/office/drawing/2014/chart" uri="{C3380CC4-5D6E-409C-BE32-E72D297353CC}">
              <c16:uniqueId val="{00000001-CE79-416C-881F-ED412A071D82}"/>
            </c:ext>
          </c:extLst>
        </c:ser>
        <c:ser>
          <c:idx val="1"/>
          <c:order val="1"/>
          <c:tx>
            <c:strRef>
              <c:f>'T83 Profesores SNI por Año'!$A$6</c:f>
              <c:strCache>
                <c:ptCount val="1"/>
                <c:pt idx="0">
                  <c:v>CNI</c:v>
                </c:pt>
              </c:strCache>
            </c:strRef>
          </c:tx>
          <c:dLbls>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79-416C-881F-ED412A071D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'T83 Profesores SNI por Año'!$B$4:$L$4</c:f>
              <c:strCache>
                <c:ptCount val="11"/>
                <c:pt idx="0">
                  <c:v> 2006</c:v>
                </c:pt>
                <c:pt idx="1">
                  <c:v> 2007</c:v>
                </c:pt>
                <c:pt idx="2">
                  <c:v> 2008</c:v>
                </c:pt>
                <c:pt idx="3">
                  <c:v> 2009</c:v>
                </c:pt>
                <c:pt idx="4">
                  <c:v> 2010</c:v>
                </c:pt>
                <c:pt idx="5">
                  <c:v> 2011</c:v>
                </c:pt>
                <c:pt idx="6">
                  <c:v> 2012</c:v>
                </c:pt>
                <c:pt idx="7">
                  <c:v> 2013</c:v>
                </c:pt>
                <c:pt idx="8">
                  <c:v> 2014</c:v>
                </c:pt>
                <c:pt idx="9">
                  <c:v>2015</c:v>
                </c:pt>
                <c:pt idx="10">
                  <c:v>2016</c:v>
                </c:pt>
              </c:strCache>
            </c:strRef>
          </c:cat>
          <c:val>
            <c:numRef>
              <c:f>'T83 Profesores SNI por Año'!$B$6:$L$6</c:f>
              <c:numCache>
                <c:formatCode>General</c:formatCode>
                <c:ptCount val="11"/>
                <c:pt idx="0">
                  <c:v>9</c:v>
                </c:pt>
                <c:pt idx="1">
                  <c:v>19</c:v>
                </c:pt>
                <c:pt idx="2">
                  <c:v>24</c:v>
                </c:pt>
                <c:pt idx="3">
                  <c:v>26</c:v>
                </c:pt>
                <c:pt idx="4">
                  <c:v>38</c:v>
                </c:pt>
                <c:pt idx="5">
                  <c:v>42</c:v>
                </c:pt>
                <c:pt idx="6">
                  <c:v>42</c:v>
                </c:pt>
                <c:pt idx="7">
                  <c:v>51</c:v>
                </c:pt>
                <c:pt idx="8">
                  <c:v>53</c:v>
                </c:pt>
                <c:pt idx="9">
                  <c:v>45</c:v>
                </c:pt>
                <c:pt idx="10">
                  <c:v>47</c:v>
                </c:pt>
              </c:numCache>
            </c:numRef>
          </c:val>
          <c:smooth val="0"/>
          <c:extLst>
            <c:ext xmlns:c16="http://schemas.microsoft.com/office/drawing/2014/chart" uri="{C3380CC4-5D6E-409C-BE32-E72D297353CC}">
              <c16:uniqueId val="{00000003-CE79-416C-881F-ED412A071D82}"/>
            </c:ext>
          </c:extLst>
        </c:ser>
        <c:ser>
          <c:idx val="2"/>
          <c:order val="2"/>
          <c:tx>
            <c:strRef>
              <c:f>'T83 Profesores SNI por Año'!$A$7</c:f>
              <c:strCache>
                <c:ptCount val="1"/>
                <c:pt idx="0">
                  <c:v>CSH</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79-416C-881F-ED412A071D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'T83 Profesores SNI por Año'!$B$4:$L$4</c:f>
              <c:strCache>
                <c:ptCount val="11"/>
                <c:pt idx="0">
                  <c:v> 2006</c:v>
                </c:pt>
                <c:pt idx="1">
                  <c:v> 2007</c:v>
                </c:pt>
                <c:pt idx="2">
                  <c:v> 2008</c:v>
                </c:pt>
                <c:pt idx="3">
                  <c:v> 2009</c:v>
                </c:pt>
                <c:pt idx="4">
                  <c:v> 2010</c:v>
                </c:pt>
                <c:pt idx="5">
                  <c:v> 2011</c:v>
                </c:pt>
                <c:pt idx="6">
                  <c:v> 2012</c:v>
                </c:pt>
                <c:pt idx="7">
                  <c:v> 2013</c:v>
                </c:pt>
                <c:pt idx="8">
                  <c:v> 2014</c:v>
                </c:pt>
                <c:pt idx="9">
                  <c:v>2015</c:v>
                </c:pt>
                <c:pt idx="10">
                  <c:v>2016</c:v>
                </c:pt>
              </c:strCache>
            </c:strRef>
          </c:cat>
          <c:val>
            <c:numRef>
              <c:f>'T83 Profesores SNI por Año'!$B$7:$L$7</c:f>
              <c:numCache>
                <c:formatCode>General</c:formatCode>
                <c:ptCount val="11"/>
                <c:pt idx="0">
                  <c:v>9</c:v>
                </c:pt>
                <c:pt idx="1">
                  <c:v>20</c:v>
                </c:pt>
                <c:pt idx="2">
                  <c:v>26</c:v>
                </c:pt>
                <c:pt idx="3">
                  <c:v>39</c:v>
                </c:pt>
                <c:pt idx="4">
                  <c:v>45</c:v>
                </c:pt>
                <c:pt idx="5">
                  <c:v>46</c:v>
                </c:pt>
                <c:pt idx="6">
                  <c:v>47</c:v>
                </c:pt>
                <c:pt idx="7">
                  <c:v>43</c:v>
                </c:pt>
                <c:pt idx="8">
                  <c:v>48</c:v>
                </c:pt>
                <c:pt idx="9">
                  <c:v>50</c:v>
                </c:pt>
                <c:pt idx="10">
                  <c:v>49</c:v>
                </c:pt>
              </c:numCache>
            </c:numRef>
          </c:val>
          <c:smooth val="0"/>
          <c:extLst>
            <c:ext xmlns:c16="http://schemas.microsoft.com/office/drawing/2014/chart" uri="{C3380CC4-5D6E-409C-BE32-E72D297353CC}">
              <c16:uniqueId val="{00000005-CE79-416C-881F-ED412A071D82}"/>
            </c:ext>
          </c:extLst>
        </c:ser>
        <c:ser>
          <c:idx val="3"/>
          <c:order val="3"/>
          <c:tx>
            <c:strRef>
              <c:f>'T83 Profesores SNI por Año'!$A$8</c:f>
              <c:strCache>
                <c:ptCount val="1"/>
                <c:pt idx="0">
                  <c:v>Total Unidad</c:v>
                </c:pt>
              </c:strCache>
            </c:strRef>
          </c:tx>
          <c:dLbls>
            <c:spPr>
              <a:noFill/>
              <a:ln>
                <a:noFill/>
              </a:ln>
              <a:effectLst/>
            </c:spPr>
            <c:txPr>
              <a:bodyPr/>
              <a:lstStyle/>
              <a:p>
                <a:pPr>
                  <a:defRPr lang="es-ES"/>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'T83 Profesores SNI por Año'!$B$4:$L$4</c:f>
              <c:strCache>
                <c:ptCount val="11"/>
                <c:pt idx="0">
                  <c:v> 2006</c:v>
                </c:pt>
                <c:pt idx="1">
                  <c:v> 2007</c:v>
                </c:pt>
                <c:pt idx="2">
                  <c:v> 2008</c:v>
                </c:pt>
                <c:pt idx="3">
                  <c:v> 2009</c:v>
                </c:pt>
                <c:pt idx="4">
                  <c:v> 2010</c:v>
                </c:pt>
                <c:pt idx="5">
                  <c:v> 2011</c:v>
                </c:pt>
                <c:pt idx="6">
                  <c:v> 2012</c:v>
                </c:pt>
                <c:pt idx="7">
                  <c:v> 2013</c:v>
                </c:pt>
                <c:pt idx="8">
                  <c:v> 2014</c:v>
                </c:pt>
                <c:pt idx="9">
                  <c:v>2015</c:v>
                </c:pt>
                <c:pt idx="10">
                  <c:v>2016</c:v>
                </c:pt>
              </c:strCache>
            </c:strRef>
          </c:cat>
          <c:val>
            <c:numRef>
              <c:f>'T83 Profesores SNI por Año'!$B$8:$L$8</c:f>
              <c:numCache>
                <c:formatCode>General</c:formatCode>
                <c:ptCount val="11"/>
                <c:pt idx="0">
                  <c:v>21</c:v>
                </c:pt>
                <c:pt idx="1">
                  <c:v>42</c:v>
                </c:pt>
                <c:pt idx="2">
                  <c:v>59</c:v>
                </c:pt>
                <c:pt idx="3">
                  <c:v>77</c:v>
                </c:pt>
                <c:pt idx="4">
                  <c:v>100</c:v>
                </c:pt>
                <c:pt idx="5">
                  <c:v>106</c:v>
                </c:pt>
                <c:pt idx="6">
                  <c:v>108</c:v>
                </c:pt>
                <c:pt idx="7">
                  <c:v>113</c:v>
                </c:pt>
                <c:pt idx="8">
                  <c:v>123</c:v>
                </c:pt>
                <c:pt idx="9">
                  <c:v>119</c:v>
                </c:pt>
                <c:pt idx="10">
                  <c:v>118</c:v>
                </c:pt>
              </c:numCache>
            </c:numRef>
          </c:val>
          <c:smooth val="0"/>
          <c:extLst>
            <c:ext xmlns:c16="http://schemas.microsoft.com/office/drawing/2014/chart" uri="{C3380CC4-5D6E-409C-BE32-E72D297353CC}">
              <c16:uniqueId val="{00000006-CE79-416C-881F-ED412A071D82}"/>
            </c:ext>
          </c:extLst>
        </c:ser>
        <c:dLbls>
          <c:showLegendKey val="0"/>
          <c:showVal val="0"/>
          <c:showCatName val="0"/>
          <c:showSerName val="0"/>
          <c:showPercent val="0"/>
          <c:showBubbleSize val="0"/>
        </c:dLbls>
        <c:marker val="1"/>
        <c:smooth val="0"/>
        <c:axId val="130150400"/>
        <c:axId val="130557056"/>
      </c:lineChart>
      <c:catAx>
        <c:axId val="130150400"/>
        <c:scaling>
          <c:orientation val="minMax"/>
        </c:scaling>
        <c:delete val="0"/>
        <c:axPos val="b"/>
        <c:numFmt formatCode="General" sourceLinked="0"/>
        <c:majorTickMark val="none"/>
        <c:minorTickMark val="none"/>
        <c:tickLblPos val="nextTo"/>
        <c:txPr>
          <a:bodyPr/>
          <a:lstStyle/>
          <a:p>
            <a:pPr>
              <a:defRPr lang="es-ES"/>
            </a:pPr>
            <a:endParaRPr lang="es-MX"/>
          </a:p>
        </c:txPr>
        <c:crossAx val="130557056"/>
        <c:crosses val="autoZero"/>
        <c:auto val="1"/>
        <c:lblAlgn val="ctr"/>
        <c:lblOffset val="100"/>
        <c:noMultiLvlLbl val="0"/>
      </c:catAx>
      <c:valAx>
        <c:axId val="130557056"/>
        <c:scaling>
          <c:orientation val="minMax"/>
        </c:scaling>
        <c:delete val="0"/>
        <c:axPos val="l"/>
        <c:majorGridlines/>
        <c:numFmt formatCode="General" sourceLinked="1"/>
        <c:majorTickMark val="none"/>
        <c:minorTickMark val="none"/>
        <c:tickLblPos val="nextTo"/>
        <c:txPr>
          <a:bodyPr/>
          <a:lstStyle/>
          <a:p>
            <a:pPr>
              <a:defRPr lang="es-ES"/>
            </a:pPr>
            <a:endParaRPr lang="es-MX"/>
          </a:p>
        </c:txPr>
        <c:crossAx val="130150400"/>
        <c:crosses val="autoZero"/>
        <c:crossBetween val="between"/>
      </c:valAx>
      <c:spPr>
        <a:solidFill>
          <a:srgbClr val="FEF9F4"/>
        </a:solidFill>
      </c:spPr>
    </c:plotArea>
    <c:legend>
      <c:legendPos val="b"/>
      <c:layout>
        <c:manualLayout>
          <c:xMode val="edge"/>
          <c:yMode val="edge"/>
          <c:x val="0.25583442271738027"/>
          <c:y val="0.93311916602305811"/>
          <c:w val="0.47221836759388675"/>
          <c:h val="6.6880833976941917E-2"/>
        </c:manualLayout>
      </c:layout>
      <c:overlay val="0"/>
      <c:txPr>
        <a:bodyPr/>
        <a:lstStyle/>
        <a:p>
          <a:pPr>
            <a:defRPr lang="es-ES"/>
          </a:pPr>
          <a:endParaRPr lang="es-MX"/>
        </a:p>
      </c:txPr>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s-MX" sz="1200"/>
              <a:t>Evolución del número de profesores con Perfil</a:t>
            </a:r>
            <a:r>
              <a:rPr lang="es-MX" sz="1200" baseline="0"/>
              <a:t> Desable Prodep</a:t>
            </a:r>
            <a:endParaRPr lang="es-MX" sz="1200"/>
          </a:p>
        </c:rich>
      </c:tx>
      <c:overlay val="0"/>
    </c:title>
    <c:autoTitleDeleted val="0"/>
    <c:plotArea>
      <c:layout>
        <c:manualLayout>
          <c:layoutTarget val="inner"/>
          <c:xMode val="edge"/>
          <c:yMode val="edge"/>
          <c:x val="6.2074569445942543E-2"/>
          <c:y val="0.1273078533689328"/>
          <c:w val="0.92331355840793872"/>
          <c:h val="0.68359443911508155"/>
        </c:manualLayout>
      </c:layout>
      <c:lineChart>
        <c:grouping val="standard"/>
        <c:varyColors val="0"/>
        <c:ser>
          <c:idx val="0"/>
          <c:order val="0"/>
          <c:tx>
            <c:strRef>
              <c:f>'T84 Prodep por año'!$A$5</c:f>
              <c:strCache>
                <c:ptCount val="1"/>
                <c:pt idx="0">
                  <c:v>CCD</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ED-40CC-8512-C2A9795F6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'T84 Prodep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'T84 Prodep por año'!$B$5:$L$5</c:f>
              <c:numCache>
                <c:formatCode>General</c:formatCode>
                <c:ptCount val="11"/>
                <c:pt idx="0">
                  <c:v>9</c:v>
                </c:pt>
                <c:pt idx="1">
                  <c:v>24</c:v>
                </c:pt>
                <c:pt idx="2">
                  <c:v>14</c:v>
                </c:pt>
                <c:pt idx="3">
                  <c:v>15</c:v>
                </c:pt>
                <c:pt idx="4">
                  <c:v>24</c:v>
                </c:pt>
                <c:pt idx="5">
                  <c:v>32</c:v>
                </c:pt>
                <c:pt idx="6">
                  <c:v>34</c:v>
                </c:pt>
                <c:pt idx="7">
                  <c:v>36</c:v>
                </c:pt>
                <c:pt idx="8">
                  <c:v>28</c:v>
                </c:pt>
                <c:pt idx="9">
                  <c:v>34</c:v>
                </c:pt>
                <c:pt idx="10">
                  <c:v>28</c:v>
                </c:pt>
              </c:numCache>
            </c:numRef>
          </c:val>
          <c:smooth val="0"/>
          <c:extLst>
            <c:ext xmlns:c16="http://schemas.microsoft.com/office/drawing/2014/chart" uri="{C3380CC4-5D6E-409C-BE32-E72D297353CC}">
              <c16:uniqueId val="{00000001-CBED-40CC-8512-C2A9795F6CA2}"/>
            </c:ext>
          </c:extLst>
        </c:ser>
        <c:ser>
          <c:idx val="1"/>
          <c:order val="1"/>
          <c:tx>
            <c:strRef>
              <c:f>'T84 Prodep por año'!$A$6</c:f>
              <c:strCache>
                <c:ptCount val="1"/>
                <c:pt idx="0">
                  <c:v>CNI</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ED-40CC-8512-C2A9795F6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'T84 Prodep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'T84 Prodep por año'!$B$6:$L$6</c:f>
              <c:numCache>
                <c:formatCode>General</c:formatCode>
                <c:ptCount val="11"/>
                <c:pt idx="0">
                  <c:v>2</c:v>
                </c:pt>
                <c:pt idx="1">
                  <c:v>7</c:v>
                </c:pt>
                <c:pt idx="2">
                  <c:v>20</c:v>
                </c:pt>
                <c:pt idx="3">
                  <c:v>23</c:v>
                </c:pt>
                <c:pt idx="4">
                  <c:v>29</c:v>
                </c:pt>
                <c:pt idx="5">
                  <c:v>41</c:v>
                </c:pt>
                <c:pt idx="6">
                  <c:v>45</c:v>
                </c:pt>
                <c:pt idx="7">
                  <c:v>47</c:v>
                </c:pt>
                <c:pt idx="8">
                  <c:v>43</c:v>
                </c:pt>
                <c:pt idx="9">
                  <c:v>42</c:v>
                </c:pt>
                <c:pt idx="10">
                  <c:v>47</c:v>
                </c:pt>
              </c:numCache>
            </c:numRef>
          </c:val>
          <c:smooth val="0"/>
          <c:extLst>
            <c:ext xmlns:c16="http://schemas.microsoft.com/office/drawing/2014/chart" uri="{C3380CC4-5D6E-409C-BE32-E72D297353CC}">
              <c16:uniqueId val="{00000003-CBED-40CC-8512-C2A9795F6CA2}"/>
            </c:ext>
          </c:extLst>
        </c:ser>
        <c:ser>
          <c:idx val="2"/>
          <c:order val="2"/>
          <c:tx>
            <c:strRef>
              <c:f>'T84 Prodep por año'!$A$7</c:f>
              <c:strCache>
                <c:ptCount val="1"/>
                <c:pt idx="0">
                  <c:v>CSH</c:v>
                </c:pt>
              </c:strCache>
            </c:strRef>
          </c:tx>
          <c:dLbls>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ED-40CC-8512-C2A9795F6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'T84 Prodep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'T84 Prodep por año'!$B$7:$L$7</c:f>
              <c:numCache>
                <c:formatCode>General</c:formatCode>
                <c:ptCount val="11"/>
                <c:pt idx="0">
                  <c:v>14</c:v>
                </c:pt>
                <c:pt idx="1">
                  <c:v>16</c:v>
                </c:pt>
                <c:pt idx="2">
                  <c:v>28</c:v>
                </c:pt>
                <c:pt idx="3">
                  <c:v>30</c:v>
                </c:pt>
                <c:pt idx="4">
                  <c:v>37</c:v>
                </c:pt>
                <c:pt idx="5">
                  <c:v>47</c:v>
                </c:pt>
                <c:pt idx="6">
                  <c:v>45</c:v>
                </c:pt>
                <c:pt idx="7">
                  <c:v>42</c:v>
                </c:pt>
                <c:pt idx="8">
                  <c:v>38</c:v>
                </c:pt>
                <c:pt idx="9">
                  <c:v>32</c:v>
                </c:pt>
                <c:pt idx="10">
                  <c:v>27</c:v>
                </c:pt>
              </c:numCache>
            </c:numRef>
          </c:val>
          <c:smooth val="0"/>
          <c:extLst>
            <c:ext xmlns:c16="http://schemas.microsoft.com/office/drawing/2014/chart" uri="{C3380CC4-5D6E-409C-BE32-E72D297353CC}">
              <c16:uniqueId val="{00000005-CBED-40CC-8512-C2A9795F6CA2}"/>
            </c:ext>
          </c:extLst>
        </c:ser>
        <c:ser>
          <c:idx val="3"/>
          <c:order val="3"/>
          <c:tx>
            <c:strRef>
              <c:f>'T84 Prodep por año'!$A$8</c:f>
              <c:strCache>
                <c:ptCount val="1"/>
                <c:pt idx="0">
                  <c:v>Total Unidad</c:v>
                </c:pt>
              </c:strCache>
            </c:strRef>
          </c:tx>
          <c:dLbls>
            <c:spPr>
              <a:noFill/>
              <a:ln>
                <a:noFill/>
              </a:ln>
              <a:effectLst/>
            </c:spPr>
            <c:txPr>
              <a:bodyPr/>
              <a:lstStyle/>
              <a:p>
                <a:pPr>
                  <a:defRPr lang="es-ES"/>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'T84 Prodep por año'!$B$4:$L$4</c:f>
              <c:strCache>
                <c:ptCount val="11"/>
                <c:pt idx="0">
                  <c:v> 2006</c:v>
                </c:pt>
                <c:pt idx="1">
                  <c:v> 2007</c:v>
                </c:pt>
                <c:pt idx="2">
                  <c:v> 2008</c:v>
                </c:pt>
                <c:pt idx="3">
                  <c:v> 2009</c:v>
                </c:pt>
                <c:pt idx="4">
                  <c:v> 2010</c:v>
                </c:pt>
                <c:pt idx="5">
                  <c:v> 2011</c:v>
                </c:pt>
                <c:pt idx="6">
                  <c:v> 2012</c:v>
                </c:pt>
                <c:pt idx="7">
                  <c:v> 2013</c:v>
                </c:pt>
                <c:pt idx="8">
                  <c:v> 2014</c:v>
                </c:pt>
                <c:pt idx="9">
                  <c:v> 2015</c:v>
                </c:pt>
                <c:pt idx="10">
                  <c:v>2016</c:v>
                </c:pt>
              </c:strCache>
            </c:strRef>
          </c:cat>
          <c:val>
            <c:numRef>
              <c:f>'T84 Prodep por año'!$B$8:$L$8</c:f>
              <c:numCache>
                <c:formatCode>General</c:formatCode>
                <c:ptCount val="11"/>
                <c:pt idx="0">
                  <c:v>25</c:v>
                </c:pt>
                <c:pt idx="1">
                  <c:v>47</c:v>
                </c:pt>
                <c:pt idx="2">
                  <c:v>62</c:v>
                </c:pt>
                <c:pt idx="3">
                  <c:v>68</c:v>
                </c:pt>
                <c:pt idx="4">
                  <c:v>90</c:v>
                </c:pt>
                <c:pt idx="5">
                  <c:v>120</c:v>
                </c:pt>
                <c:pt idx="6">
                  <c:v>124</c:v>
                </c:pt>
                <c:pt idx="7">
                  <c:v>125</c:v>
                </c:pt>
                <c:pt idx="8">
                  <c:v>109</c:v>
                </c:pt>
                <c:pt idx="9">
                  <c:v>108</c:v>
                </c:pt>
                <c:pt idx="10">
                  <c:v>102</c:v>
                </c:pt>
              </c:numCache>
            </c:numRef>
          </c:val>
          <c:smooth val="0"/>
          <c:extLst>
            <c:ext xmlns:c16="http://schemas.microsoft.com/office/drawing/2014/chart" uri="{C3380CC4-5D6E-409C-BE32-E72D297353CC}">
              <c16:uniqueId val="{00000006-CBED-40CC-8512-C2A9795F6CA2}"/>
            </c:ext>
          </c:extLst>
        </c:ser>
        <c:dLbls>
          <c:showLegendKey val="0"/>
          <c:showVal val="0"/>
          <c:showCatName val="0"/>
          <c:showSerName val="0"/>
          <c:showPercent val="0"/>
          <c:showBubbleSize val="0"/>
        </c:dLbls>
        <c:marker val="1"/>
        <c:smooth val="0"/>
        <c:axId val="130614016"/>
        <c:axId val="130623360"/>
      </c:lineChart>
      <c:catAx>
        <c:axId val="130614016"/>
        <c:scaling>
          <c:orientation val="minMax"/>
        </c:scaling>
        <c:delete val="0"/>
        <c:axPos val="b"/>
        <c:numFmt formatCode="General" sourceLinked="0"/>
        <c:majorTickMark val="none"/>
        <c:minorTickMark val="none"/>
        <c:tickLblPos val="nextTo"/>
        <c:txPr>
          <a:bodyPr/>
          <a:lstStyle/>
          <a:p>
            <a:pPr>
              <a:defRPr lang="es-ES"/>
            </a:pPr>
            <a:endParaRPr lang="es-MX"/>
          </a:p>
        </c:txPr>
        <c:crossAx val="130623360"/>
        <c:crosses val="autoZero"/>
        <c:auto val="1"/>
        <c:lblAlgn val="ctr"/>
        <c:lblOffset val="100"/>
        <c:noMultiLvlLbl val="0"/>
      </c:catAx>
      <c:valAx>
        <c:axId val="130623360"/>
        <c:scaling>
          <c:orientation val="minMax"/>
        </c:scaling>
        <c:delete val="0"/>
        <c:axPos val="l"/>
        <c:majorGridlines/>
        <c:numFmt formatCode="General" sourceLinked="1"/>
        <c:majorTickMark val="none"/>
        <c:minorTickMark val="none"/>
        <c:tickLblPos val="nextTo"/>
        <c:txPr>
          <a:bodyPr/>
          <a:lstStyle/>
          <a:p>
            <a:pPr>
              <a:defRPr lang="es-ES"/>
            </a:pPr>
            <a:endParaRPr lang="es-MX"/>
          </a:p>
        </c:txPr>
        <c:crossAx val="130614016"/>
        <c:crosses val="autoZero"/>
        <c:crossBetween val="between"/>
      </c:valAx>
      <c:spPr>
        <a:solidFill>
          <a:srgbClr val="FEF9F4"/>
        </a:solidFill>
      </c:spPr>
    </c:plotArea>
    <c:legend>
      <c:legendPos val="b"/>
      <c:overlay val="0"/>
      <c:txPr>
        <a:bodyPr/>
        <a:lstStyle/>
        <a:p>
          <a:pPr>
            <a:defRPr lang="es-ES"/>
          </a:pPr>
          <a:endParaRPr lang="es-MX"/>
        </a:p>
      </c:txPr>
    </c:legend>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s-MX" sz="1200"/>
              <a:t>Número dde profesores en el SNI y con Perfil</a:t>
            </a:r>
            <a:r>
              <a:rPr lang="es-MX" sz="1200" baseline="0"/>
              <a:t> Deseable Prodep</a:t>
            </a:r>
            <a:endParaRPr lang="es-MX" sz="1200"/>
          </a:p>
        </c:rich>
      </c:tx>
      <c:overlay val="0"/>
    </c:title>
    <c:autoTitleDeleted val="0"/>
    <c:plotArea>
      <c:layout>
        <c:manualLayout>
          <c:layoutTarget val="inner"/>
          <c:xMode val="edge"/>
          <c:yMode val="edge"/>
          <c:x val="9.61157755833007E-2"/>
          <c:y val="0.12339992937503617"/>
          <c:w val="0.88362639752903815"/>
          <c:h val="0.64531897124646909"/>
        </c:manualLayout>
      </c:layout>
      <c:lineChart>
        <c:grouping val="standard"/>
        <c:varyColors val="0"/>
        <c:ser>
          <c:idx val="0"/>
          <c:order val="0"/>
          <c:tx>
            <c:strRef>
              <c:f>'T85 Profesores SNI-PRODEP'!$A$5</c:f>
              <c:strCache>
                <c:ptCount val="1"/>
                <c:pt idx="0">
                  <c:v>Prodep</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D-4028-9D57-C94AC198D2E4}"/>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'T85 Profesores SNI-PRODEP'!$B$4:$L$4</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'T85 Profesores SNI-PRODEP'!$B$5:$L$5</c:f>
              <c:numCache>
                <c:formatCode>General</c:formatCode>
                <c:ptCount val="11"/>
                <c:pt idx="0">
                  <c:v>25</c:v>
                </c:pt>
                <c:pt idx="1">
                  <c:v>47</c:v>
                </c:pt>
                <c:pt idx="2">
                  <c:v>62</c:v>
                </c:pt>
                <c:pt idx="3">
                  <c:v>68</c:v>
                </c:pt>
                <c:pt idx="4">
                  <c:v>90</c:v>
                </c:pt>
                <c:pt idx="5">
                  <c:v>120</c:v>
                </c:pt>
                <c:pt idx="6">
                  <c:v>124</c:v>
                </c:pt>
                <c:pt idx="7">
                  <c:v>125</c:v>
                </c:pt>
                <c:pt idx="8">
                  <c:v>109</c:v>
                </c:pt>
                <c:pt idx="9">
                  <c:v>108</c:v>
                </c:pt>
                <c:pt idx="10">
                  <c:v>102</c:v>
                </c:pt>
              </c:numCache>
            </c:numRef>
          </c:val>
          <c:smooth val="0"/>
          <c:extLst>
            <c:ext xmlns:c16="http://schemas.microsoft.com/office/drawing/2014/chart" uri="{C3380CC4-5D6E-409C-BE32-E72D297353CC}">
              <c16:uniqueId val="{00000000-BB26-41FD-BAE9-1987330E80BE}"/>
            </c:ext>
          </c:extLst>
        </c:ser>
        <c:ser>
          <c:idx val="1"/>
          <c:order val="1"/>
          <c:tx>
            <c:strRef>
              <c:f>'T85 Profesores SNI-PRODEP'!$A$6</c:f>
              <c:strCache>
                <c:ptCount val="1"/>
                <c:pt idx="0">
                  <c:v>SNI </c:v>
                </c:pt>
              </c:strCache>
            </c:strRef>
          </c:tx>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2D-4028-9D57-C94AC198D2E4}"/>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'T85 Profesores SNI-PRODEP'!$B$4:$L$4</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'T85 Profesores SNI-PRODEP'!$B$6:$L$6</c:f>
              <c:numCache>
                <c:formatCode>General</c:formatCode>
                <c:ptCount val="11"/>
                <c:pt idx="0">
                  <c:v>21</c:v>
                </c:pt>
                <c:pt idx="1">
                  <c:v>42</c:v>
                </c:pt>
                <c:pt idx="2">
                  <c:v>59</c:v>
                </c:pt>
                <c:pt idx="3">
                  <c:v>77</c:v>
                </c:pt>
                <c:pt idx="4">
                  <c:v>100</c:v>
                </c:pt>
                <c:pt idx="5">
                  <c:v>106</c:v>
                </c:pt>
                <c:pt idx="6">
                  <c:v>108</c:v>
                </c:pt>
                <c:pt idx="7">
                  <c:v>113</c:v>
                </c:pt>
                <c:pt idx="8">
                  <c:v>123</c:v>
                </c:pt>
                <c:pt idx="9">
                  <c:v>119</c:v>
                </c:pt>
                <c:pt idx="10">
                  <c:v>118</c:v>
                </c:pt>
              </c:numCache>
            </c:numRef>
          </c:val>
          <c:smooth val="0"/>
          <c:extLst>
            <c:ext xmlns:c16="http://schemas.microsoft.com/office/drawing/2014/chart" uri="{C3380CC4-5D6E-409C-BE32-E72D297353CC}">
              <c16:uniqueId val="{00000002-BB26-41FD-BAE9-1987330E80BE}"/>
            </c:ext>
          </c:extLst>
        </c:ser>
        <c:dLbls>
          <c:dLblPos val="r"/>
          <c:showLegendKey val="0"/>
          <c:showVal val="1"/>
          <c:showCatName val="0"/>
          <c:showSerName val="0"/>
          <c:showPercent val="0"/>
          <c:showBubbleSize val="0"/>
        </c:dLbls>
        <c:marker val="1"/>
        <c:smooth val="0"/>
        <c:axId val="130791296"/>
        <c:axId val="130792832"/>
      </c:lineChart>
      <c:catAx>
        <c:axId val="130791296"/>
        <c:scaling>
          <c:orientation val="minMax"/>
        </c:scaling>
        <c:delete val="0"/>
        <c:axPos val="b"/>
        <c:numFmt formatCode="General" sourceLinked="0"/>
        <c:majorTickMark val="none"/>
        <c:minorTickMark val="none"/>
        <c:tickLblPos val="nextTo"/>
        <c:txPr>
          <a:bodyPr/>
          <a:lstStyle/>
          <a:p>
            <a:pPr>
              <a:defRPr lang="es-ES"/>
            </a:pPr>
            <a:endParaRPr lang="es-MX"/>
          </a:p>
        </c:txPr>
        <c:crossAx val="130792832"/>
        <c:crosses val="autoZero"/>
        <c:auto val="1"/>
        <c:lblAlgn val="ctr"/>
        <c:lblOffset val="100"/>
        <c:noMultiLvlLbl val="0"/>
      </c:catAx>
      <c:valAx>
        <c:axId val="130792832"/>
        <c:scaling>
          <c:orientation val="minMax"/>
        </c:scaling>
        <c:delete val="0"/>
        <c:axPos val="l"/>
        <c:majorGridlines/>
        <c:numFmt formatCode="General" sourceLinked="1"/>
        <c:majorTickMark val="none"/>
        <c:minorTickMark val="none"/>
        <c:tickLblPos val="nextTo"/>
        <c:spPr>
          <a:ln w="9525">
            <a:noFill/>
          </a:ln>
        </c:spPr>
        <c:txPr>
          <a:bodyPr/>
          <a:lstStyle/>
          <a:p>
            <a:pPr>
              <a:defRPr lang="es-ES"/>
            </a:pPr>
            <a:endParaRPr lang="es-MX"/>
          </a:p>
        </c:txPr>
        <c:crossAx val="130791296"/>
        <c:crosses val="autoZero"/>
        <c:crossBetween val="between"/>
      </c:valAx>
      <c:spPr>
        <a:solidFill>
          <a:srgbClr val="FEF9F4"/>
        </a:solidFill>
      </c:spPr>
    </c:plotArea>
    <c:legend>
      <c:legendPos val="b"/>
      <c:layout>
        <c:manualLayout>
          <c:xMode val="edge"/>
          <c:yMode val="edge"/>
          <c:x val="0.39173648874001249"/>
          <c:y val="0.91886187886058934"/>
          <c:w val="0.22021026377227709"/>
          <c:h val="6.4209163966505986E-2"/>
        </c:manualLayout>
      </c:layout>
      <c:overlay val="0"/>
      <c:txPr>
        <a:bodyPr/>
        <a:lstStyle/>
        <a:p>
          <a:pPr>
            <a:defRPr lang="es-ES"/>
          </a:pPr>
          <a:endParaRPr lang="es-MX"/>
        </a:p>
      </c:txPr>
    </c:legend>
    <c:plotVisOnly val="1"/>
    <c:dispBlanksAs val="gap"/>
    <c:showDLblsOverMax val="0"/>
  </c:chart>
  <c:spPr>
    <a:ln>
      <a:solidFill>
        <a:sysClr val="windowText" lastClr="000000"/>
      </a:solidFill>
    </a:ln>
  </c:sp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2554718260900369E-2"/>
          <c:y val="4.9188195737827844E-2"/>
          <c:w val="0.93938288670171999"/>
          <c:h val="0.68627634660421544"/>
        </c:manualLayout>
      </c:layout>
      <c:lineChart>
        <c:grouping val="standard"/>
        <c:varyColors val="0"/>
        <c:ser>
          <c:idx val="0"/>
          <c:order val="0"/>
          <c:tx>
            <c:strRef>
              <c:f>'T93 Evolución de CA'!$A$5</c:f>
              <c:strCache>
                <c:ptCount val="1"/>
                <c:pt idx="0">
                  <c:v>Cuerpos Académicos Consolidados</c:v>
                </c:pt>
              </c:strCache>
            </c:strRef>
          </c:tx>
          <c:spPr>
            <a:ln w="38100">
              <a:prstDash val="dash"/>
            </a:ln>
          </c:spPr>
          <c:marker>
            <c:symbol val="diamond"/>
            <c:size val="11"/>
          </c:marker>
          <c:dLbls>
            <c:spPr>
              <a:noFill/>
              <a:ln>
                <a:noFill/>
              </a:ln>
              <a:effectLst/>
            </c:spPr>
            <c:txPr>
              <a:bodyPr rot="0" vert="horz"/>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'T93 Evolución de CA'!$C$4:$L$4</c:f>
              <c:strCache>
                <c:ptCount val="10"/>
                <c:pt idx="0">
                  <c:v> 2007</c:v>
                </c:pt>
                <c:pt idx="1">
                  <c:v> 2008</c:v>
                </c:pt>
                <c:pt idx="2">
                  <c:v> 2009</c:v>
                </c:pt>
                <c:pt idx="3">
                  <c:v> 2010</c:v>
                </c:pt>
                <c:pt idx="4">
                  <c:v> 2011</c:v>
                </c:pt>
                <c:pt idx="5">
                  <c:v> 2012</c:v>
                </c:pt>
                <c:pt idx="6">
                  <c:v>2013</c:v>
                </c:pt>
                <c:pt idx="7">
                  <c:v>2014</c:v>
                </c:pt>
                <c:pt idx="8">
                  <c:v>2015</c:v>
                </c:pt>
                <c:pt idx="9">
                  <c:v>2016</c:v>
                </c:pt>
              </c:strCache>
            </c:strRef>
          </c:cat>
          <c:val>
            <c:numRef>
              <c:f>'T93 Evolución de CA'!$C$5:$L$5</c:f>
              <c:numCache>
                <c:formatCode>General</c:formatCode>
                <c:ptCount val="10"/>
                <c:pt idx="0">
                  <c:v>0</c:v>
                </c:pt>
                <c:pt idx="1">
                  <c:v>0</c:v>
                </c:pt>
                <c:pt idx="2">
                  <c:v>2</c:v>
                </c:pt>
                <c:pt idx="3">
                  <c:v>2</c:v>
                </c:pt>
                <c:pt idx="4">
                  <c:v>3</c:v>
                </c:pt>
                <c:pt idx="5">
                  <c:v>4</c:v>
                </c:pt>
                <c:pt idx="6">
                  <c:v>5</c:v>
                </c:pt>
                <c:pt idx="7">
                  <c:v>5</c:v>
                </c:pt>
                <c:pt idx="8">
                  <c:v>5</c:v>
                </c:pt>
                <c:pt idx="9">
                  <c:v>6</c:v>
                </c:pt>
              </c:numCache>
            </c:numRef>
          </c:val>
          <c:smooth val="0"/>
          <c:extLst>
            <c:ext xmlns:c16="http://schemas.microsoft.com/office/drawing/2014/chart" uri="{C3380CC4-5D6E-409C-BE32-E72D297353CC}">
              <c16:uniqueId val="{00000000-1B01-423F-AE59-CF17A810F6D2}"/>
            </c:ext>
          </c:extLst>
        </c:ser>
        <c:ser>
          <c:idx val="1"/>
          <c:order val="1"/>
          <c:tx>
            <c:strRef>
              <c:f>'T93 Evolución de CA'!$A$6</c:f>
              <c:strCache>
                <c:ptCount val="1"/>
                <c:pt idx="0">
                  <c:v>Cuerpos Académicos en Consolidación</c:v>
                </c:pt>
              </c:strCache>
            </c:strRef>
          </c:tx>
          <c:spPr>
            <a:ln w="38100">
              <a:prstDash val="lgDash"/>
            </a:ln>
          </c:spPr>
          <c:marker>
            <c:symbol val="square"/>
            <c:size val="11"/>
          </c:marker>
          <c:dLbls>
            <c:dLbl>
              <c:idx val="0"/>
              <c:layout>
                <c:manualLayout>
                  <c:x val="-4.4334969637204451E-2"/>
                  <c:y val="-3.1225604996096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47-4A72-9224-0B4437CED765}"/>
                </c:ext>
              </c:extLst>
            </c:dLbl>
            <c:dLbl>
              <c:idx val="1"/>
              <c:layout>
                <c:manualLayout>
                  <c:x val="-1.6420359124890537E-3"/>
                  <c:y val="-2.8103044496487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47-4A72-9224-0B4437CED765}"/>
                </c:ext>
              </c:extLst>
            </c:dLbl>
            <c:dLbl>
              <c:idx val="2"/>
              <c:layout>
                <c:manualLayout>
                  <c:x val="-1.7383743817820561E-3"/>
                  <c:y val="-2.1857923497267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01-423F-AE59-CF17A810F6D2}"/>
                </c:ext>
              </c:extLst>
            </c:dLbl>
            <c:dLbl>
              <c:idx val="3"/>
              <c:layout>
                <c:manualLayout>
                  <c:x val="6.3739657672712444E-17"/>
                  <c:y val="-1.249024199843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01-423F-AE59-CF17A810F6D2}"/>
                </c:ext>
              </c:extLst>
            </c:dLbl>
            <c:dLbl>
              <c:idx val="5"/>
              <c:layout>
                <c:manualLayout>
                  <c:x val="-3.2840718249781075E-3"/>
                  <c:y val="-3.74707259953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47-4A72-9224-0B4437CED765}"/>
                </c:ext>
              </c:extLst>
            </c:dLbl>
            <c:dLbl>
              <c:idx val="7"/>
              <c:layout>
                <c:manualLayout>
                  <c:x val="0"/>
                  <c:y val="-9.3676814988291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01-423F-AE59-CF17A810F6D2}"/>
                </c:ext>
              </c:extLst>
            </c:dLbl>
            <c:spPr>
              <a:noFill/>
              <a:ln>
                <a:noFill/>
              </a:ln>
              <a:effectLst/>
            </c:spPr>
            <c:txPr>
              <a:bodyPr rot="0" vert="horz"/>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'T93 Evolución de CA'!$C$4:$L$4</c:f>
              <c:strCache>
                <c:ptCount val="10"/>
                <c:pt idx="0">
                  <c:v> 2007</c:v>
                </c:pt>
                <c:pt idx="1">
                  <c:v> 2008</c:v>
                </c:pt>
                <c:pt idx="2">
                  <c:v> 2009</c:v>
                </c:pt>
                <c:pt idx="3">
                  <c:v> 2010</c:v>
                </c:pt>
                <c:pt idx="4">
                  <c:v> 2011</c:v>
                </c:pt>
                <c:pt idx="5">
                  <c:v> 2012</c:v>
                </c:pt>
                <c:pt idx="6">
                  <c:v>2013</c:v>
                </c:pt>
                <c:pt idx="7">
                  <c:v>2014</c:v>
                </c:pt>
                <c:pt idx="8">
                  <c:v>2015</c:v>
                </c:pt>
                <c:pt idx="9">
                  <c:v>2016</c:v>
                </c:pt>
              </c:strCache>
            </c:strRef>
          </c:cat>
          <c:val>
            <c:numRef>
              <c:f>'T93 Evolución de CA'!$C$6:$L$6</c:f>
              <c:numCache>
                <c:formatCode>General</c:formatCode>
                <c:ptCount val="10"/>
                <c:pt idx="0">
                  <c:v>0</c:v>
                </c:pt>
                <c:pt idx="1">
                  <c:v>1</c:v>
                </c:pt>
                <c:pt idx="2">
                  <c:v>3</c:v>
                </c:pt>
                <c:pt idx="3">
                  <c:v>4</c:v>
                </c:pt>
                <c:pt idx="4">
                  <c:v>5</c:v>
                </c:pt>
                <c:pt idx="5">
                  <c:v>5</c:v>
                </c:pt>
                <c:pt idx="6">
                  <c:v>7</c:v>
                </c:pt>
                <c:pt idx="7">
                  <c:v>7</c:v>
                </c:pt>
                <c:pt idx="8">
                  <c:v>11</c:v>
                </c:pt>
                <c:pt idx="9">
                  <c:v>10</c:v>
                </c:pt>
              </c:numCache>
            </c:numRef>
          </c:val>
          <c:smooth val="0"/>
          <c:extLst>
            <c:ext xmlns:c16="http://schemas.microsoft.com/office/drawing/2014/chart" uri="{C3380CC4-5D6E-409C-BE32-E72D297353CC}">
              <c16:uniqueId val="{00000004-1B01-423F-AE59-CF17A810F6D2}"/>
            </c:ext>
          </c:extLst>
        </c:ser>
        <c:ser>
          <c:idx val="2"/>
          <c:order val="2"/>
          <c:tx>
            <c:strRef>
              <c:f>'T93 Evolución de CA'!$A$7</c:f>
              <c:strCache>
                <c:ptCount val="1"/>
                <c:pt idx="0">
                  <c:v>Cuerpos Académicos en Formación</c:v>
                </c:pt>
              </c:strCache>
            </c:strRef>
          </c:tx>
          <c:spPr>
            <a:ln w="38100">
              <a:prstDash val="sysDash"/>
            </a:ln>
          </c:spPr>
          <c:marker>
            <c:symbol val="triangle"/>
            <c:size val="11"/>
          </c:marker>
          <c:dLbls>
            <c:spPr>
              <a:noFill/>
              <a:ln>
                <a:noFill/>
              </a:ln>
              <a:effectLst/>
            </c:spPr>
            <c:txPr>
              <a:bodyPr rot="0" vert="horz"/>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'T93 Evolución de CA'!$C$4:$L$4</c:f>
              <c:strCache>
                <c:ptCount val="10"/>
                <c:pt idx="0">
                  <c:v> 2007</c:v>
                </c:pt>
                <c:pt idx="1">
                  <c:v> 2008</c:v>
                </c:pt>
                <c:pt idx="2">
                  <c:v> 2009</c:v>
                </c:pt>
                <c:pt idx="3">
                  <c:v> 2010</c:v>
                </c:pt>
                <c:pt idx="4">
                  <c:v> 2011</c:v>
                </c:pt>
                <c:pt idx="5">
                  <c:v> 2012</c:v>
                </c:pt>
                <c:pt idx="6">
                  <c:v>2013</c:v>
                </c:pt>
                <c:pt idx="7">
                  <c:v>2014</c:v>
                </c:pt>
                <c:pt idx="8">
                  <c:v>2015</c:v>
                </c:pt>
                <c:pt idx="9">
                  <c:v>2016</c:v>
                </c:pt>
              </c:strCache>
            </c:strRef>
          </c:cat>
          <c:val>
            <c:numRef>
              <c:f>'T93 Evolución de CA'!$C$7:$L$7</c:f>
              <c:numCache>
                <c:formatCode>General</c:formatCode>
                <c:ptCount val="10"/>
                <c:pt idx="0">
                  <c:v>12</c:v>
                </c:pt>
                <c:pt idx="1">
                  <c:v>14</c:v>
                </c:pt>
                <c:pt idx="2">
                  <c:v>12</c:v>
                </c:pt>
                <c:pt idx="3">
                  <c:v>14</c:v>
                </c:pt>
                <c:pt idx="4">
                  <c:v>20</c:v>
                </c:pt>
                <c:pt idx="5">
                  <c:v>21</c:v>
                </c:pt>
                <c:pt idx="6">
                  <c:v>17</c:v>
                </c:pt>
                <c:pt idx="7">
                  <c:v>16</c:v>
                </c:pt>
                <c:pt idx="8">
                  <c:v>15</c:v>
                </c:pt>
                <c:pt idx="9">
                  <c:v>15</c:v>
                </c:pt>
              </c:numCache>
            </c:numRef>
          </c:val>
          <c:smooth val="0"/>
          <c:extLst>
            <c:ext xmlns:c16="http://schemas.microsoft.com/office/drawing/2014/chart" uri="{C3380CC4-5D6E-409C-BE32-E72D297353CC}">
              <c16:uniqueId val="{00000005-1B01-423F-AE59-CF17A810F6D2}"/>
            </c:ext>
          </c:extLst>
        </c:ser>
        <c:ser>
          <c:idx val="3"/>
          <c:order val="3"/>
          <c:tx>
            <c:strRef>
              <c:f>'T93 Evolución de CA'!$A$8</c:f>
              <c:strCache>
                <c:ptCount val="1"/>
                <c:pt idx="0">
                  <c:v>Total Unidad</c:v>
                </c:pt>
              </c:strCache>
            </c:strRef>
          </c:tx>
          <c:spPr>
            <a:ln w="38100">
              <a:solidFill>
                <a:schemeClr val="accent6">
                  <a:lumMod val="75000"/>
                </a:schemeClr>
              </a:solidFill>
            </a:ln>
          </c:spPr>
          <c:marker>
            <c:symbol val="circle"/>
            <c:size val="8"/>
            <c:spPr>
              <a:solidFill>
                <a:schemeClr val="accent6">
                  <a:lumMod val="75000"/>
                </a:schemeClr>
              </a:solidFill>
              <a:ln>
                <a:solidFill>
                  <a:schemeClr val="accent6">
                    <a:lumMod val="75000"/>
                  </a:schemeClr>
                </a:solidFill>
              </a:ln>
            </c:spPr>
          </c:marker>
          <c:dLbls>
            <c:dLbl>
              <c:idx val="0"/>
              <c:layout>
                <c:manualLayout>
                  <c:x val="-4.43349696372044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47-4A72-9224-0B4437CED765}"/>
                </c:ext>
              </c:extLst>
            </c:dLbl>
            <c:dLbl>
              <c:idx val="1"/>
              <c:layout>
                <c:manualLayout>
                  <c:x val="-6.568143649956215E-3"/>
                  <c:y val="-2.8103044496487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47-4A72-9224-0B4437CED765}"/>
                </c:ext>
              </c:extLst>
            </c:dLbl>
            <c:dLbl>
              <c:idx val="2"/>
              <c:layout>
                <c:manualLayout>
                  <c:x val="-1.7383743817820561E-3"/>
                  <c:y val="-3.4348165495706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01-423F-AE59-CF17A810F6D2}"/>
                </c:ext>
              </c:extLst>
            </c:dLbl>
            <c:spPr>
              <a:noFill/>
              <a:ln>
                <a:noFill/>
              </a:ln>
              <a:effectLst/>
            </c:spPr>
            <c:txPr>
              <a:bodyPr rot="0" vert="horz"/>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'T93 Evolución de CA'!$C$4:$L$4</c:f>
              <c:strCache>
                <c:ptCount val="10"/>
                <c:pt idx="0">
                  <c:v> 2007</c:v>
                </c:pt>
                <c:pt idx="1">
                  <c:v> 2008</c:v>
                </c:pt>
                <c:pt idx="2">
                  <c:v> 2009</c:v>
                </c:pt>
                <c:pt idx="3">
                  <c:v> 2010</c:v>
                </c:pt>
                <c:pt idx="4">
                  <c:v> 2011</c:v>
                </c:pt>
                <c:pt idx="5">
                  <c:v> 2012</c:v>
                </c:pt>
                <c:pt idx="6">
                  <c:v>2013</c:v>
                </c:pt>
                <c:pt idx="7">
                  <c:v>2014</c:v>
                </c:pt>
                <c:pt idx="8">
                  <c:v>2015</c:v>
                </c:pt>
                <c:pt idx="9">
                  <c:v>2016</c:v>
                </c:pt>
              </c:strCache>
            </c:strRef>
          </c:cat>
          <c:val>
            <c:numRef>
              <c:f>'T93 Evolución de CA'!$C$8:$L$8</c:f>
              <c:numCache>
                <c:formatCode>General</c:formatCode>
                <c:ptCount val="10"/>
                <c:pt idx="0">
                  <c:v>12</c:v>
                </c:pt>
                <c:pt idx="1">
                  <c:v>15</c:v>
                </c:pt>
                <c:pt idx="2">
                  <c:v>17</c:v>
                </c:pt>
                <c:pt idx="3">
                  <c:v>20</c:v>
                </c:pt>
                <c:pt idx="4">
                  <c:v>28</c:v>
                </c:pt>
                <c:pt idx="5">
                  <c:v>30</c:v>
                </c:pt>
                <c:pt idx="6">
                  <c:v>29</c:v>
                </c:pt>
                <c:pt idx="7">
                  <c:v>28</c:v>
                </c:pt>
                <c:pt idx="8">
                  <c:v>31</c:v>
                </c:pt>
                <c:pt idx="9">
                  <c:v>31</c:v>
                </c:pt>
              </c:numCache>
            </c:numRef>
          </c:val>
          <c:smooth val="0"/>
          <c:extLst>
            <c:ext xmlns:c16="http://schemas.microsoft.com/office/drawing/2014/chart" uri="{C3380CC4-5D6E-409C-BE32-E72D297353CC}">
              <c16:uniqueId val="{00000007-1B01-423F-AE59-CF17A810F6D2}"/>
            </c:ext>
          </c:extLst>
        </c:ser>
        <c:dLbls>
          <c:showLegendKey val="0"/>
          <c:showVal val="1"/>
          <c:showCatName val="0"/>
          <c:showSerName val="0"/>
          <c:showPercent val="0"/>
          <c:showBubbleSize val="0"/>
        </c:dLbls>
        <c:marker val="1"/>
        <c:smooth val="0"/>
        <c:axId val="130471040"/>
        <c:axId val="130472576"/>
      </c:lineChart>
      <c:catAx>
        <c:axId val="130471040"/>
        <c:scaling>
          <c:orientation val="minMax"/>
        </c:scaling>
        <c:delete val="0"/>
        <c:axPos val="b"/>
        <c:numFmt formatCode="General" sourceLinked="0"/>
        <c:majorTickMark val="none"/>
        <c:minorTickMark val="none"/>
        <c:tickLblPos val="nextTo"/>
        <c:txPr>
          <a:bodyPr rot="-60000000" vert="horz"/>
          <a:lstStyle/>
          <a:p>
            <a:pPr>
              <a:defRPr lang="es-ES"/>
            </a:pPr>
            <a:endParaRPr lang="es-MX"/>
          </a:p>
        </c:txPr>
        <c:crossAx val="130472576"/>
        <c:crosses val="autoZero"/>
        <c:auto val="1"/>
        <c:lblAlgn val="ctr"/>
        <c:lblOffset val="100"/>
        <c:noMultiLvlLbl val="0"/>
      </c:catAx>
      <c:valAx>
        <c:axId val="130472576"/>
        <c:scaling>
          <c:orientation val="minMax"/>
        </c:scaling>
        <c:delete val="0"/>
        <c:axPos val="l"/>
        <c:majorGridlines/>
        <c:numFmt formatCode="General" sourceLinked="1"/>
        <c:majorTickMark val="none"/>
        <c:minorTickMark val="none"/>
        <c:tickLblPos val="nextTo"/>
        <c:txPr>
          <a:bodyPr rot="-60000000" vert="horz"/>
          <a:lstStyle/>
          <a:p>
            <a:pPr>
              <a:defRPr lang="es-ES"/>
            </a:pPr>
            <a:endParaRPr lang="es-MX"/>
          </a:p>
        </c:txPr>
        <c:crossAx val="130471040"/>
        <c:crosses val="autoZero"/>
        <c:crossBetween val="between"/>
      </c:valAx>
    </c:plotArea>
    <c:legend>
      <c:legendPos val="b"/>
      <c:overlay val="0"/>
      <c:txPr>
        <a:bodyPr rot="0" vert="horz"/>
        <a:lstStyle/>
        <a:p>
          <a:pPr>
            <a:defRPr lang="es-ES"/>
          </a:pPr>
          <a:endParaRPr lang="es-MX"/>
        </a:p>
      </c:txPr>
    </c:legend>
    <c:plotVisOnly val="1"/>
    <c:dispBlanksAs val="gap"/>
    <c:showDLblsOverMax val="0"/>
  </c:chart>
  <c:spPr>
    <a:ln>
      <a:solidFill>
        <a:sysClr val="windowText" lastClr="000000"/>
      </a:solidFill>
    </a:ln>
  </c:spPr>
  <c:printSettings>
    <c:headerFooter/>
    <c:pageMargins b="0.750000000000004" l="0.70000000000000062" r="0.70000000000000062" t="0.750000000000004"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446760799893505E-2"/>
          <c:y val="5.0736449593007889E-2"/>
          <c:w val="0.88448085081692485"/>
          <c:h val="0.50415110301870936"/>
        </c:manualLayout>
      </c:layout>
      <c:bar3DChart>
        <c:barDir val="col"/>
        <c:grouping val="stacked"/>
        <c:varyColors val="0"/>
        <c:ser>
          <c:idx val="0"/>
          <c:order val="0"/>
          <c:spPr>
            <a:solidFill>
              <a:schemeClr val="accent6">
                <a:lumMod val="60000"/>
                <a:lumOff val="40000"/>
              </a:schemeClr>
            </a:solidFill>
            <a:ln>
              <a:noFill/>
            </a:ln>
            <a:effectLst/>
            <a:sp3d/>
          </c:spPr>
          <c:invertIfNegative val="0"/>
          <c:dLbls>
            <c:dLbl>
              <c:idx val="0"/>
              <c:layout>
                <c:manualLayout>
                  <c:x val="5.2015604681404422E-3"/>
                  <c:y val="-0.248062091211039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E0-435A-A258-CB2C84A0E5CA}"/>
                </c:ext>
              </c:extLst>
            </c:dLbl>
            <c:dLbl>
              <c:idx val="1"/>
              <c:layout>
                <c:manualLayout>
                  <c:x val="5.2015604681404422E-3"/>
                  <c:y val="-0.14728686665655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E0-435A-A258-CB2C84A0E5CA}"/>
                </c:ext>
              </c:extLst>
            </c:dLbl>
            <c:dLbl>
              <c:idx val="2"/>
              <c:layout>
                <c:manualLayout>
                  <c:x val="1.7338534893801473E-3"/>
                  <c:y val="-6.9767463153104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E0-435A-A258-CB2C84A0E5CA}"/>
                </c:ext>
              </c:extLst>
            </c:dLbl>
            <c:dLbl>
              <c:idx val="3"/>
              <c:layout>
                <c:manualLayout>
                  <c:x val="5.2015604681403789E-3"/>
                  <c:y val="-8.914731402896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E0-435A-A258-CB2C84A0E5CA}"/>
                </c:ext>
              </c:extLst>
            </c:dLbl>
            <c:dLbl>
              <c:idx val="4"/>
              <c:layout>
                <c:manualLayout>
                  <c:x val="5.2015604681404422E-3"/>
                  <c:y val="-0.186046568408279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E0-435A-A258-CB2C84A0E5CA}"/>
                </c:ext>
              </c:extLst>
            </c:dLbl>
            <c:dLbl>
              <c:idx val="5"/>
              <c:layout>
                <c:manualLayout>
                  <c:x val="5.2015604681405056E-3"/>
                  <c:y val="-0.11627910525517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E0-435A-A258-CB2C84A0E5CA}"/>
                </c:ext>
              </c:extLst>
            </c:dLbl>
            <c:dLbl>
              <c:idx val="6"/>
              <c:layout>
                <c:manualLayout>
                  <c:x val="6.9354139575204627E-3"/>
                  <c:y val="-0.143410896481382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E0-435A-A258-CB2C84A0E5CA}"/>
                </c:ext>
              </c:extLst>
            </c:dLbl>
            <c:dLbl>
              <c:idx val="7"/>
              <c:layout>
                <c:manualLayout>
                  <c:x val="6.9354139575204627E-3"/>
                  <c:y val="-0.155038807006899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E0-435A-A258-CB2C84A0E5CA}"/>
                </c:ext>
              </c:extLst>
            </c:dLbl>
            <c:dLbl>
              <c:idx val="8"/>
              <c:layout>
                <c:manualLayout>
                  <c:x val="5.2015604681403147E-3"/>
                  <c:y val="-0.12790701578069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E0-435A-A258-CB2C84A0E5CA}"/>
                </c:ext>
              </c:extLst>
            </c:dLbl>
            <c:dLbl>
              <c:idx val="9"/>
              <c:layout>
                <c:manualLayout>
                  <c:x val="5.2015604681404422E-3"/>
                  <c:y val="-0.248062091211039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E0-435A-A258-CB2C84A0E5CA}"/>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('T126 Estancias prac'!$A$6:$A$8,'T126 Estancias prac'!$A$10:$A$13,'T126 Estancias prac'!$A$15:$A$17)</c:f>
              <c:strCache>
                <c:ptCount val="10"/>
                <c:pt idx="0">
                  <c:v>Ciencias de la Comunicación</c:v>
                </c:pt>
                <c:pt idx="1">
                  <c:v>Diseño</c:v>
                </c:pt>
                <c:pt idx="2">
                  <c:v>Tecnologías y Sistemas de Información</c:v>
                </c:pt>
                <c:pt idx="3">
                  <c:v>Biología Molecular</c:v>
                </c:pt>
                <c:pt idx="4">
                  <c:v>Ingeniería Biológica</c:v>
                </c:pt>
                <c:pt idx="5">
                  <c:v>Ingeniería en Computación</c:v>
                </c:pt>
                <c:pt idx="6">
                  <c:v>Matemáticas Aplicadas</c:v>
                </c:pt>
                <c:pt idx="7">
                  <c:v>Administración</c:v>
                </c:pt>
                <c:pt idx="8">
                  <c:v>Estudios Socioterritoriales</c:v>
                </c:pt>
                <c:pt idx="9">
                  <c:v>Humanidades</c:v>
                </c:pt>
              </c:strCache>
            </c:strRef>
          </c:cat>
          <c:val>
            <c:numRef>
              <c:f>('T126 Estancias prac'!$H$6:$H$8,'T126 Estancias prac'!$H$10:$H$13,'T126 Estancias prac'!$H$15:$H$17)</c:f>
              <c:numCache>
                <c:formatCode>General</c:formatCode>
                <c:ptCount val="10"/>
                <c:pt idx="0">
                  <c:v>53</c:v>
                </c:pt>
                <c:pt idx="1">
                  <c:v>33</c:v>
                </c:pt>
                <c:pt idx="2">
                  <c:v>5</c:v>
                </c:pt>
                <c:pt idx="3">
                  <c:v>14</c:v>
                </c:pt>
                <c:pt idx="4">
                  <c:v>31</c:v>
                </c:pt>
                <c:pt idx="5">
                  <c:v>11</c:v>
                </c:pt>
                <c:pt idx="6">
                  <c:v>22</c:v>
                </c:pt>
                <c:pt idx="7">
                  <c:v>16</c:v>
                </c:pt>
                <c:pt idx="8">
                  <c:v>17</c:v>
                </c:pt>
                <c:pt idx="9">
                  <c:v>51</c:v>
                </c:pt>
              </c:numCache>
            </c:numRef>
          </c:val>
          <c:extLst>
            <c:ext xmlns:c16="http://schemas.microsoft.com/office/drawing/2014/chart" uri="{C3380CC4-5D6E-409C-BE32-E72D297353CC}">
              <c16:uniqueId val="{0000000A-C8E0-435A-A258-CB2C84A0E5CA}"/>
            </c:ext>
          </c:extLst>
        </c:ser>
        <c:dLbls>
          <c:showLegendKey val="0"/>
          <c:showVal val="0"/>
          <c:showCatName val="0"/>
          <c:showSerName val="0"/>
          <c:showPercent val="0"/>
          <c:showBubbleSize val="0"/>
        </c:dLbls>
        <c:gapWidth val="150"/>
        <c:shape val="cylinder"/>
        <c:axId val="133136384"/>
        <c:axId val="133137920"/>
        <c:axId val="0"/>
      </c:bar3DChart>
      <c:catAx>
        <c:axId val="133136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133137920"/>
        <c:crosses val="autoZero"/>
        <c:auto val="1"/>
        <c:lblAlgn val="ctr"/>
        <c:lblOffset val="100"/>
        <c:noMultiLvlLbl val="0"/>
      </c:catAx>
      <c:valAx>
        <c:axId val="133137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31363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MX"/>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MX" sz="1200" b="1">
                <a:solidFill>
                  <a:sysClr val="windowText" lastClr="000000"/>
                </a:solidFill>
                <a:latin typeface="+mn-lt"/>
                <a:cs typeface="Arial" panose="020B0604020202020204" pitchFamily="34" charset="0"/>
              </a:rPr>
              <a:t>Promedio de Bachillerato</a:t>
            </a:r>
            <a:r>
              <a:rPr lang="es-MX" sz="1200" b="1" baseline="0">
                <a:solidFill>
                  <a:sysClr val="windowText" lastClr="000000"/>
                </a:solidFill>
                <a:latin typeface="+mn-lt"/>
                <a:cs typeface="Arial" panose="020B0604020202020204" pitchFamily="34" charset="0"/>
              </a:rPr>
              <a:t>  (Trimestre 16-Otoño)</a:t>
            </a:r>
            <a:endParaRPr lang="es-MX" sz="1200" b="1">
              <a:solidFill>
                <a:sysClr val="windowText" lastClr="000000"/>
              </a:solidFill>
              <a:latin typeface="+mn-lt"/>
              <a:cs typeface="Arial" panose="020B0604020202020204" pitchFamily="34" charset="0"/>
            </a:endParaRP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F79646"/>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lang="es-ES"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'T8 Promedio del bachillerato'!$A$6:$A$16</c:f>
              <c:strCache>
                <c:ptCount val="11"/>
                <c:pt idx="0">
                  <c:v>Administración</c:v>
                </c:pt>
                <c:pt idx="1">
                  <c:v>Biología Molecular</c:v>
                </c:pt>
                <c:pt idx="2">
                  <c:v>Ciencias de la Comunicación</c:v>
                </c:pt>
                <c:pt idx="3">
                  <c:v>Derecho</c:v>
                </c:pt>
                <c:pt idx="4">
                  <c:v>Diseño</c:v>
                </c:pt>
                <c:pt idx="5">
                  <c:v>Estudios Socioterritoriales </c:v>
                </c:pt>
                <c:pt idx="6">
                  <c:v>Humanidades</c:v>
                </c:pt>
                <c:pt idx="7">
                  <c:v>Ingeniería Biológica</c:v>
                </c:pt>
                <c:pt idx="8">
                  <c:v>Ingeniería en Computación</c:v>
                </c:pt>
                <c:pt idx="9">
                  <c:v>Matemáticas Aplicadas</c:v>
                </c:pt>
                <c:pt idx="10">
                  <c:v>Tecnologías y Sistemas de Información</c:v>
                </c:pt>
              </c:strCache>
            </c:strRef>
          </c:cat>
          <c:val>
            <c:numRef>
              <c:f>'T8 Promedio del bachillerato'!$H$6:$H$16</c:f>
              <c:numCache>
                <c:formatCode>0.0</c:formatCode>
                <c:ptCount val="11"/>
                <c:pt idx="0">
                  <c:v>8.73</c:v>
                </c:pt>
                <c:pt idx="1">
                  <c:v>8.6999999999999993</c:v>
                </c:pt>
                <c:pt idx="2">
                  <c:v>8.5</c:v>
                </c:pt>
                <c:pt idx="3">
                  <c:v>8.7799999999999994</c:v>
                </c:pt>
                <c:pt idx="4">
                  <c:v>8.34</c:v>
                </c:pt>
                <c:pt idx="5">
                  <c:v>8.3000000000000007</c:v>
                </c:pt>
                <c:pt idx="6">
                  <c:v>8.1</c:v>
                </c:pt>
                <c:pt idx="7">
                  <c:v>8.4</c:v>
                </c:pt>
                <c:pt idx="8">
                  <c:v>8.39</c:v>
                </c:pt>
                <c:pt idx="9">
                  <c:v>8.32</c:v>
                </c:pt>
                <c:pt idx="10">
                  <c:v>8.14</c:v>
                </c:pt>
              </c:numCache>
            </c:numRef>
          </c:val>
          <c:shape val="cylinder"/>
          <c:extLst>
            <c:ext xmlns:c16="http://schemas.microsoft.com/office/drawing/2014/chart" uri="{C3380CC4-5D6E-409C-BE32-E72D297353CC}">
              <c16:uniqueId val="{00000000-F576-4E2D-9178-16B6D2DEE3F6}"/>
            </c:ext>
          </c:extLst>
        </c:ser>
        <c:dLbls>
          <c:showLegendKey val="0"/>
          <c:showVal val="0"/>
          <c:showCatName val="0"/>
          <c:showSerName val="0"/>
          <c:showPercent val="0"/>
          <c:showBubbleSize val="0"/>
        </c:dLbls>
        <c:gapWidth val="150"/>
        <c:shape val="box"/>
        <c:axId val="125446784"/>
        <c:axId val="125448576"/>
        <c:axId val="0"/>
      </c:bar3DChart>
      <c:catAx>
        <c:axId val="125446784"/>
        <c:scaling>
          <c:orientation val="minMax"/>
        </c:scaling>
        <c:delete val="0"/>
        <c:axPos val="b"/>
        <c:numFmt formatCode="General" sourceLinked="1"/>
        <c:majorTickMark val="none"/>
        <c:minorTickMark val="none"/>
        <c:tickLblPos val="nextTo"/>
        <c:spPr>
          <a:ln w="9525">
            <a:noFill/>
          </a:ln>
        </c:spPr>
        <c:txPr>
          <a:bodyPr rot="-1500000" spcFirstLastPara="1" vertOverflow="ellipsis" vert="horz" wrap="square" anchor="ctr" anchorCtr="1"/>
          <a:lstStyle/>
          <a:p>
            <a:pPr>
              <a:defRPr lang="es-ES" sz="1000" b="0" i="0" u="none" strike="noStrike" kern="1200" baseline="0">
                <a:solidFill>
                  <a:sysClr val="windowText" lastClr="000000"/>
                </a:solidFill>
                <a:latin typeface="+mn-lt"/>
                <a:ea typeface="+mn-ea"/>
                <a:cs typeface="+mn-cs"/>
              </a:defRPr>
            </a:pPr>
            <a:endParaRPr lang="es-MX"/>
          </a:p>
        </c:txPr>
        <c:crossAx val="125448576"/>
        <c:crosses val="autoZero"/>
        <c:auto val="1"/>
        <c:lblAlgn val="ctr"/>
        <c:lblOffset val="100"/>
        <c:noMultiLvlLbl val="0"/>
      </c:catAx>
      <c:valAx>
        <c:axId val="125448576"/>
        <c:scaling>
          <c:orientation val="minMax"/>
          <c:max val="10"/>
          <c:min val="7"/>
        </c:scaling>
        <c:delete val="0"/>
        <c:axPos val="l"/>
        <c:majorGridlines>
          <c:spPr>
            <a:ln w="9525" cap="flat" cmpd="sng" algn="ctr">
              <a:solidFill>
                <a:srgbClr val="868686"/>
              </a:solidFill>
              <a:round/>
            </a:ln>
            <a:effectLst/>
          </c:spPr>
        </c:majorGridlines>
        <c:numFmt formatCode="0.0" sourceLinked="1"/>
        <c:majorTickMark val="none"/>
        <c:minorTickMark val="none"/>
        <c:tickLblPos val="nextTo"/>
        <c:spPr>
          <a:ln w="9525">
            <a:noFill/>
          </a:ln>
        </c:spPr>
        <c:txPr>
          <a:bodyPr rot="-60000000" spcFirstLastPara="1" vertOverflow="ellipsis" vert="horz" wrap="square" anchor="ctr" anchorCtr="1"/>
          <a:lstStyle/>
          <a:p>
            <a:pPr>
              <a:defRPr lang="es-ES" sz="1000" b="0" i="0" u="none" strike="noStrike" kern="1200" baseline="0">
                <a:solidFill>
                  <a:sysClr val="windowText" lastClr="000000"/>
                </a:solidFill>
                <a:latin typeface="+mn-lt"/>
                <a:ea typeface="+mn-ea"/>
                <a:cs typeface="+mn-cs"/>
              </a:defRPr>
            </a:pPr>
            <a:endParaRPr lang="es-MX"/>
          </a:p>
        </c:txPr>
        <c:crossAx val="125446784"/>
        <c:crosses val="autoZero"/>
        <c:crossBetween val="between"/>
      </c:valAx>
      <c:spPr>
        <a:noFill/>
        <a:ln w="25400">
          <a:noFill/>
        </a:ln>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s-MX"/>
    </a:p>
  </c:txPr>
  <c:printSettings>
    <c:headerFooter/>
    <c:pageMargins b="0.75000000000000377" l="0.70000000000000062" r="0.70000000000000062" t="0.750000000000003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MX" sz="1200" b="1">
                <a:solidFill>
                  <a:sysClr val="windowText" lastClr="000000"/>
                </a:solidFill>
                <a:latin typeface="+mn-lt"/>
                <a:cs typeface="Arial" panose="020B0604020202020204" pitchFamily="34" charset="0"/>
              </a:rPr>
              <a:t>Puntaje </a:t>
            </a:r>
            <a:r>
              <a:rPr lang="es-MX" sz="1200" b="1" baseline="0">
                <a:solidFill>
                  <a:sysClr val="windowText" lastClr="000000"/>
                </a:solidFill>
                <a:latin typeface="+mn-lt"/>
                <a:cs typeface="Arial" panose="020B0604020202020204" pitchFamily="34" charset="0"/>
              </a:rPr>
              <a:t>en el examen de admisión (Trimestre 16-Otoño)</a:t>
            </a:r>
            <a:endParaRPr lang="es-MX" sz="1200" b="1">
              <a:solidFill>
                <a:sysClr val="windowText" lastClr="000000"/>
              </a:solidFill>
              <a:latin typeface="+mn-lt"/>
              <a:cs typeface="Arial" panose="020B0604020202020204" pitchFamily="34" charset="0"/>
            </a:endParaRP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solidFill>
              <a:srgbClr val="F79646"/>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lang="es-ES" sz="10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'T9 Puntaje examen adm'!$A$6:$A$16</c:f>
              <c:strCache>
                <c:ptCount val="11"/>
                <c:pt idx="0">
                  <c:v>Administración</c:v>
                </c:pt>
                <c:pt idx="1">
                  <c:v>Biología Molecular</c:v>
                </c:pt>
                <c:pt idx="2">
                  <c:v>Ciencias de la Comunicación</c:v>
                </c:pt>
                <c:pt idx="3">
                  <c:v>Derecho</c:v>
                </c:pt>
                <c:pt idx="4">
                  <c:v>Diseño</c:v>
                </c:pt>
                <c:pt idx="5">
                  <c:v>Estudios Socioterritoriales </c:v>
                </c:pt>
                <c:pt idx="6">
                  <c:v>Humanidades</c:v>
                </c:pt>
                <c:pt idx="7">
                  <c:v>Ingeniería Biológica</c:v>
                </c:pt>
                <c:pt idx="8">
                  <c:v>Ingeniería en Computación</c:v>
                </c:pt>
                <c:pt idx="9">
                  <c:v>Matemáticas Aplicadas</c:v>
                </c:pt>
                <c:pt idx="10">
                  <c:v>Tecnologías y Sistemas de Información</c:v>
                </c:pt>
              </c:strCache>
            </c:strRef>
          </c:cat>
          <c:val>
            <c:numRef>
              <c:f>'T9 Puntaje examen adm'!$H$6:$H$16</c:f>
              <c:numCache>
                <c:formatCode>0</c:formatCode>
                <c:ptCount val="11"/>
                <c:pt idx="0">
                  <c:v>705</c:v>
                </c:pt>
                <c:pt idx="1">
                  <c:v>725</c:v>
                </c:pt>
                <c:pt idx="2">
                  <c:v>723</c:v>
                </c:pt>
                <c:pt idx="3">
                  <c:v>718</c:v>
                </c:pt>
                <c:pt idx="4">
                  <c:v>687</c:v>
                </c:pt>
                <c:pt idx="5">
                  <c:v>671</c:v>
                </c:pt>
                <c:pt idx="6">
                  <c:v>662</c:v>
                </c:pt>
                <c:pt idx="7">
                  <c:v>695</c:v>
                </c:pt>
                <c:pt idx="8">
                  <c:v>670</c:v>
                </c:pt>
                <c:pt idx="9">
                  <c:v>721</c:v>
                </c:pt>
                <c:pt idx="10">
                  <c:v>599</c:v>
                </c:pt>
              </c:numCache>
            </c:numRef>
          </c:val>
          <c:shape val="cylinder"/>
          <c:extLst>
            <c:ext xmlns:c16="http://schemas.microsoft.com/office/drawing/2014/chart" uri="{C3380CC4-5D6E-409C-BE32-E72D297353CC}">
              <c16:uniqueId val="{00000000-8BB9-4D2B-A14A-80213CF2BD89}"/>
            </c:ext>
          </c:extLst>
        </c:ser>
        <c:dLbls>
          <c:showLegendKey val="0"/>
          <c:showVal val="0"/>
          <c:showCatName val="0"/>
          <c:showSerName val="0"/>
          <c:showPercent val="0"/>
          <c:showBubbleSize val="0"/>
        </c:dLbls>
        <c:gapWidth val="150"/>
        <c:shape val="box"/>
        <c:axId val="125498880"/>
        <c:axId val="125500416"/>
        <c:axId val="0"/>
      </c:bar3DChart>
      <c:catAx>
        <c:axId val="125498880"/>
        <c:scaling>
          <c:orientation val="minMax"/>
        </c:scaling>
        <c:delete val="0"/>
        <c:axPos val="b"/>
        <c:numFmt formatCode="General" sourceLinked="1"/>
        <c:majorTickMark val="none"/>
        <c:minorTickMark val="none"/>
        <c:tickLblPos val="nextTo"/>
        <c:spPr>
          <a:ln w="9525">
            <a:noFill/>
          </a:ln>
        </c:spPr>
        <c:txPr>
          <a:bodyPr rot="-1680000" spcFirstLastPara="1" vertOverflow="ellipsis" wrap="square" anchor="t" anchorCtr="0"/>
          <a:lstStyle/>
          <a:p>
            <a:pPr>
              <a:defRPr lang="es-ES" sz="1000" b="0" i="0" u="none" strike="noStrike" kern="1200" baseline="0">
                <a:solidFill>
                  <a:sysClr val="windowText" lastClr="000000"/>
                </a:solidFill>
                <a:latin typeface="+mn-lt"/>
                <a:ea typeface="+mn-ea"/>
                <a:cs typeface="+mn-cs"/>
              </a:defRPr>
            </a:pPr>
            <a:endParaRPr lang="es-MX"/>
          </a:p>
        </c:txPr>
        <c:crossAx val="125500416"/>
        <c:crosses val="autoZero"/>
        <c:auto val="1"/>
        <c:lblAlgn val="ctr"/>
        <c:lblOffset val="100"/>
        <c:noMultiLvlLbl val="0"/>
      </c:catAx>
      <c:valAx>
        <c:axId val="125500416"/>
        <c:scaling>
          <c:orientation val="minMax"/>
          <c:max val="900"/>
        </c:scaling>
        <c:delete val="0"/>
        <c:axPos val="l"/>
        <c:majorGridlines>
          <c:spPr>
            <a:ln w="9525" cap="flat" cmpd="sng" algn="ctr">
              <a:solidFill>
                <a:srgbClr val="868686"/>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lang="es-ES" sz="1000" b="0" i="0" u="none" strike="noStrike" kern="1200" baseline="0">
                <a:solidFill>
                  <a:sysClr val="windowText" lastClr="000000"/>
                </a:solidFill>
                <a:latin typeface="+mn-lt"/>
                <a:ea typeface="+mn-ea"/>
                <a:cs typeface="+mn-cs"/>
              </a:defRPr>
            </a:pPr>
            <a:endParaRPr lang="es-MX"/>
          </a:p>
        </c:txPr>
        <c:crossAx val="125498880"/>
        <c:crosses val="autoZero"/>
        <c:crossBetween val="between"/>
      </c:valAx>
      <c:spPr>
        <a:noFill/>
        <a:ln w="25400">
          <a:noFill/>
        </a:ln>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pPr>
            <a:r>
              <a:rPr lang="es-MX" sz="1400"/>
              <a:t>Matrícula total por licenciatura, Trimestre 16-O</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('T11 Matrícula licenciatura'!$A$7:$A$9,'T11 Matrícula licenciatura'!$A$11:$A$14,'T11 Matrícula licenciatura'!$A$16:$A$19)</c:f>
              <c:strCache>
                <c:ptCount val="11"/>
                <c:pt idx="0">
                  <c:v>Ciencias de la Comunicación</c:v>
                </c:pt>
                <c:pt idx="1">
                  <c:v>Diseño</c:v>
                </c:pt>
                <c:pt idx="2">
                  <c:v>Tecnologías y Sistemas de Información</c:v>
                </c:pt>
                <c:pt idx="3">
                  <c:v>Biología Molecular</c:v>
                </c:pt>
                <c:pt idx="4">
                  <c:v>Ingeniería Biológica</c:v>
                </c:pt>
                <c:pt idx="5">
                  <c:v>Ingeniería en Computación</c:v>
                </c:pt>
                <c:pt idx="6">
                  <c:v>Matemáticas Aplicadas</c:v>
                </c:pt>
                <c:pt idx="7">
                  <c:v>Administración</c:v>
                </c:pt>
                <c:pt idx="8">
                  <c:v>Derecho</c:v>
                </c:pt>
                <c:pt idx="9">
                  <c:v>Estudios Socioterritoriales</c:v>
                </c:pt>
                <c:pt idx="10">
                  <c:v>Humanidades</c:v>
                </c:pt>
              </c:strCache>
            </c:strRef>
          </c:cat>
          <c:val>
            <c:numRef>
              <c:f>('T11 Matrícula licenciatura'!$J$7:$J$9,'T11 Matrícula licenciatura'!$J$11:$J$14,'T11 Matrícula licenciatura'!$J$16:$J$19)</c:f>
              <c:numCache>
                <c:formatCode>0</c:formatCode>
                <c:ptCount val="11"/>
                <c:pt idx="0">
                  <c:v>338</c:v>
                </c:pt>
                <c:pt idx="1">
                  <c:v>281</c:v>
                </c:pt>
                <c:pt idx="2">
                  <c:v>216</c:v>
                </c:pt>
                <c:pt idx="3">
                  <c:v>266</c:v>
                </c:pt>
                <c:pt idx="4">
                  <c:v>203</c:v>
                </c:pt>
                <c:pt idx="5">
                  <c:v>236</c:v>
                </c:pt>
                <c:pt idx="6">
                  <c:v>133</c:v>
                </c:pt>
                <c:pt idx="7">
                  <c:v>236</c:v>
                </c:pt>
                <c:pt idx="8">
                  <c:v>71</c:v>
                </c:pt>
                <c:pt idx="9">
                  <c:v>224</c:v>
                </c:pt>
                <c:pt idx="10">
                  <c:v>231</c:v>
                </c:pt>
              </c:numCache>
            </c:numRef>
          </c:val>
          <c:extLst>
            <c:ext xmlns:c16="http://schemas.microsoft.com/office/drawing/2014/chart" uri="{C3380CC4-5D6E-409C-BE32-E72D297353CC}">
              <c16:uniqueId val="{00000000-817C-48C8-A75B-1A14B3B01719}"/>
            </c:ext>
          </c:extLst>
        </c:ser>
        <c:dLbls>
          <c:showLegendKey val="0"/>
          <c:showVal val="1"/>
          <c:showCatName val="0"/>
          <c:showSerName val="0"/>
          <c:showPercent val="0"/>
          <c:showBubbleSize val="0"/>
        </c:dLbls>
        <c:gapWidth val="150"/>
        <c:shape val="cylinder"/>
        <c:axId val="120869632"/>
        <c:axId val="120872320"/>
        <c:axId val="0"/>
      </c:bar3DChart>
      <c:catAx>
        <c:axId val="120869632"/>
        <c:scaling>
          <c:orientation val="minMax"/>
        </c:scaling>
        <c:delete val="0"/>
        <c:axPos val="b"/>
        <c:numFmt formatCode="General" sourceLinked="0"/>
        <c:majorTickMark val="none"/>
        <c:minorTickMark val="none"/>
        <c:tickLblPos val="nextTo"/>
        <c:crossAx val="120872320"/>
        <c:crosses val="autoZero"/>
        <c:auto val="1"/>
        <c:lblAlgn val="ctr"/>
        <c:lblOffset val="100"/>
        <c:noMultiLvlLbl val="0"/>
      </c:catAx>
      <c:valAx>
        <c:axId val="120872320"/>
        <c:scaling>
          <c:orientation val="minMax"/>
        </c:scaling>
        <c:delete val="0"/>
        <c:axPos val="l"/>
        <c:majorGridlines/>
        <c:numFmt formatCode="0" sourceLinked="1"/>
        <c:majorTickMark val="none"/>
        <c:minorTickMark val="none"/>
        <c:tickLblPos val="nextTo"/>
        <c:crossAx val="12086963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a:solidFill>
                <a:schemeClr val="accent6">
                  <a:lumMod val="75000"/>
                </a:schemeClr>
              </a:solidFill>
            </a:ln>
          </c:spPr>
          <c:marker>
            <c:spPr>
              <a:solidFill>
                <a:schemeClr val="tx1"/>
              </a:solidFill>
              <a:ln>
                <a:solidFill>
                  <a:schemeClr val="accent6">
                    <a:lumMod val="60000"/>
                    <a:lumOff val="4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('T12 Matric histórica x lic'!$B$5,'T12 Matric histórica x lic'!$E$5,'T12 Matric histórica x lic'!$H$5,'T12 Matric histórica x lic'!$K$5,'T12 Matric histórica x lic'!$N$5,'T12 Matric histórica x lic'!$Q$5,'T12 Matric histórica x lic'!$T$5,'T12 Matric histórica x lic'!$W$5,'T12 Matric histórica x lic'!$Z$5,'T12 Matric histórica x lic'!$AC$5,'T12 Matric histórica x lic'!$AF$5,'T12 Matric histórica x lic'!$AI$5)</c:f>
              <c:strCache>
                <c:ptCount val="12"/>
                <c:pt idx="0">
                  <c:v>05-O</c:v>
                </c:pt>
                <c:pt idx="1">
                  <c:v>06-O</c:v>
                </c:pt>
                <c:pt idx="2">
                  <c:v>07-O</c:v>
                </c:pt>
                <c:pt idx="3">
                  <c:v>08-O</c:v>
                </c:pt>
                <c:pt idx="4">
                  <c:v>09-O</c:v>
                </c:pt>
                <c:pt idx="5">
                  <c:v>10-O</c:v>
                </c:pt>
                <c:pt idx="6">
                  <c:v>11-O</c:v>
                </c:pt>
                <c:pt idx="7">
                  <c:v>12-O</c:v>
                </c:pt>
                <c:pt idx="8">
                  <c:v>13-O</c:v>
                </c:pt>
                <c:pt idx="9">
                  <c:v>14-O</c:v>
                </c:pt>
                <c:pt idx="10">
                  <c:v>15-O</c:v>
                </c:pt>
                <c:pt idx="11">
                  <c:v>16-O</c:v>
                </c:pt>
              </c:strCache>
            </c:strRef>
          </c:cat>
          <c:val>
            <c:numRef>
              <c:f>('T12 Matric histórica x lic'!$B$20,'T12 Matric histórica x lic'!$E$20,'T12 Matric histórica x lic'!$H$20,'T12 Matric histórica x lic'!$K$20,'T12 Matric histórica x lic'!$N$20,'T12 Matric histórica x lic'!$Q$20,'T12 Matric histórica x lic'!$T$20,'T12 Matric histórica x lic'!$W$20,'T12 Matric histórica x lic'!$Z$20,'T12 Matric histórica x lic'!$AC$20,'T12 Matric histórica x lic'!$AF$20,'T12 Matric histórica x lic'!$AI$20)</c:f>
              <c:numCache>
                <c:formatCode>General</c:formatCode>
                <c:ptCount val="12"/>
                <c:pt idx="0">
                  <c:v>203</c:v>
                </c:pt>
                <c:pt idx="1">
                  <c:v>263</c:v>
                </c:pt>
                <c:pt idx="2">
                  <c:v>544</c:v>
                </c:pt>
                <c:pt idx="3">
                  <c:v>825</c:v>
                </c:pt>
                <c:pt idx="4">
                  <c:v>970</c:v>
                </c:pt>
                <c:pt idx="5" formatCode="_-* #,##0_-;\-* #,##0_-;_-* &quot;-&quot;??_-;_-@_-">
                  <c:v>1113</c:v>
                </c:pt>
                <c:pt idx="6" formatCode="_-* #,##0_-;\-* #,##0_-;_-* &quot;-&quot;??_-;_-@_-">
                  <c:v>1226</c:v>
                </c:pt>
                <c:pt idx="7" formatCode="_-* #,##0_-;\-* #,##0_-;_-* &quot;-&quot;??_-;_-@_-">
                  <c:v>1350</c:v>
                </c:pt>
                <c:pt idx="8" formatCode="_-* #,##0_-;\-* #,##0_-;_-* &quot;-&quot;??_-;_-@_-">
                  <c:v>1493</c:v>
                </c:pt>
                <c:pt idx="9" formatCode="_-* #,##0_-;\-* #,##0_-;_-* &quot;-&quot;??_-;_-@_-">
                  <c:v>1783</c:v>
                </c:pt>
                <c:pt idx="10" formatCode="_-* #,##0_-;\-* #,##0_-;_-* &quot;-&quot;??_-;_-@_-">
                  <c:v>2035</c:v>
                </c:pt>
                <c:pt idx="11" formatCode="_-* #,##0_-;\-* #,##0_-;_-* &quot;-&quot;??_-;_-@_-">
                  <c:v>2435</c:v>
                </c:pt>
              </c:numCache>
            </c:numRef>
          </c:val>
          <c:smooth val="0"/>
          <c:extLst>
            <c:ext xmlns:c16="http://schemas.microsoft.com/office/drawing/2014/chart" uri="{C3380CC4-5D6E-409C-BE32-E72D297353CC}">
              <c16:uniqueId val="{00000000-7D5B-400F-8BEC-BE5D32071B6B}"/>
            </c:ext>
          </c:extLst>
        </c:ser>
        <c:dLbls>
          <c:dLblPos val="t"/>
          <c:showLegendKey val="0"/>
          <c:showVal val="1"/>
          <c:showCatName val="0"/>
          <c:showSerName val="0"/>
          <c:showPercent val="0"/>
          <c:showBubbleSize val="0"/>
        </c:dLbls>
        <c:marker val="1"/>
        <c:smooth val="0"/>
        <c:axId val="124497920"/>
        <c:axId val="124500992"/>
      </c:lineChart>
      <c:catAx>
        <c:axId val="124497920"/>
        <c:scaling>
          <c:orientation val="minMax"/>
        </c:scaling>
        <c:delete val="0"/>
        <c:axPos val="b"/>
        <c:title>
          <c:tx>
            <c:rich>
              <a:bodyPr/>
              <a:lstStyle/>
              <a:p>
                <a:pPr>
                  <a:defRPr/>
                </a:pPr>
                <a:r>
                  <a:rPr lang="es-MX"/>
                  <a:t>Trimestre</a:t>
                </a:r>
              </a:p>
            </c:rich>
          </c:tx>
          <c:overlay val="0"/>
        </c:title>
        <c:numFmt formatCode="General" sourceLinked="0"/>
        <c:majorTickMark val="none"/>
        <c:minorTickMark val="none"/>
        <c:tickLblPos val="nextTo"/>
        <c:crossAx val="124500992"/>
        <c:crosses val="autoZero"/>
        <c:auto val="1"/>
        <c:lblAlgn val="ctr"/>
        <c:lblOffset val="100"/>
        <c:noMultiLvlLbl val="0"/>
      </c:catAx>
      <c:valAx>
        <c:axId val="124500992"/>
        <c:scaling>
          <c:orientation val="minMax"/>
        </c:scaling>
        <c:delete val="0"/>
        <c:axPos val="l"/>
        <c:majorGridlines/>
        <c:title>
          <c:tx>
            <c:rich>
              <a:bodyPr/>
              <a:lstStyle/>
              <a:p>
                <a:pPr>
                  <a:defRPr/>
                </a:pPr>
                <a:r>
                  <a:rPr lang="es-MX"/>
                  <a:t>Matrícula total</a:t>
                </a:r>
              </a:p>
            </c:rich>
          </c:tx>
          <c:overlay val="0"/>
        </c:title>
        <c:numFmt formatCode="General" sourceLinked="1"/>
        <c:majorTickMark val="none"/>
        <c:minorTickMark val="none"/>
        <c:tickLblPos val="nextTo"/>
        <c:crossAx val="12449792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pPr>
            <a:r>
              <a:rPr lang="es-MX" sz="1400"/>
              <a:t>Histórico de admisión al posgrado</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'T14. Histórico Adm posgrado'!$B$4</c:f>
              <c:strCache>
                <c:ptCount val="1"/>
                <c:pt idx="0">
                  <c:v>Aspirantes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'T14. Histórico Adm posgrado'!$A$5:$A$10</c:f>
              <c:numCache>
                <c:formatCode>General</c:formatCode>
                <c:ptCount val="6"/>
                <c:pt idx="0">
                  <c:v>2011</c:v>
                </c:pt>
                <c:pt idx="1">
                  <c:v>2012</c:v>
                </c:pt>
                <c:pt idx="2">
                  <c:v>2013</c:v>
                </c:pt>
                <c:pt idx="3">
                  <c:v>2014</c:v>
                </c:pt>
                <c:pt idx="4">
                  <c:v>2015</c:v>
                </c:pt>
                <c:pt idx="5">
                  <c:v>2016</c:v>
                </c:pt>
              </c:numCache>
            </c:numRef>
          </c:cat>
          <c:val>
            <c:numRef>
              <c:f>'T14. Histórico Adm posgrado'!$B$5:$B$10</c:f>
              <c:numCache>
                <c:formatCode>#,##0</c:formatCode>
                <c:ptCount val="6"/>
                <c:pt idx="0">
                  <c:v>171</c:v>
                </c:pt>
                <c:pt idx="1">
                  <c:v>221</c:v>
                </c:pt>
                <c:pt idx="2">
                  <c:v>329</c:v>
                </c:pt>
                <c:pt idx="3">
                  <c:v>329</c:v>
                </c:pt>
                <c:pt idx="4">
                  <c:v>215</c:v>
                </c:pt>
                <c:pt idx="5">
                  <c:v>178</c:v>
                </c:pt>
              </c:numCache>
            </c:numRef>
          </c:val>
          <c:extLst>
            <c:ext xmlns:c16="http://schemas.microsoft.com/office/drawing/2014/chart" uri="{C3380CC4-5D6E-409C-BE32-E72D297353CC}">
              <c16:uniqueId val="{00000000-F1B1-4A0F-B123-23BBCD2821E6}"/>
            </c:ext>
          </c:extLst>
        </c:ser>
        <c:ser>
          <c:idx val="1"/>
          <c:order val="1"/>
          <c:tx>
            <c:strRef>
              <c:f>'T14. Histórico Adm posgrado'!$C$4</c:f>
              <c:strCache>
                <c:ptCount val="1"/>
                <c:pt idx="0">
                  <c:v>Inscritos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'T14. Histórico Adm posgrado'!$A$5:$A$10</c:f>
              <c:numCache>
                <c:formatCode>General</c:formatCode>
                <c:ptCount val="6"/>
                <c:pt idx="0">
                  <c:v>2011</c:v>
                </c:pt>
                <c:pt idx="1">
                  <c:v>2012</c:v>
                </c:pt>
                <c:pt idx="2">
                  <c:v>2013</c:v>
                </c:pt>
                <c:pt idx="3">
                  <c:v>2014</c:v>
                </c:pt>
                <c:pt idx="4">
                  <c:v>2015</c:v>
                </c:pt>
                <c:pt idx="5">
                  <c:v>2016</c:v>
                </c:pt>
              </c:numCache>
            </c:numRef>
          </c:cat>
          <c:val>
            <c:numRef>
              <c:f>'T14. Histórico Adm posgrado'!$C$5:$C$10</c:f>
              <c:numCache>
                <c:formatCode>#,##0</c:formatCode>
                <c:ptCount val="6"/>
                <c:pt idx="0">
                  <c:v>32</c:v>
                </c:pt>
                <c:pt idx="1">
                  <c:v>50</c:v>
                </c:pt>
                <c:pt idx="2">
                  <c:v>75</c:v>
                </c:pt>
                <c:pt idx="3">
                  <c:v>69</c:v>
                </c:pt>
                <c:pt idx="4">
                  <c:v>87</c:v>
                </c:pt>
                <c:pt idx="5">
                  <c:v>63</c:v>
                </c:pt>
              </c:numCache>
            </c:numRef>
          </c:val>
          <c:extLst>
            <c:ext xmlns:c16="http://schemas.microsoft.com/office/drawing/2014/chart" uri="{C3380CC4-5D6E-409C-BE32-E72D297353CC}">
              <c16:uniqueId val="{00000001-F1B1-4A0F-B123-23BBCD2821E6}"/>
            </c:ext>
          </c:extLst>
        </c:ser>
        <c:dLbls>
          <c:showLegendKey val="0"/>
          <c:showVal val="1"/>
          <c:showCatName val="0"/>
          <c:showSerName val="0"/>
          <c:showPercent val="0"/>
          <c:showBubbleSize val="0"/>
        </c:dLbls>
        <c:gapWidth val="150"/>
        <c:shape val="cylinder"/>
        <c:axId val="124193024"/>
        <c:axId val="124207104"/>
        <c:axId val="0"/>
      </c:bar3DChart>
      <c:catAx>
        <c:axId val="124193024"/>
        <c:scaling>
          <c:orientation val="minMax"/>
        </c:scaling>
        <c:delete val="0"/>
        <c:axPos val="b"/>
        <c:numFmt formatCode="General" sourceLinked="1"/>
        <c:majorTickMark val="none"/>
        <c:minorTickMark val="none"/>
        <c:tickLblPos val="nextTo"/>
        <c:crossAx val="124207104"/>
        <c:crosses val="autoZero"/>
        <c:auto val="1"/>
        <c:lblAlgn val="ctr"/>
        <c:lblOffset val="100"/>
        <c:noMultiLvlLbl val="0"/>
      </c:catAx>
      <c:valAx>
        <c:axId val="124207104"/>
        <c:scaling>
          <c:orientation val="minMax"/>
        </c:scaling>
        <c:delete val="0"/>
        <c:axPos val="l"/>
        <c:majorGridlines/>
        <c:numFmt formatCode="#,##0" sourceLinked="1"/>
        <c:majorTickMark val="none"/>
        <c:minorTickMark val="none"/>
        <c:tickLblPos val="nextTo"/>
        <c:crossAx val="1241930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a:pPr>
            <a:r>
              <a:rPr lang="es-MX" sz="1100" b="1" i="0" baseline="0">
                <a:solidFill>
                  <a:sysClr val="windowText" lastClr="000000"/>
                </a:solidFill>
                <a:effectLst/>
              </a:rPr>
              <a:t>Alumnos de posgrado inscritos en el Trimestre 16-O</a:t>
            </a:r>
            <a:endParaRPr lang="es-MX" sz="1100">
              <a:solidFill>
                <a:sysClr val="windowText" lastClr="000000"/>
              </a:solidFill>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spPr>
            <a:scene3d>
              <a:camera prst="orthographicFront"/>
              <a:lightRig rig="threePt" dir="t"/>
            </a:scene3d>
            <a:sp3d>
              <a:bevelT w="63500" h="38100"/>
              <a:contourClr>
                <a:srgbClr val="000000"/>
              </a:contourClr>
            </a:sp3d>
          </c:spPr>
          <c:explosion val="20"/>
          <c:dLbls>
            <c:spPr>
              <a:scene3d>
                <a:camera prst="orthographicFront"/>
                <a:lightRig rig="threePt" dir="t"/>
              </a:scene3d>
              <a:sp3d>
                <a:bevelT h="12700"/>
              </a:sp3d>
            </c:spPr>
            <c:txPr>
              <a:bodyPr/>
              <a:lstStyle/>
              <a:p>
                <a:pPr>
                  <a:defRPr>
                    <a:solidFill>
                      <a:sysClr val="windowText" lastClr="000000"/>
                    </a:solidFil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('T15 Matrícula Posgrado'!$A$13:$A$14,'T15 Matrícula Posgrado'!$A$7,'T15 Matrícula Posgrado'!$A$9:$A$11)</c:f>
              <c:strCache>
                <c:ptCount val="6"/>
                <c:pt idx="0">
                  <c:v>Maestría en Ciencias Sociales y Humanidades</c:v>
                </c:pt>
                <c:pt idx="1">
                  <c:v>Doctorado en Ciencias Sociales y Humanidades</c:v>
                </c:pt>
                <c:pt idx="2">
                  <c:v>Maestría en Diseño, Información y Comunicación </c:v>
                </c:pt>
                <c:pt idx="3">
                  <c:v>Especialidad en Ciencias Naturales e Ingeniería</c:v>
                </c:pt>
                <c:pt idx="4">
                  <c:v>Maestría en Ciencias Naturales e Ingeniería</c:v>
                </c:pt>
                <c:pt idx="5">
                  <c:v>Doctorado en Ciencias Naturales e Ingeniería</c:v>
                </c:pt>
              </c:strCache>
            </c:strRef>
          </c:cat>
          <c:val>
            <c:numRef>
              <c:f>('T15 Matrícula Posgrado'!$J$13:$J$14,'T15 Matrícula Posgrado'!$J$7,'T15 Matrícula Posgrado'!$J$9:$J$11)</c:f>
              <c:numCache>
                <c:formatCode>General</c:formatCode>
                <c:ptCount val="6"/>
                <c:pt idx="0">
                  <c:v>31</c:v>
                </c:pt>
                <c:pt idx="1">
                  <c:v>50</c:v>
                </c:pt>
                <c:pt idx="2">
                  <c:v>58</c:v>
                </c:pt>
                <c:pt idx="3">
                  <c:v>5</c:v>
                </c:pt>
                <c:pt idx="4">
                  <c:v>35</c:v>
                </c:pt>
                <c:pt idx="5">
                  <c:v>33</c:v>
                </c:pt>
              </c:numCache>
            </c:numRef>
          </c:val>
          <c:extLst>
            <c:ext xmlns:c16="http://schemas.microsoft.com/office/drawing/2014/chart" uri="{C3380CC4-5D6E-409C-BE32-E72D297353CC}">
              <c16:uniqueId val="{00000000-63D1-4339-AD7D-AA8E1214772F}"/>
            </c:ext>
          </c:extLst>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400"/>
            </a:pPr>
            <a:r>
              <a:rPr lang="es-MX" sz="1200"/>
              <a:t>Tasa de retención por licenciatura en el primer año -  G</a:t>
            </a:r>
            <a:r>
              <a:rPr lang="es-MX" sz="1200" b="1" i="0" u="none" strike="noStrike" baseline="0"/>
              <a:t>eneración 15-Otoño</a:t>
            </a:r>
            <a:endParaRPr lang="es-MX" sz="1200"/>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txPr>
              <a:bodyPr/>
              <a:lstStyle/>
              <a:p>
                <a:pPr>
                  <a:defRPr lang="es-ES"/>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'T19 Retención al primer año'!$A$5:$A$15</c:f>
              <c:strCache>
                <c:ptCount val="11"/>
                <c:pt idx="0">
                  <c:v>Administración</c:v>
                </c:pt>
                <c:pt idx="1">
                  <c:v>Biología Molecular</c:v>
                </c:pt>
                <c:pt idx="2">
                  <c:v>Ciencias de la Comunicación</c:v>
                </c:pt>
                <c:pt idx="3">
                  <c:v>Derecho</c:v>
                </c:pt>
                <c:pt idx="4">
                  <c:v>Diseño</c:v>
                </c:pt>
                <c:pt idx="5">
                  <c:v>Estudios Socioterritoriales</c:v>
                </c:pt>
                <c:pt idx="6">
                  <c:v>Humanidades</c:v>
                </c:pt>
                <c:pt idx="7">
                  <c:v>Ingeniería Biológica</c:v>
                </c:pt>
                <c:pt idx="8">
                  <c:v>Ingeniería en Computación</c:v>
                </c:pt>
                <c:pt idx="9">
                  <c:v>Matemáticas Aplicadas</c:v>
                </c:pt>
                <c:pt idx="10">
                  <c:v>Tecnologías y Sistemas de Información</c:v>
                </c:pt>
              </c:strCache>
            </c:strRef>
          </c:cat>
          <c:val>
            <c:numRef>
              <c:f>'T19 Retención al primer año'!$M$5:$M$15</c:f>
              <c:numCache>
                <c:formatCode>0</c:formatCode>
                <c:ptCount val="11"/>
                <c:pt idx="0">
                  <c:v>93.939393939393938</c:v>
                </c:pt>
                <c:pt idx="1">
                  <c:v>85.245901639344254</c:v>
                </c:pt>
                <c:pt idx="2">
                  <c:v>91.566265060240966</c:v>
                </c:pt>
                <c:pt idx="3">
                  <c:v>91.666666666666657</c:v>
                </c:pt>
                <c:pt idx="4">
                  <c:v>85.964912280701753</c:v>
                </c:pt>
                <c:pt idx="5">
                  <c:v>87.096774193548384</c:v>
                </c:pt>
                <c:pt idx="6">
                  <c:v>83.870967741935488</c:v>
                </c:pt>
                <c:pt idx="7">
                  <c:v>89.795918367346943</c:v>
                </c:pt>
                <c:pt idx="8">
                  <c:v>76.923076923076934</c:v>
                </c:pt>
                <c:pt idx="9">
                  <c:v>68.75</c:v>
                </c:pt>
                <c:pt idx="10">
                  <c:v>83.673469387755105</c:v>
                </c:pt>
              </c:numCache>
            </c:numRef>
          </c:val>
          <c:extLst>
            <c:ext xmlns:c16="http://schemas.microsoft.com/office/drawing/2014/chart" uri="{C3380CC4-5D6E-409C-BE32-E72D297353CC}">
              <c16:uniqueId val="{00000000-54AC-47E3-81B7-9070C07DB00F}"/>
            </c:ext>
          </c:extLst>
        </c:ser>
        <c:dLbls>
          <c:showLegendKey val="0"/>
          <c:showVal val="1"/>
          <c:showCatName val="0"/>
          <c:showSerName val="0"/>
          <c:showPercent val="0"/>
          <c:showBubbleSize val="0"/>
        </c:dLbls>
        <c:gapWidth val="150"/>
        <c:shape val="cylinder"/>
        <c:axId val="124342272"/>
        <c:axId val="124344960"/>
        <c:axId val="0"/>
      </c:bar3DChart>
      <c:catAx>
        <c:axId val="124342272"/>
        <c:scaling>
          <c:orientation val="minMax"/>
        </c:scaling>
        <c:delete val="0"/>
        <c:axPos val="b"/>
        <c:numFmt formatCode="General" sourceLinked="0"/>
        <c:majorTickMark val="out"/>
        <c:minorTickMark val="none"/>
        <c:tickLblPos val="nextTo"/>
        <c:txPr>
          <a:bodyPr rot="-1200000"/>
          <a:lstStyle/>
          <a:p>
            <a:pPr>
              <a:defRPr lang="es-ES" sz="900" baseline="0"/>
            </a:pPr>
            <a:endParaRPr lang="es-MX"/>
          </a:p>
        </c:txPr>
        <c:crossAx val="124344960"/>
        <c:crosses val="autoZero"/>
        <c:auto val="1"/>
        <c:lblAlgn val="ctr"/>
        <c:lblOffset val="100"/>
        <c:noMultiLvlLbl val="0"/>
      </c:catAx>
      <c:valAx>
        <c:axId val="124344960"/>
        <c:scaling>
          <c:orientation val="minMax"/>
        </c:scaling>
        <c:delete val="0"/>
        <c:axPos val="l"/>
        <c:majorGridlines/>
        <c:numFmt formatCode="0" sourceLinked="1"/>
        <c:majorTickMark val="out"/>
        <c:minorTickMark val="none"/>
        <c:tickLblPos val="nextTo"/>
        <c:txPr>
          <a:bodyPr/>
          <a:lstStyle/>
          <a:p>
            <a:pPr>
              <a:defRPr lang="es-ES"/>
            </a:pPr>
            <a:endParaRPr lang="es-MX"/>
          </a:p>
        </c:txPr>
        <c:crossAx val="124342272"/>
        <c:crosses val="autoZero"/>
        <c:crossBetween val="between"/>
      </c:valAx>
    </c:plotArea>
    <c:plotVisOnly val="1"/>
    <c:dispBlanksAs val="gap"/>
    <c:showDLblsOverMax val="0"/>
  </c:chart>
  <c:txPr>
    <a:bodyPr/>
    <a:lstStyle/>
    <a:p>
      <a:pPr>
        <a:defRPr baseline="0">
          <a:latin typeface="Calibri" panose="020F0502020204030204" pitchFamily="34" charset="0"/>
        </a:defRPr>
      </a:pPr>
      <a:endParaRPr lang="es-MX"/>
    </a:p>
  </c:txPr>
  <c:printSettings>
    <c:headerFooter/>
    <c:pageMargins b="0.75000000000000311" l="0.70000000000000062" r="0.70000000000000062" t="0.750000000000003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76200</xdr:colOff>
      <xdr:row>18</xdr:row>
      <xdr:rowOff>80962</xdr:rowOff>
    </xdr:from>
    <xdr:to>
      <xdr:col>6</xdr:col>
      <xdr:colOff>904875</xdr:colOff>
      <xdr:row>41</xdr:row>
      <xdr:rowOff>95251</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66673</xdr:colOff>
      <xdr:row>21</xdr:row>
      <xdr:rowOff>90485</xdr:rowOff>
    </xdr:from>
    <xdr:to>
      <xdr:col>6</xdr:col>
      <xdr:colOff>723900</xdr:colOff>
      <xdr:row>41</xdr:row>
      <xdr:rowOff>104775</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57</xdr:col>
      <xdr:colOff>412750</xdr:colOff>
      <xdr:row>21</xdr:row>
      <xdr:rowOff>96837</xdr:rowOff>
    </xdr:from>
    <xdr:to>
      <xdr:col>63</xdr:col>
      <xdr:colOff>317500</xdr:colOff>
      <xdr:row>38</xdr:row>
      <xdr:rowOff>87312</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60325</xdr:colOff>
      <xdr:row>42</xdr:row>
      <xdr:rowOff>34924</xdr:rowOff>
    </xdr:from>
    <xdr:to>
      <xdr:col>8</xdr:col>
      <xdr:colOff>688975</xdr:colOff>
      <xdr:row>62</xdr:row>
      <xdr:rowOff>95249</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21</xdr:row>
      <xdr:rowOff>47625</xdr:rowOff>
    </xdr:from>
    <xdr:to>
      <xdr:col>8</xdr:col>
      <xdr:colOff>666749</xdr:colOff>
      <xdr:row>41</xdr:row>
      <xdr:rowOff>152400</xdr:rowOff>
    </xdr:to>
    <xdr:graphicFrame macro="">
      <xdr:nvGraphicFramePr>
        <xdr:cNvPr id="4" name="3 Gráfico">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11</xdr:row>
      <xdr:rowOff>57150</xdr:rowOff>
    </xdr:from>
    <xdr:to>
      <xdr:col>10</xdr:col>
      <xdr:colOff>657225</xdr:colOff>
      <xdr:row>33</xdr:row>
      <xdr:rowOff>66675</xdr:rowOff>
    </xdr:to>
    <xdr:graphicFrame macro="">
      <xdr:nvGraphicFramePr>
        <xdr:cNvPr id="2" name="1 Gráfico">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57151</xdr:colOff>
      <xdr:row>14</xdr:row>
      <xdr:rowOff>71436</xdr:rowOff>
    </xdr:from>
    <xdr:to>
      <xdr:col>4</xdr:col>
      <xdr:colOff>990601</xdr:colOff>
      <xdr:row>34</xdr:row>
      <xdr:rowOff>85725</xdr:rowOff>
    </xdr:to>
    <xdr:graphicFrame macro="">
      <xdr:nvGraphicFramePr>
        <xdr:cNvPr id="2" name="1 Gráfico">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22</xdr:row>
      <xdr:rowOff>71436</xdr:rowOff>
    </xdr:from>
    <xdr:to>
      <xdr:col>5</xdr:col>
      <xdr:colOff>885825</xdr:colOff>
      <xdr:row>43</xdr:row>
      <xdr:rowOff>85724</xdr:rowOff>
    </xdr:to>
    <xdr:graphicFrame macro="">
      <xdr:nvGraphicFramePr>
        <xdr:cNvPr id="2" name="1 Gráfico">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24</xdr:row>
      <xdr:rowOff>66675</xdr:rowOff>
    </xdr:from>
    <xdr:to>
      <xdr:col>5</xdr:col>
      <xdr:colOff>714375</xdr:colOff>
      <xdr:row>42</xdr:row>
      <xdr:rowOff>133350</xdr:rowOff>
    </xdr:to>
    <xdr:graphicFrame macro="">
      <xdr:nvGraphicFramePr>
        <xdr:cNvPr id="2" name="Gráfico 5">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138111</xdr:colOff>
      <xdr:row>17</xdr:row>
      <xdr:rowOff>28575</xdr:rowOff>
    </xdr:from>
    <xdr:to>
      <xdr:col>15</xdr:col>
      <xdr:colOff>400049</xdr:colOff>
      <xdr:row>36</xdr:row>
      <xdr:rowOff>76200</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38099</xdr:colOff>
      <xdr:row>13</xdr:row>
      <xdr:rowOff>52386</xdr:rowOff>
    </xdr:from>
    <xdr:to>
      <xdr:col>8</xdr:col>
      <xdr:colOff>800100</xdr:colOff>
      <xdr:row>40</xdr:row>
      <xdr:rowOff>133350</xdr:rowOff>
    </xdr:to>
    <xdr:graphicFrame macro="">
      <xdr:nvGraphicFramePr>
        <xdr:cNvPr id="2" name="1 Gráfico">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47624</xdr:colOff>
      <xdr:row>21</xdr:row>
      <xdr:rowOff>51289</xdr:rowOff>
    </xdr:from>
    <xdr:to>
      <xdr:col>7</xdr:col>
      <xdr:colOff>527539</xdr:colOff>
      <xdr:row>39</xdr:row>
      <xdr:rowOff>80596</xdr:rowOff>
    </xdr:to>
    <xdr:graphicFrame macro="">
      <xdr:nvGraphicFramePr>
        <xdr:cNvPr id="2" name="1 Gráfico">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42496</xdr:colOff>
      <xdr:row>40</xdr:row>
      <xdr:rowOff>47259</xdr:rowOff>
    </xdr:from>
    <xdr:to>
      <xdr:col>7</xdr:col>
      <xdr:colOff>520212</xdr:colOff>
      <xdr:row>60</xdr:row>
      <xdr:rowOff>43962</xdr:rowOff>
    </xdr:to>
    <xdr:graphicFrame macro="">
      <xdr:nvGraphicFramePr>
        <xdr:cNvPr id="3" name="2 Gráfico">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xdr:colOff>
      <xdr:row>19</xdr:row>
      <xdr:rowOff>38099</xdr:rowOff>
    </xdr:from>
    <xdr:to>
      <xdr:col>10</xdr:col>
      <xdr:colOff>600075</xdr:colOff>
      <xdr:row>45</xdr:row>
      <xdr:rowOff>47624</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28573</xdr:colOff>
      <xdr:row>18</xdr:row>
      <xdr:rowOff>33337</xdr:rowOff>
    </xdr:from>
    <xdr:to>
      <xdr:col>5</xdr:col>
      <xdr:colOff>657224</xdr:colOff>
      <xdr:row>37</xdr:row>
      <xdr:rowOff>133350</xdr:rowOff>
    </xdr:to>
    <xdr:graphicFrame macro="">
      <xdr:nvGraphicFramePr>
        <xdr:cNvPr id="2" name="1 Gráfico">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33337</xdr:rowOff>
    </xdr:from>
    <xdr:to>
      <xdr:col>5</xdr:col>
      <xdr:colOff>676275</xdr:colOff>
      <xdr:row>56</xdr:row>
      <xdr:rowOff>142875</xdr:rowOff>
    </xdr:to>
    <xdr:graphicFrame macro="">
      <xdr:nvGraphicFramePr>
        <xdr:cNvPr id="3" name="2 Gráfico">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66674</xdr:colOff>
      <xdr:row>10</xdr:row>
      <xdr:rowOff>23812</xdr:rowOff>
    </xdr:from>
    <xdr:to>
      <xdr:col>9</xdr:col>
      <xdr:colOff>533400</xdr:colOff>
      <xdr:row>31</xdr:row>
      <xdr:rowOff>57151</xdr:rowOff>
    </xdr:to>
    <xdr:graphicFrame macro="">
      <xdr:nvGraphicFramePr>
        <xdr:cNvPr id="2" name="1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11</xdr:row>
      <xdr:rowOff>14286</xdr:rowOff>
    </xdr:from>
    <xdr:to>
      <xdr:col>9</xdr:col>
      <xdr:colOff>590550</xdr:colOff>
      <xdr:row>31</xdr:row>
      <xdr:rowOff>142876</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7</xdr:row>
      <xdr:rowOff>61911</xdr:rowOff>
    </xdr:from>
    <xdr:to>
      <xdr:col>11</xdr:col>
      <xdr:colOff>457200</xdr:colOff>
      <xdr:row>28</xdr:row>
      <xdr:rowOff>104775</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38099</xdr:colOff>
      <xdr:row>9</xdr:row>
      <xdr:rowOff>38100</xdr:rowOff>
    </xdr:from>
    <xdr:to>
      <xdr:col>11</xdr:col>
      <xdr:colOff>504825</xdr:colOff>
      <xdr:row>34</xdr:row>
      <xdr:rowOff>104775</xdr:rowOff>
    </xdr:to>
    <xdr:graphicFrame macro="">
      <xdr:nvGraphicFramePr>
        <xdr:cNvPr id="2" name="1 Gráfico">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66674</xdr:colOff>
      <xdr:row>20</xdr:row>
      <xdr:rowOff>38100</xdr:rowOff>
    </xdr:from>
    <xdr:to>
      <xdr:col>8</xdr:col>
      <xdr:colOff>695324</xdr:colOff>
      <xdr:row>40</xdr:row>
      <xdr:rowOff>76199</xdr:rowOff>
    </xdr:to>
    <xdr:graphicFrame macro="">
      <xdr:nvGraphicFramePr>
        <xdr:cNvPr id="2" name="Gráfico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12</xdr:row>
      <xdr:rowOff>0</xdr:rowOff>
    </xdr:to>
    <xdr:sp macro="" textlink="">
      <xdr:nvSpPr>
        <xdr:cNvPr id="2" name="Rectangle 107">
          <a:extLst>
            <a:ext uri="{FF2B5EF4-FFF2-40B4-BE49-F238E27FC236}">
              <a16:creationId xmlns:a16="http://schemas.microsoft.com/office/drawing/2014/main" id="{00000000-0008-0000-9E00-000002000000}"/>
            </a:ext>
          </a:extLst>
        </xdr:cNvPr>
        <xdr:cNvSpPr>
          <a:spLocks noChangeArrowheads="1"/>
        </xdr:cNvSpPr>
      </xdr:nvSpPr>
      <xdr:spPr bwMode="auto">
        <a:xfrm>
          <a:off x="2910417" y="963083"/>
          <a:ext cx="0"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5</xdr:row>
      <xdr:rowOff>0</xdr:rowOff>
    </xdr:from>
    <xdr:to>
      <xdr:col>1</xdr:col>
      <xdr:colOff>0</xdr:colOff>
      <xdr:row>12</xdr:row>
      <xdr:rowOff>0</xdr:rowOff>
    </xdr:to>
    <xdr:sp macro="" textlink="">
      <xdr:nvSpPr>
        <xdr:cNvPr id="3" name="Rectangle 108">
          <a:extLst>
            <a:ext uri="{FF2B5EF4-FFF2-40B4-BE49-F238E27FC236}">
              <a16:creationId xmlns:a16="http://schemas.microsoft.com/office/drawing/2014/main" id="{00000000-0008-0000-9E00-000003000000}"/>
            </a:ext>
          </a:extLst>
        </xdr:cNvPr>
        <xdr:cNvSpPr>
          <a:spLocks noChangeArrowheads="1"/>
        </xdr:cNvSpPr>
      </xdr:nvSpPr>
      <xdr:spPr bwMode="auto">
        <a:xfrm>
          <a:off x="5467350" y="971550"/>
          <a:ext cx="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5</xdr:row>
      <xdr:rowOff>0</xdr:rowOff>
    </xdr:from>
    <xdr:to>
      <xdr:col>1</xdr:col>
      <xdr:colOff>0</xdr:colOff>
      <xdr:row>12</xdr:row>
      <xdr:rowOff>0</xdr:rowOff>
    </xdr:to>
    <xdr:sp macro="" textlink="">
      <xdr:nvSpPr>
        <xdr:cNvPr id="4" name="Rectangle 107">
          <a:extLst>
            <a:ext uri="{FF2B5EF4-FFF2-40B4-BE49-F238E27FC236}">
              <a16:creationId xmlns:a16="http://schemas.microsoft.com/office/drawing/2014/main" id="{00000000-0008-0000-9E00-000004000000}"/>
            </a:ext>
          </a:extLst>
        </xdr:cNvPr>
        <xdr:cNvSpPr>
          <a:spLocks noChangeArrowheads="1"/>
        </xdr:cNvSpPr>
      </xdr:nvSpPr>
      <xdr:spPr bwMode="auto">
        <a:xfrm>
          <a:off x="5467350" y="971550"/>
          <a:ext cx="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5</xdr:row>
      <xdr:rowOff>0</xdr:rowOff>
    </xdr:from>
    <xdr:to>
      <xdr:col>1</xdr:col>
      <xdr:colOff>0</xdr:colOff>
      <xdr:row>12</xdr:row>
      <xdr:rowOff>0</xdr:rowOff>
    </xdr:to>
    <xdr:sp macro="" textlink="">
      <xdr:nvSpPr>
        <xdr:cNvPr id="5" name="Rectangle 108">
          <a:extLst>
            <a:ext uri="{FF2B5EF4-FFF2-40B4-BE49-F238E27FC236}">
              <a16:creationId xmlns:a16="http://schemas.microsoft.com/office/drawing/2014/main" id="{00000000-0008-0000-9E00-000005000000}"/>
            </a:ext>
          </a:extLst>
        </xdr:cNvPr>
        <xdr:cNvSpPr>
          <a:spLocks noChangeArrowheads="1"/>
        </xdr:cNvSpPr>
      </xdr:nvSpPr>
      <xdr:spPr bwMode="auto">
        <a:xfrm>
          <a:off x="5467350" y="971550"/>
          <a:ext cx="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5</xdr:row>
      <xdr:rowOff>0</xdr:rowOff>
    </xdr:from>
    <xdr:to>
      <xdr:col>1</xdr:col>
      <xdr:colOff>0</xdr:colOff>
      <xdr:row>12</xdr:row>
      <xdr:rowOff>0</xdr:rowOff>
    </xdr:to>
    <xdr:sp macro="" textlink="">
      <xdr:nvSpPr>
        <xdr:cNvPr id="6" name="Rectangle 107">
          <a:extLst>
            <a:ext uri="{FF2B5EF4-FFF2-40B4-BE49-F238E27FC236}">
              <a16:creationId xmlns:a16="http://schemas.microsoft.com/office/drawing/2014/main" id="{00000000-0008-0000-9E00-000006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7" name="Rectangle 108">
          <a:extLst>
            <a:ext uri="{FF2B5EF4-FFF2-40B4-BE49-F238E27FC236}">
              <a16:creationId xmlns:a16="http://schemas.microsoft.com/office/drawing/2014/main" id="{00000000-0008-0000-9E00-000007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8" name="Rectangle 107">
          <a:extLst>
            <a:ext uri="{FF2B5EF4-FFF2-40B4-BE49-F238E27FC236}">
              <a16:creationId xmlns:a16="http://schemas.microsoft.com/office/drawing/2014/main" id="{00000000-0008-0000-9E00-000008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9" name="Rectangle 108">
          <a:extLst>
            <a:ext uri="{FF2B5EF4-FFF2-40B4-BE49-F238E27FC236}">
              <a16:creationId xmlns:a16="http://schemas.microsoft.com/office/drawing/2014/main" id="{00000000-0008-0000-9E00-000009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10" name="Rectangle 107">
          <a:extLst>
            <a:ext uri="{FF2B5EF4-FFF2-40B4-BE49-F238E27FC236}">
              <a16:creationId xmlns:a16="http://schemas.microsoft.com/office/drawing/2014/main" id="{00000000-0008-0000-9E00-00000A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11" name="Rectangle 108">
          <a:extLst>
            <a:ext uri="{FF2B5EF4-FFF2-40B4-BE49-F238E27FC236}">
              <a16:creationId xmlns:a16="http://schemas.microsoft.com/office/drawing/2014/main" id="{00000000-0008-0000-9E00-00000B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12" name="Rectangle 107">
          <a:extLst>
            <a:ext uri="{FF2B5EF4-FFF2-40B4-BE49-F238E27FC236}">
              <a16:creationId xmlns:a16="http://schemas.microsoft.com/office/drawing/2014/main" id="{00000000-0008-0000-9E00-00000C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twoCellAnchor>
    <xdr:from>
      <xdr:col>1</xdr:col>
      <xdr:colOff>0</xdr:colOff>
      <xdr:row>5</xdr:row>
      <xdr:rowOff>0</xdr:rowOff>
    </xdr:from>
    <xdr:to>
      <xdr:col>1</xdr:col>
      <xdr:colOff>0</xdr:colOff>
      <xdr:row>12</xdr:row>
      <xdr:rowOff>0</xdr:rowOff>
    </xdr:to>
    <xdr:sp macro="" textlink="">
      <xdr:nvSpPr>
        <xdr:cNvPr id="13" name="Rectangle 108">
          <a:extLst>
            <a:ext uri="{FF2B5EF4-FFF2-40B4-BE49-F238E27FC236}">
              <a16:creationId xmlns:a16="http://schemas.microsoft.com/office/drawing/2014/main" id="{00000000-0008-0000-9E00-00000D000000}"/>
            </a:ext>
          </a:extLst>
        </xdr:cNvPr>
        <xdr:cNvSpPr>
          <a:spLocks noChangeArrowheads="1"/>
        </xdr:cNvSpPr>
      </xdr:nvSpPr>
      <xdr:spPr bwMode="auto">
        <a:xfrm>
          <a:off x="5467350" y="971550"/>
          <a:ext cx="0" cy="161925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38101</xdr:colOff>
      <xdr:row>18</xdr:row>
      <xdr:rowOff>19050</xdr:rowOff>
    </xdr:from>
    <xdr:to>
      <xdr:col>10</xdr:col>
      <xdr:colOff>0</xdr:colOff>
      <xdr:row>39</xdr:row>
      <xdr:rowOff>111125</xdr:rowOff>
    </xdr:to>
    <xdr:graphicFrame macro="">
      <xdr:nvGraphicFramePr>
        <xdr:cNvPr id="2" name="Gráfico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17</xdr:row>
      <xdr:rowOff>47626</xdr:rowOff>
    </xdr:from>
    <xdr:to>
      <xdr:col>9</xdr:col>
      <xdr:colOff>0</xdr:colOff>
      <xdr:row>37</xdr:row>
      <xdr:rowOff>47626</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209549</xdr:colOff>
      <xdr:row>23</xdr:row>
      <xdr:rowOff>33336</xdr:rowOff>
    </xdr:from>
    <xdr:to>
      <xdr:col>9</xdr:col>
      <xdr:colOff>542924</xdr:colOff>
      <xdr:row>44</xdr:row>
      <xdr:rowOff>161924</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552450</xdr:colOff>
      <xdr:row>11</xdr:row>
      <xdr:rowOff>123825</xdr:rowOff>
    </xdr:from>
    <xdr:to>
      <xdr:col>17</xdr:col>
      <xdr:colOff>76200</xdr:colOff>
      <xdr:row>13</xdr:row>
      <xdr:rowOff>0</xdr:rowOff>
    </xdr:to>
    <xdr:sp macro="" textlink="">
      <xdr:nvSpPr>
        <xdr:cNvPr id="2" name="Text Box 58">
          <a:extLst>
            <a:ext uri="{FF2B5EF4-FFF2-40B4-BE49-F238E27FC236}">
              <a16:creationId xmlns:a16="http://schemas.microsoft.com/office/drawing/2014/main" id="{00000000-0008-0000-0B00-000002000000}"/>
            </a:ext>
          </a:extLst>
        </xdr:cNvPr>
        <xdr:cNvSpPr txBox="1">
          <a:spLocks noChangeArrowheads="1"/>
        </xdr:cNvSpPr>
      </xdr:nvSpPr>
      <xdr:spPr bwMode="auto">
        <a:xfrm>
          <a:off x="9544050" y="1914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66209</xdr:colOff>
      <xdr:row>21</xdr:row>
      <xdr:rowOff>86189</xdr:rowOff>
    </xdr:from>
    <xdr:to>
      <xdr:col>15</xdr:col>
      <xdr:colOff>381000</xdr:colOff>
      <xdr:row>43</xdr:row>
      <xdr:rowOff>66675</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85724</xdr:colOff>
      <xdr:row>12</xdr:row>
      <xdr:rowOff>138112</xdr:rowOff>
    </xdr:from>
    <xdr:to>
      <xdr:col>7</xdr:col>
      <xdr:colOff>38099</xdr:colOff>
      <xdr:row>34</xdr:row>
      <xdr:rowOff>57150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17</xdr:row>
      <xdr:rowOff>15476</xdr:rowOff>
    </xdr:from>
    <xdr:to>
      <xdr:col>9</xdr:col>
      <xdr:colOff>495301</xdr:colOff>
      <xdr:row>38</xdr:row>
      <xdr:rowOff>154782</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261821</xdr:colOff>
      <xdr:row>8</xdr:row>
      <xdr:rowOff>54129</xdr:rowOff>
    </xdr:from>
    <xdr:to>
      <xdr:col>17</xdr:col>
      <xdr:colOff>81544</xdr:colOff>
      <xdr:row>8</xdr:row>
      <xdr:rowOff>160298</xdr:rowOff>
    </xdr:to>
    <xdr:sp macro="" textlink="">
      <xdr:nvSpPr>
        <xdr:cNvPr id="2" name="Text Box 58">
          <a:extLst>
            <a:ext uri="{FF2B5EF4-FFF2-40B4-BE49-F238E27FC236}">
              <a16:creationId xmlns:a16="http://schemas.microsoft.com/office/drawing/2014/main" id="{00000000-0008-0000-0F00-000002000000}"/>
            </a:ext>
          </a:extLst>
        </xdr:cNvPr>
        <xdr:cNvSpPr txBox="1">
          <a:spLocks noChangeArrowheads="1"/>
        </xdr:cNvSpPr>
      </xdr:nvSpPr>
      <xdr:spPr bwMode="auto">
        <a:xfrm>
          <a:off x="2381250" y="1673379"/>
          <a:ext cx="81544" cy="106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UENTA%20P&#218;BLICA\Macintosh%20HDUsers\mlmelendez\Documents\12CC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jnavadiaz\AppData\Local\Microsoft\Windows\Temporary%20Internet%20Files\Content.Outlook\5RIGSLV0\Users\planeacion21.UAMREC\Desktop\MIGUEL\Users\planeacion21.UAMREC\Desktop\PIFI\SEGUP\OSCAR_D\TRABAJO\12CC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jnavadiaz\AppData\Local\Microsoft\Windows\Temporary%20Internet%20Files\Content.Outlook\5RIGSLV0\Users\planeacion21.UAMREC\Desktop\MIGUEL\Users\planeacion21.UAMREC\Desktop\PIFI\SEGUP\OSCAR_D\TRABAJO\12CCG-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jnavadiaz\AppData\Local\Microsoft\Windows\Temporary%20Internet%20Files\Content.Outlook\5RIGSLV0\Users\dat\AppData\Roaming\Microsoft\Excel\TRABAJO\12CCG-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jnavadiaz\AppData\Local\Microsoft\Windows\Temporary%20Internet%20Files\Content.Outlook\5RIGSLV0\Users\dat\AppData\Roaming\Microsoft\Excel\TRABAJO\12CCG-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osnom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DI%202012\Users\jnavadiaz\AppData\Local\Microsoft\Windows\Temporary%20Internet%20Files\Content.Outlook\5RIGSLV0\Users\dat\AppData\Roaming\Microsoft\Excel\TRABAJO\12CCG-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DI%202012\Users\jnavadiaz\AppData\Local\Microsoft\Windows\Temporary%20Internet%20Files\Content.Outlook\5RIGSLV0\Users\dat\AppData\Roaming\Microsoft\Excel\TRABAJO\12CCG-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TABS%20SPM%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mlmelendez\Documents\ASUNTOS\2016\911-2015-2016\ESCUELA\Soporte\E:\REGULARIZABLE%202013\Nueva%20propuesta%20SEPT%202012%20CON%20101%20MILL\Plantilla_Regularizable%20V%20Con%20tabuladores%20101%20mil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UENTA%20P&#218;BLICA\Macintosh%20HDUsers\mlmelendez\Downloads\PLIE-00INS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nformacion%20de%20deportes%20para%20DR.%20PE&#209;A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GES4\SYS\SEGUP\OSCAR_D\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CSB-SDC001\AppData\Local\Microsoft\Windows\Temporary%20Internet%20Files\Content.IE5\U3K0YHQ9\DGES4\SYS\SEGUP\OSCAR_D\TRABAJO\12CCG-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jnavadiaz\AppData\Local\Microsoft\Windows\Temporary%20Internet%20Files\Content.Outlook\5RIGSLV0\Users\planeacion21.UAMREC\Desktop\MIGUEL\TRABAJO\12CCG-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jnavadiaz\AppData\Local\Microsoft\Windows\Temporary%20Internet%20Files\Content.Outlook\5RIGSLV0\Users\planeacion21.UAMREC\Desktop\MIGUEL\TRABAJO\12CCG-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Nomina%20Personal%20doc%20y%20adm.%20Marzo%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sheetData>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CATALOGOS"/>
      <sheetName val="Regularizable"/>
      <sheetName val="Globales"/>
      <sheetName val="Eventual"/>
      <sheetName val="Resumen"/>
      <sheetName val="Apoyo"/>
    </sheetNames>
    <sheetDataSet>
      <sheetData sheetId="0" refreshError="1"/>
      <sheetData sheetId="1" refreshError="1"/>
      <sheetData sheetId="2" refreshError="1"/>
      <sheetData sheetId="3" refreshError="1"/>
      <sheetData sheetId="4" refreshError="1"/>
      <sheetData sheetId="5">
        <row r="3">
          <cell r="A3">
            <v>1</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CSE"/>
      <sheetName val="Rel. alumnos talleres deport"/>
      <sheetName val="Particip por evento"/>
      <sheetName val="% sobre alumnos inscritos a UEA"/>
    </sheetNames>
    <sheetDataSet>
      <sheetData sheetId="0"/>
      <sheetData sheetId="1"/>
      <sheetData sheetId="2">
        <row r="15">
          <cell r="B15">
            <v>116</v>
          </cell>
          <cell r="C15">
            <v>191</v>
          </cell>
          <cell r="D15">
            <v>197</v>
          </cell>
        </row>
        <row r="23">
          <cell r="B23">
            <v>448</v>
          </cell>
          <cell r="C23">
            <v>520</v>
          </cell>
          <cell r="D23">
            <v>494</v>
          </cell>
        </row>
        <row r="31">
          <cell r="B31">
            <v>108</v>
          </cell>
          <cell r="C31">
            <v>1595</v>
          </cell>
          <cell r="D31">
            <v>140</v>
          </cell>
        </row>
        <row r="32">
          <cell r="B32">
            <v>520</v>
          </cell>
          <cell r="C32">
            <v>600</v>
          </cell>
          <cell r="D32">
            <v>740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33"/>
  <sheetViews>
    <sheetView tabSelected="1" zoomScaleNormal="100" workbookViewId="0">
      <selection activeCell="A2" sqref="A2"/>
    </sheetView>
  </sheetViews>
  <sheetFormatPr baseColWidth="10" defaultColWidth="11.42578125" defaultRowHeight="12.75"/>
  <cols>
    <col min="1" max="1" width="11.28515625" style="2" customWidth="1"/>
    <col min="2" max="2" width="25.7109375" style="2" customWidth="1"/>
    <col min="3" max="3" width="31.7109375" style="2" customWidth="1"/>
    <col min="4" max="4" width="15.7109375" style="2" customWidth="1"/>
    <col min="5" max="5" width="12.7109375" style="201" customWidth="1"/>
    <col min="6" max="7" width="15.7109375" style="2" customWidth="1"/>
    <col min="8" max="16384" width="11.42578125" style="2"/>
  </cols>
  <sheetData>
    <row r="1" spans="1:7">
      <c r="A1" s="3" t="s">
        <v>365</v>
      </c>
    </row>
    <row r="2" spans="1:7">
      <c r="A2" s="3" t="s">
        <v>2382</v>
      </c>
    </row>
    <row r="3" spans="1:7">
      <c r="A3" s="810" t="s">
        <v>5600</v>
      </c>
    </row>
    <row r="4" spans="1:7" ht="38.25">
      <c r="A4" s="1795" t="s">
        <v>367</v>
      </c>
      <c r="B4" s="1795" t="s">
        <v>2224</v>
      </c>
      <c r="C4" s="1795" t="s">
        <v>6536</v>
      </c>
      <c r="D4" s="1795" t="s">
        <v>2225</v>
      </c>
      <c r="E4" s="1795" t="s">
        <v>2226</v>
      </c>
      <c r="F4" s="1795" t="s">
        <v>2383</v>
      </c>
      <c r="G4" s="1795" t="s">
        <v>2227</v>
      </c>
    </row>
    <row r="5" spans="1:7" ht="38.25">
      <c r="A5" s="2111" t="s">
        <v>426</v>
      </c>
      <c r="B5" s="895" t="s">
        <v>21</v>
      </c>
      <c r="C5" s="895" t="s">
        <v>2452</v>
      </c>
      <c r="D5" s="1794" t="s">
        <v>661</v>
      </c>
      <c r="E5" s="1794">
        <v>2007</v>
      </c>
      <c r="F5" s="897" t="s">
        <v>6659</v>
      </c>
      <c r="G5" s="1794" t="s">
        <v>757</v>
      </c>
    </row>
    <row r="6" spans="1:7" ht="25.5">
      <c r="A6" s="2111"/>
      <c r="B6" s="895" t="s">
        <v>2229</v>
      </c>
      <c r="C6" s="895" t="s">
        <v>30</v>
      </c>
      <c r="D6" s="1794" t="s">
        <v>661</v>
      </c>
      <c r="E6" s="1794">
        <v>2007</v>
      </c>
      <c r="F6" s="897" t="s">
        <v>2233</v>
      </c>
      <c r="G6" s="1794" t="s">
        <v>757</v>
      </c>
    </row>
    <row r="7" spans="1:7" ht="25.5">
      <c r="A7" s="2111"/>
      <c r="B7" s="895" t="s">
        <v>2228</v>
      </c>
      <c r="C7" s="895" t="s">
        <v>2453</v>
      </c>
      <c r="D7" s="1794" t="s">
        <v>661</v>
      </c>
      <c r="E7" s="1794">
        <v>2005</v>
      </c>
      <c r="F7" s="897" t="s">
        <v>2386</v>
      </c>
      <c r="G7" s="1794" t="s">
        <v>757</v>
      </c>
    </row>
    <row r="8" spans="1:7" ht="25.5">
      <c r="A8" s="2111"/>
      <c r="B8" s="896"/>
      <c r="C8" s="895" t="s">
        <v>38</v>
      </c>
      <c r="D8" s="1794" t="s">
        <v>653</v>
      </c>
      <c r="E8" s="1794">
        <v>2012</v>
      </c>
      <c r="F8" s="897" t="s">
        <v>757</v>
      </c>
      <c r="G8" s="897" t="s">
        <v>2230</v>
      </c>
    </row>
    <row r="9" spans="1:7" ht="25.5">
      <c r="A9" s="2111" t="s">
        <v>427</v>
      </c>
      <c r="B9" s="895" t="s">
        <v>2231</v>
      </c>
      <c r="C9" s="895" t="s">
        <v>2454</v>
      </c>
      <c r="D9" s="1794" t="s">
        <v>661</v>
      </c>
      <c r="E9" s="1794">
        <v>2010</v>
      </c>
      <c r="F9" s="897" t="s">
        <v>2661</v>
      </c>
      <c r="G9" s="897" t="s">
        <v>757</v>
      </c>
    </row>
    <row r="10" spans="1:7" ht="25.5">
      <c r="A10" s="2111"/>
      <c r="B10" s="2116" t="s">
        <v>2234</v>
      </c>
      <c r="C10" s="895" t="s">
        <v>2455</v>
      </c>
      <c r="D10" s="1794" t="s">
        <v>661</v>
      </c>
      <c r="E10" s="1794">
        <v>2005</v>
      </c>
      <c r="F10" s="897" t="s">
        <v>6662</v>
      </c>
      <c r="G10" s="897" t="s">
        <v>757</v>
      </c>
    </row>
    <row r="11" spans="1:7" ht="15" customHeight="1">
      <c r="A11" s="2111"/>
      <c r="B11" s="2116"/>
      <c r="C11" s="895" t="s">
        <v>24</v>
      </c>
      <c r="D11" s="1794" t="s">
        <v>661</v>
      </c>
      <c r="E11" s="1794">
        <v>2005</v>
      </c>
      <c r="F11" s="897" t="s">
        <v>2235</v>
      </c>
      <c r="G11" s="897" t="s">
        <v>757</v>
      </c>
    </row>
    <row r="12" spans="1:7" ht="38.25">
      <c r="A12" s="2111"/>
      <c r="B12" s="895" t="s">
        <v>2232</v>
      </c>
      <c r="C12" s="895" t="s">
        <v>6664</v>
      </c>
      <c r="D12" s="1794" t="s">
        <v>661</v>
      </c>
      <c r="E12" s="1794">
        <v>2008</v>
      </c>
      <c r="F12" s="1794" t="s">
        <v>6660</v>
      </c>
      <c r="G12" s="897" t="s">
        <v>757</v>
      </c>
    </row>
    <row r="13" spans="1:7" ht="25.5">
      <c r="A13" s="2111"/>
      <c r="B13" s="2114"/>
      <c r="C13" s="895" t="s">
        <v>2384</v>
      </c>
      <c r="D13" s="1794" t="s">
        <v>655</v>
      </c>
      <c r="E13" s="1794">
        <v>2005</v>
      </c>
      <c r="F13" s="897" t="s">
        <v>757</v>
      </c>
      <c r="G13" s="897" t="s">
        <v>1021</v>
      </c>
    </row>
    <row r="14" spans="1:7">
      <c r="A14" s="2111"/>
      <c r="B14" s="2117"/>
      <c r="C14" s="2112" t="s">
        <v>39</v>
      </c>
      <c r="D14" s="1794" t="s">
        <v>654</v>
      </c>
      <c r="E14" s="1794">
        <v>2012</v>
      </c>
      <c r="F14" s="897" t="s">
        <v>757</v>
      </c>
      <c r="G14" s="897" t="s">
        <v>2233</v>
      </c>
    </row>
    <row r="15" spans="1:7">
      <c r="A15" s="2111"/>
      <c r="B15" s="2117"/>
      <c r="C15" s="2118"/>
      <c r="D15" s="1794" t="s">
        <v>653</v>
      </c>
      <c r="E15" s="1794">
        <v>2012</v>
      </c>
      <c r="F15" s="897" t="s">
        <v>757</v>
      </c>
      <c r="G15" s="897" t="s">
        <v>2230</v>
      </c>
    </row>
    <row r="16" spans="1:7" ht="12.75" customHeight="1">
      <c r="A16" s="2111"/>
      <c r="B16" s="2115"/>
      <c r="C16" s="2113"/>
      <c r="D16" s="1794" t="s">
        <v>655</v>
      </c>
      <c r="E16" s="1794">
        <v>2012</v>
      </c>
      <c r="F16" s="897" t="s">
        <v>757</v>
      </c>
      <c r="G16" s="897" t="s">
        <v>2236</v>
      </c>
    </row>
    <row r="17" spans="1:7" ht="15" customHeight="1">
      <c r="A17" s="2111" t="s">
        <v>428</v>
      </c>
      <c r="B17" s="896" t="s">
        <v>2238</v>
      </c>
      <c r="C17" s="895" t="s">
        <v>19</v>
      </c>
      <c r="D17" s="1794" t="s">
        <v>661</v>
      </c>
      <c r="E17" s="1794">
        <v>2007</v>
      </c>
      <c r="F17" s="897" t="s">
        <v>2235</v>
      </c>
      <c r="G17" s="897" t="s">
        <v>757</v>
      </c>
    </row>
    <row r="18" spans="1:7" ht="15" customHeight="1">
      <c r="A18" s="2111"/>
      <c r="B18" s="2112" t="s">
        <v>2237</v>
      </c>
      <c r="C18" s="895" t="s">
        <v>16</v>
      </c>
      <c r="D18" s="1794" t="s">
        <v>661</v>
      </c>
      <c r="E18" s="1794">
        <v>2005</v>
      </c>
      <c r="F18" s="897" t="s">
        <v>2235</v>
      </c>
      <c r="G18" s="897" t="s">
        <v>757</v>
      </c>
    </row>
    <row r="19" spans="1:7" ht="15" customHeight="1">
      <c r="A19" s="2111"/>
      <c r="B19" s="2113"/>
      <c r="C19" s="895" t="s">
        <v>2385</v>
      </c>
      <c r="D19" s="1794" t="s">
        <v>661</v>
      </c>
      <c r="E19" s="1794">
        <v>2005</v>
      </c>
      <c r="F19" s="897" t="s">
        <v>757</v>
      </c>
      <c r="G19" s="897" t="s">
        <v>757</v>
      </c>
    </row>
    <row r="20" spans="1:7" ht="15" customHeight="1">
      <c r="A20" s="2111"/>
      <c r="B20" s="896" t="s">
        <v>18</v>
      </c>
      <c r="C20" s="895" t="s">
        <v>18</v>
      </c>
      <c r="D20" s="1794" t="s">
        <v>661</v>
      </c>
      <c r="E20" s="1794">
        <v>2007</v>
      </c>
      <c r="F20" s="897" t="s">
        <v>2235</v>
      </c>
      <c r="G20" s="897" t="s">
        <v>757</v>
      </c>
    </row>
    <row r="21" spans="1:7">
      <c r="A21" s="2111"/>
      <c r="B21" s="2114"/>
      <c r="C21" s="2112" t="s">
        <v>26</v>
      </c>
      <c r="D21" s="1794" t="s">
        <v>653</v>
      </c>
      <c r="E21" s="1794">
        <v>2011</v>
      </c>
      <c r="F21" s="1794" t="s">
        <v>757</v>
      </c>
      <c r="G21" s="897" t="s">
        <v>2230</v>
      </c>
    </row>
    <row r="22" spans="1:7">
      <c r="A22" s="2111"/>
      <c r="B22" s="2115"/>
      <c r="C22" s="2113"/>
      <c r="D22" s="1794" t="s">
        <v>655</v>
      </c>
      <c r="E22" s="1794">
        <v>2011</v>
      </c>
      <c r="F22" s="1794" t="s">
        <v>757</v>
      </c>
      <c r="G22" s="897" t="s">
        <v>2230</v>
      </c>
    </row>
    <row r="23" spans="1:7" s="63" customFormat="1" ht="11.25">
      <c r="A23" s="2120" t="s">
        <v>6535</v>
      </c>
      <c r="B23" s="2120"/>
      <c r="C23" s="2120"/>
      <c r="D23" s="2120"/>
      <c r="E23" s="2120"/>
      <c r="F23" s="2120"/>
      <c r="G23" s="2120"/>
    </row>
    <row r="24" spans="1:7" s="63" customFormat="1" ht="11.25">
      <c r="A24" s="2119" t="s">
        <v>2387</v>
      </c>
      <c r="B24" s="2119"/>
      <c r="C24" s="2119"/>
      <c r="D24" s="2119"/>
      <c r="E24" s="2119"/>
      <c r="F24" s="2119"/>
      <c r="G24" s="2119"/>
    </row>
    <row r="25" spans="1:7" s="63" customFormat="1" ht="11.25">
      <c r="A25" s="2119" t="s">
        <v>2239</v>
      </c>
      <c r="B25" s="2119"/>
      <c r="C25" s="2119"/>
      <c r="D25" s="2119"/>
      <c r="E25" s="2119"/>
      <c r="F25" s="2119"/>
      <c r="G25" s="2119"/>
    </row>
    <row r="26" spans="1:7" s="63" customFormat="1" ht="11.25">
      <c r="A26" s="2119" t="s">
        <v>2456</v>
      </c>
      <c r="B26" s="2119"/>
      <c r="C26" s="2119"/>
      <c r="D26" s="2119"/>
      <c r="E26" s="2119"/>
      <c r="F26" s="2119"/>
      <c r="G26" s="2119"/>
    </row>
    <row r="27" spans="1:7" s="63" customFormat="1" ht="11.25">
      <c r="A27" s="2119" t="s">
        <v>2457</v>
      </c>
      <c r="B27" s="2119"/>
      <c r="C27" s="2119"/>
      <c r="D27" s="2119"/>
      <c r="E27" s="2119"/>
      <c r="F27" s="2119"/>
      <c r="G27" s="2119"/>
    </row>
    <row r="28" spans="1:7" s="63" customFormat="1">
      <c r="A28" s="2119" t="s">
        <v>6663</v>
      </c>
      <c r="B28" s="2119"/>
      <c r="C28" s="2119"/>
      <c r="D28" s="2119"/>
      <c r="E28" s="2119"/>
      <c r="F28" s="2119"/>
      <c r="G28" s="2119"/>
    </row>
    <row r="29" spans="1:7" s="63" customFormat="1">
      <c r="A29" s="2119" t="s">
        <v>5726</v>
      </c>
      <c r="B29" s="2119"/>
      <c r="C29" s="2119"/>
      <c r="D29" s="2119"/>
      <c r="E29" s="2119"/>
      <c r="F29" s="2119"/>
      <c r="G29" s="2119"/>
    </row>
    <row r="30" spans="1:7" s="63" customFormat="1">
      <c r="A30" s="2119" t="s">
        <v>5727</v>
      </c>
      <c r="B30" s="2119"/>
      <c r="C30" s="2119"/>
      <c r="D30" s="2119"/>
      <c r="E30" s="2119"/>
      <c r="F30" s="2119"/>
      <c r="G30" s="2119"/>
    </row>
    <row r="31" spans="1:7">
      <c r="A31" s="2119" t="s">
        <v>6661</v>
      </c>
      <c r="B31" s="2119"/>
      <c r="C31" s="2119"/>
      <c r="D31" s="2119"/>
      <c r="E31" s="2119"/>
      <c r="F31" s="2119"/>
      <c r="G31" s="2119"/>
    </row>
    <row r="32" spans="1:7">
      <c r="A32" s="2119" t="s">
        <v>6665</v>
      </c>
      <c r="B32" s="2119"/>
      <c r="C32" s="2119"/>
      <c r="D32" s="2119"/>
      <c r="E32" s="2119"/>
      <c r="F32" s="2119"/>
      <c r="G32" s="2119"/>
    </row>
    <row r="33" spans="1:7">
      <c r="A33" s="2119" t="s">
        <v>5275</v>
      </c>
      <c r="B33" s="2119"/>
      <c r="C33" s="2119"/>
      <c r="D33" s="2119"/>
      <c r="E33" s="2119"/>
      <c r="F33" s="2119"/>
      <c r="G33" s="2119"/>
    </row>
  </sheetData>
  <mergeCells count="20">
    <mergeCell ref="A29:G29"/>
    <mergeCell ref="A30:G30"/>
    <mergeCell ref="A31:G31"/>
    <mergeCell ref="A33:G33"/>
    <mergeCell ref="A23:G23"/>
    <mergeCell ref="A24:G24"/>
    <mergeCell ref="A25:G25"/>
    <mergeCell ref="A26:G26"/>
    <mergeCell ref="A27:G27"/>
    <mergeCell ref="A28:G28"/>
    <mergeCell ref="A32:G32"/>
    <mergeCell ref="A17:A22"/>
    <mergeCell ref="B18:B19"/>
    <mergeCell ref="B21:B22"/>
    <mergeCell ref="C21:C22"/>
    <mergeCell ref="A5:A8"/>
    <mergeCell ref="A9:A16"/>
    <mergeCell ref="B10:B11"/>
    <mergeCell ref="B13:B16"/>
    <mergeCell ref="C14:C16"/>
  </mergeCells>
  <printOptions horizontalCentered="1"/>
  <pageMargins left="0.59055118110236227" right="0.59055118110236227" top="0.78740157480314965" bottom="0.78740157480314965" header="0.19685039370078741" footer="0.19685039370078741"/>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3"/>
  <sheetViews>
    <sheetView zoomScaleNormal="100" workbookViewId="0">
      <selection activeCell="A2" sqref="A2"/>
    </sheetView>
  </sheetViews>
  <sheetFormatPr baseColWidth="10" defaultColWidth="11.42578125" defaultRowHeight="12.75"/>
  <cols>
    <col min="1" max="1" width="34.140625" style="2" customWidth="1"/>
    <col min="2" max="2" width="11.42578125" style="2"/>
    <col min="3" max="3" width="11.42578125" style="2" customWidth="1"/>
    <col min="4" max="6" width="11.42578125" style="2"/>
    <col min="7" max="7" width="11.85546875" style="2" customWidth="1"/>
    <col min="8" max="16384" width="11.42578125" style="2"/>
  </cols>
  <sheetData>
    <row r="1" spans="1:11">
      <c r="A1" s="5" t="s">
        <v>651</v>
      </c>
    </row>
    <row r="2" spans="1:11">
      <c r="A2" s="187" t="s">
        <v>2416</v>
      </c>
    </row>
    <row r="3" spans="1:11">
      <c r="A3" s="1064" t="s">
        <v>5047</v>
      </c>
    </row>
    <row r="4" spans="1:11" ht="12.75" customHeight="1">
      <c r="A4" s="2167" t="s">
        <v>2417</v>
      </c>
      <c r="B4" s="2164">
        <v>2015</v>
      </c>
      <c r="C4" s="2165"/>
      <c r="D4" s="2165"/>
      <c r="E4" s="2165"/>
      <c r="F4" s="2166"/>
      <c r="G4" s="2150">
        <v>2016</v>
      </c>
      <c r="H4" s="2150"/>
      <c r="I4" s="2150"/>
      <c r="J4" s="2150"/>
      <c r="K4" s="2150"/>
    </row>
    <row r="5" spans="1:11" ht="12.75" customHeight="1">
      <c r="A5" s="2167"/>
      <c r="B5" s="2160" t="s">
        <v>2418</v>
      </c>
      <c r="C5" s="2160"/>
      <c r="D5" s="2160" t="s">
        <v>2419</v>
      </c>
      <c r="E5" s="2160"/>
      <c r="F5" s="2161" t="s">
        <v>2420</v>
      </c>
      <c r="G5" s="2163" t="s">
        <v>2418</v>
      </c>
      <c r="H5" s="2163"/>
      <c r="I5" s="2163" t="s">
        <v>2419</v>
      </c>
      <c r="J5" s="2163"/>
      <c r="K5" s="2151" t="s">
        <v>2420</v>
      </c>
    </row>
    <row r="6" spans="1:11">
      <c r="A6" s="2167"/>
      <c r="B6" s="1065" t="s">
        <v>2421</v>
      </c>
      <c r="C6" s="1065" t="s">
        <v>2422</v>
      </c>
      <c r="D6" s="1065" t="s">
        <v>2423</v>
      </c>
      <c r="E6" s="1065" t="s">
        <v>2424</v>
      </c>
      <c r="F6" s="2162"/>
      <c r="G6" s="1088" t="s">
        <v>2421</v>
      </c>
      <c r="H6" s="1088" t="s">
        <v>2422</v>
      </c>
      <c r="I6" s="1088" t="s">
        <v>2423</v>
      </c>
      <c r="J6" s="1088" t="s">
        <v>2424</v>
      </c>
      <c r="K6" s="2152"/>
    </row>
    <row r="7" spans="1:11">
      <c r="A7" s="1066" t="s">
        <v>2425</v>
      </c>
      <c r="B7" s="1067">
        <v>16.7</v>
      </c>
      <c r="C7" s="1067">
        <v>26.7</v>
      </c>
      <c r="D7" s="1067">
        <v>38.200000000000003</v>
      </c>
      <c r="E7" s="1067">
        <v>18.3</v>
      </c>
      <c r="F7" s="1068">
        <v>77.013000000000005</v>
      </c>
      <c r="G7" s="1086">
        <v>14.8861646234676</v>
      </c>
      <c r="H7" s="1086">
        <v>37.302977232924697</v>
      </c>
      <c r="I7" s="1086">
        <v>32.04903677758319</v>
      </c>
      <c r="J7" s="1086">
        <v>15.761821366024519</v>
      </c>
      <c r="K7" s="1087">
        <v>73.940399999999997</v>
      </c>
    </row>
    <row r="8" spans="1:11">
      <c r="A8" s="1066" t="s">
        <v>2426</v>
      </c>
      <c r="B8" s="1067">
        <v>14.9</v>
      </c>
      <c r="C8" s="1067">
        <v>28.5</v>
      </c>
      <c r="D8" s="1067">
        <v>35.5</v>
      </c>
      <c r="E8" s="1067">
        <v>21</v>
      </c>
      <c r="F8" s="1068">
        <v>61.015999999999998</v>
      </c>
      <c r="G8" s="1086">
        <v>15.061295971978984</v>
      </c>
      <c r="H8" s="1086">
        <v>35.901926444833627</v>
      </c>
      <c r="I8" s="1086">
        <v>29.071803852889666</v>
      </c>
      <c r="J8" s="1086">
        <v>19.964973730297725</v>
      </c>
      <c r="K8" s="1087">
        <v>58.641800000000003</v>
      </c>
    </row>
    <row r="9" spans="1:11">
      <c r="A9" s="1066" t="s">
        <v>2427</v>
      </c>
      <c r="B9" s="1067">
        <v>16.100000000000001</v>
      </c>
      <c r="C9" s="1067">
        <v>30.1</v>
      </c>
      <c r="D9" s="1067">
        <v>36.200000000000003</v>
      </c>
      <c r="E9" s="1067">
        <v>17.600000000000001</v>
      </c>
      <c r="F9" s="1068">
        <v>51.154000000000003</v>
      </c>
      <c r="G9" s="1086">
        <v>13.8353765323993</v>
      </c>
      <c r="H9" s="1086">
        <v>33.099824868651488</v>
      </c>
      <c r="I9" s="1086">
        <v>35.026269702276707</v>
      </c>
      <c r="J9" s="1086">
        <v>18.038528896672503</v>
      </c>
      <c r="K9" s="1087">
        <v>51.230400000000003</v>
      </c>
    </row>
    <row r="10" spans="1:11">
      <c r="A10" s="1066" t="s">
        <v>5603</v>
      </c>
      <c r="B10" s="1067">
        <v>14.9</v>
      </c>
      <c r="C10" s="1067">
        <v>34.6</v>
      </c>
      <c r="D10" s="1067">
        <v>31.9</v>
      </c>
      <c r="E10" s="1067">
        <v>18.600000000000001</v>
      </c>
      <c r="F10" s="1068">
        <v>61.893000000000001</v>
      </c>
      <c r="G10" s="1086">
        <v>15.061295971978984</v>
      </c>
      <c r="H10" s="1086">
        <v>35.726795096322242</v>
      </c>
      <c r="I10" s="1086">
        <v>33.800350262697023</v>
      </c>
      <c r="J10" s="1086">
        <v>15.411558669001751</v>
      </c>
      <c r="K10" s="1087">
        <v>60.119700000000002</v>
      </c>
    </row>
    <row r="11" spans="1:11" ht="12.75" customHeight="1">
      <c r="A11" s="2157" t="s">
        <v>2428</v>
      </c>
      <c r="B11" s="2149">
        <v>2015</v>
      </c>
      <c r="C11" s="2149"/>
      <c r="D11" s="2149"/>
      <c r="E11" s="2149"/>
      <c r="F11" s="2149"/>
      <c r="G11" s="2150">
        <v>2016</v>
      </c>
      <c r="H11" s="2150"/>
      <c r="I11" s="2150"/>
      <c r="J11" s="2150"/>
      <c r="K11" s="2150"/>
    </row>
    <row r="12" spans="1:11" ht="12.75" customHeight="1">
      <c r="A12" s="2158"/>
      <c r="B12" s="2160" t="s">
        <v>2418</v>
      </c>
      <c r="C12" s="2160"/>
      <c r="D12" s="2160" t="s">
        <v>2419</v>
      </c>
      <c r="E12" s="2160"/>
      <c r="F12" s="2161" t="s">
        <v>2420</v>
      </c>
      <c r="G12" s="2163" t="s">
        <v>2418</v>
      </c>
      <c r="H12" s="2163"/>
      <c r="I12" s="2163" t="s">
        <v>2419</v>
      </c>
      <c r="J12" s="2163"/>
      <c r="K12" s="2151" t="s">
        <v>2420</v>
      </c>
    </row>
    <row r="13" spans="1:11">
      <c r="A13" s="2159"/>
      <c r="B13" s="1065" t="s">
        <v>2429</v>
      </c>
      <c r="C13" s="1065" t="s">
        <v>2430</v>
      </c>
      <c r="D13" s="1065" t="s">
        <v>2431</v>
      </c>
      <c r="E13" s="1065" t="s">
        <v>2432</v>
      </c>
      <c r="F13" s="2162"/>
      <c r="G13" s="1088" t="s">
        <v>2429</v>
      </c>
      <c r="H13" s="1088" t="s">
        <v>2430</v>
      </c>
      <c r="I13" s="1088" t="s">
        <v>2431</v>
      </c>
      <c r="J13" s="1088" t="s">
        <v>2432</v>
      </c>
      <c r="K13" s="2152"/>
    </row>
    <row r="14" spans="1:11">
      <c r="A14" s="1066" t="s">
        <v>2433</v>
      </c>
      <c r="B14" s="1067">
        <v>15.8</v>
      </c>
      <c r="C14" s="1067">
        <v>36</v>
      </c>
      <c r="D14" s="1067">
        <v>26.5</v>
      </c>
      <c r="E14" s="1067">
        <v>21.7</v>
      </c>
      <c r="F14" s="1069">
        <v>61.22</v>
      </c>
      <c r="G14" s="1093">
        <v>13.297872340425531</v>
      </c>
      <c r="H14" s="1093">
        <v>34.397163120567377</v>
      </c>
      <c r="I14" s="1093">
        <v>38.475177304964539</v>
      </c>
      <c r="J14" s="1093">
        <v>13.829787234042554</v>
      </c>
      <c r="K14" s="1094">
        <v>57.819099999999999</v>
      </c>
    </row>
    <row r="15" spans="1:11">
      <c r="A15" s="1066" t="s">
        <v>2434</v>
      </c>
      <c r="B15" s="1067">
        <v>15.6</v>
      </c>
      <c r="C15" s="1067">
        <v>38.200000000000003</v>
      </c>
      <c r="D15" s="1067">
        <v>30.1</v>
      </c>
      <c r="E15" s="1067">
        <v>16.100000000000001</v>
      </c>
      <c r="F15" s="1069">
        <v>42.65</v>
      </c>
      <c r="G15" s="1093">
        <v>19.680851063829788</v>
      </c>
      <c r="H15" s="1093">
        <v>39.361702127659576</v>
      </c>
      <c r="I15" s="1093">
        <v>26.950354609929079</v>
      </c>
      <c r="J15" s="1093">
        <v>14.00709219858156</v>
      </c>
      <c r="K15" s="1094">
        <v>40.4876</v>
      </c>
    </row>
    <row r="16" spans="1:11">
      <c r="A16" s="1066" t="s">
        <v>2435</v>
      </c>
      <c r="B16" s="1067">
        <v>15.6</v>
      </c>
      <c r="C16" s="1067">
        <v>30.5</v>
      </c>
      <c r="D16" s="1067">
        <v>38.200000000000003</v>
      </c>
      <c r="E16" s="1067">
        <v>15.6</v>
      </c>
      <c r="F16" s="1069">
        <v>49.5</v>
      </c>
      <c r="G16" s="1093">
        <v>29.432624113475178</v>
      </c>
      <c r="H16" s="1093">
        <v>44.326241134751776</v>
      </c>
      <c r="I16" s="1093">
        <v>21.631205673758867</v>
      </c>
      <c r="J16" s="1093">
        <v>4.6099290780141846</v>
      </c>
      <c r="K16" s="1094">
        <v>47.292000000000002</v>
      </c>
    </row>
    <row r="17" spans="1:13">
      <c r="A17" s="1066" t="s">
        <v>2436</v>
      </c>
      <c r="B17" s="1067">
        <v>10.9</v>
      </c>
      <c r="C17" s="1067">
        <v>34.799999999999997</v>
      </c>
      <c r="D17" s="1067">
        <v>42.5</v>
      </c>
      <c r="E17" s="1067">
        <v>11.8</v>
      </c>
      <c r="F17" s="1069">
        <v>38.71</v>
      </c>
      <c r="G17" s="1093">
        <v>12.588652482269504</v>
      </c>
      <c r="H17" s="1093">
        <v>46.276595744680854</v>
      </c>
      <c r="I17" s="1093">
        <v>27.659574468085108</v>
      </c>
      <c r="J17" s="1093">
        <v>13.475177304964539</v>
      </c>
      <c r="K17" s="1094">
        <v>39.006700000000002</v>
      </c>
    </row>
    <row r="18" spans="1:13">
      <c r="A18" s="1066" t="s">
        <v>5602</v>
      </c>
      <c r="B18" s="1067">
        <v>13.3</v>
      </c>
      <c r="C18" s="1067">
        <v>39.6</v>
      </c>
      <c r="D18" s="1067">
        <v>29.6</v>
      </c>
      <c r="E18" s="1067">
        <v>17.399999999999999</v>
      </c>
      <c r="F18" s="1069">
        <v>48.29</v>
      </c>
      <c r="G18" s="1093">
        <v>14.893617021276595</v>
      </c>
      <c r="H18" s="1093">
        <v>39.716312056737586</v>
      </c>
      <c r="I18" s="1093">
        <v>29.787234042553191</v>
      </c>
      <c r="J18" s="1093">
        <v>15.602836879432624</v>
      </c>
      <c r="K18" s="1094">
        <v>46.358600000000003</v>
      </c>
    </row>
    <row r="19" spans="1:13">
      <c r="A19" s="2153" t="s">
        <v>2437</v>
      </c>
      <c r="B19" s="1070">
        <v>2015</v>
      </c>
      <c r="C19" s="1070">
        <v>2016</v>
      </c>
      <c r="D19" s="1071"/>
      <c r="E19" s="1071"/>
      <c r="F19" s="1072"/>
      <c r="G19" s="1072"/>
      <c r="H19" s="1071"/>
      <c r="I19" s="1071"/>
      <c r="J19" s="1071"/>
      <c r="K19" s="1071"/>
      <c r="L19" s="1072"/>
      <c r="M19" s="1072"/>
    </row>
    <row r="20" spans="1:13">
      <c r="A20" s="2154"/>
      <c r="B20" s="2156" t="s">
        <v>2438</v>
      </c>
      <c r="C20" s="2156" t="s">
        <v>2438</v>
      </c>
    </row>
    <row r="21" spans="1:13">
      <c r="A21" s="2155"/>
      <c r="B21" s="2156"/>
      <c r="C21" s="2156"/>
    </row>
    <row r="22" spans="1:13" ht="12.75" customHeight="1">
      <c r="A22" s="1066" t="s">
        <v>1281</v>
      </c>
      <c r="B22" s="1069">
        <v>52.29</v>
      </c>
      <c r="C22" s="1093">
        <v>52.750900000000001</v>
      </c>
    </row>
    <row r="23" spans="1:13">
      <c r="A23" s="1066" t="s">
        <v>1672</v>
      </c>
      <c r="B23" s="1069">
        <v>40.78</v>
      </c>
      <c r="C23" s="1093">
        <v>39.222099999999998</v>
      </c>
    </row>
    <row r="24" spans="1:13">
      <c r="A24" s="1066" t="s">
        <v>1673</v>
      </c>
      <c r="B24" s="1069">
        <v>40.130000000000003</v>
      </c>
      <c r="C24" s="1093">
        <v>34.730699999999999</v>
      </c>
    </row>
    <row r="25" spans="1:13">
      <c r="A25" s="1066" t="s">
        <v>5604</v>
      </c>
      <c r="B25" s="1069">
        <v>44.93</v>
      </c>
      <c r="C25" s="1093">
        <v>43.1738</v>
      </c>
    </row>
    <row r="27" spans="1:13">
      <c r="A27" s="662" t="s">
        <v>2439</v>
      </c>
    </row>
    <row r="28" spans="1:13">
      <c r="A28" s="2147" t="s">
        <v>29</v>
      </c>
      <c r="B28" s="2149">
        <v>2015</v>
      </c>
      <c r="C28" s="2149"/>
      <c r="D28" s="2149"/>
      <c r="E28" s="2149"/>
      <c r="F28" s="2150">
        <v>2016</v>
      </c>
      <c r="G28" s="2150"/>
      <c r="H28" s="2150"/>
      <c r="I28" s="2150"/>
    </row>
    <row r="29" spans="1:13" ht="25.5">
      <c r="A29" s="2148"/>
      <c r="B29" s="1073" t="s">
        <v>5048</v>
      </c>
      <c r="C29" s="1074" t="s">
        <v>5280</v>
      </c>
      <c r="D29" s="1074" t="s">
        <v>5049</v>
      </c>
      <c r="E29" s="1074" t="s">
        <v>5606</v>
      </c>
      <c r="F29" s="1089" t="s">
        <v>5050</v>
      </c>
      <c r="G29" s="1746" t="s">
        <v>5279</v>
      </c>
      <c r="H29" s="1089" t="s">
        <v>5051</v>
      </c>
      <c r="I29" s="1089" t="s">
        <v>5606</v>
      </c>
    </row>
    <row r="30" spans="1:13">
      <c r="A30" s="1075" t="s">
        <v>16</v>
      </c>
      <c r="B30" s="1076">
        <v>77.866800000000012</v>
      </c>
      <c r="C30" s="1076">
        <v>61.076799999999984</v>
      </c>
      <c r="D30" s="1076">
        <v>46.946800000000003</v>
      </c>
      <c r="E30" s="1076">
        <v>60.800000000000011</v>
      </c>
      <c r="F30" s="1095">
        <v>65.777000000000001</v>
      </c>
      <c r="G30" s="1095">
        <v>50.898000000000003</v>
      </c>
      <c r="H30" s="1095">
        <v>47.01700000000001</v>
      </c>
      <c r="I30" s="1095">
        <v>53.389333333333333</v>
      </c>
    </row>
    <row r="31" spans="1:13">
      <c r="A31" s="1077" t="s">
        <v>36</v>
      </c>
      <c r="B31" s="1076">
        <v>83.136862745098028</v>
      </c>
      <c r="C31" s="1076">
        <v>64.706078431372561</v>
      </c>
      <c r="D31" s="1076">
        <v>57.584705882352942</v>
      </c>
      <c r="E31" s="1076">
        <v>67.058627450980367</v>
      </c>
      <c r="F31" s="1095">
        <v>83.229062500000026</v>
      </c>
      <c r="G31" s="1095">
        <v>66.886562500000011</v>
      </c>
      <c r="H31" s="1095">
        <v>59.127656250000008</v>
      </c>
      <c r="I31" s="1095">
        <v>68.51609375000001</v>
      </c>
    </row>
    <row r="32" spans="1:13">
      <c r="A32" s="1077" t="s">
        <v>21</v>
      </c>
      <c r="B32" s="1076">
        <v>79.733200000000011</v>
      </c>
      <c r="C32" s="1076">
        <v>63.486666666666665</v>
      </c>
      <c r="D32" s="1076">
        <v>55.648133333333355</v>
      </c>
      <c r="E32" s="1076">
        <v>65.066533333333339</v>
      </c>
      <c r="F32" s="1095">
        <v>76.704494382022446</v>
      </c>
      <c r="G32" s="1095">
        <v>60.630898876404487</v>
      </c>
      <c r="H32" s="1095">
        <v>54.582808988764036</v>
      </c>
      <c r="I32" s="1095">
        <v>62.734382022471912</v>
      </c>
    </row>
    <row r="33" spans="1:11">
      <c r="A33" s="1077" t="s">
        <v>17</v>
      </c>
      <c r="B33" s="1076">
        <v>80</v>
      </c>
      <c r="C33" s="1076">
        <v>58.136923076923082</v>
      </c>
      <c r="D33" s="1076">
        <v>49.999615384615382</v>
      </c>
      <c r="E33" s="1076">
        <v>61.025769230769242</v>
      </c>
      <c r="F33" s="1095">
        <v>72.190857142857141</v>
      </c>
      <c r="G33" s="1095">
        <v>56.592571428571432</v>
      </c>
      <c r="H33" s="1095">
        <v>47.519142857142846</v>
      </c>
      <c r="I33" s="1095">
        <v>57.618857142857138</v>
      </c>
    </row>
    <row r="34" spans="1:11">
      <c r="A34" s="1077" t="s">
        <v>20</v>
      </c>
      <c r="B34" s="1076">
        <v>77.575454545454576</v>
      </c>
      <c r="C34" s="1076">
        <v>63.28600000000003</v>
      </c>
      <c r="D34" s="1076">
        <v>49.952545454545465</v>
      </c>
      <c r="E34" s="1076">
        <v>62.636545454545441</v>
      </c>
      <c r="F34" s="1095">
        <v>76.089066666666696</v>
      </c>
      <c r="G34" s="1095">
        <v>61.281333333333329</v>
      </c>
      <c r="H34" s="1095">
        <v>55.086933333333334</v>
      </c>
      <c r="I34" s="1095">
        <v>63.022000000000013</v>
      </c>
    </row>
    <row r="35" spans="1:11">
      <c r="A35" s="1077" t="s">
        <v>19</v>
      </c>
      <c r="B35" s="1076">
        <v>76.533200000000022</v>
      </c>
      <c r="C35" s="1076">
        <v>59.691599999999994</v>
      </c>
      <c r="D35" s="1076">
        <v>48.421200000000006</v>
      </c>
      <c r="E35" s="1076">
        <v>60.333999999999996</v>
      </c>
      <c r="F35" s="1095">
        <v>69.24677419354839</v>
      </c>
      <c r="G35" s="1095">
        <v>54.837741935483862</v>
      </c>
      <c r="H35" s="1095">
        <v>50.423870967741934</v>
      </c>
      <c r="I35" s="1095">
        <v>57.043225806451602</v>
      </c>
    </row>
    <row r="36" spans="1:11">
      <c r="A36" s="1077" t="s">
        <v>18</v>
      </c>
      <c r="B36" s="1076">
        <v>77.866800000000012</v>
      </c>
      <c r="C36" s="1076">
        <v>61.076799999999984</v>
      </c>
      <c r="D36" s="1076">
        <v>46.946800000000003</v>
      </c>
      <c r="E36" s="1076">
        <v>60.800000000000011</v>
      </c>
      <c r="F36" s="1095">
        <v>69.891935483870952</v>
      </c>
      <c r="G36" s="1095">
        <v>57.567096774193566</v>
      </c>
      <c r="H36" s="1095">
        <v>46.010322580645159</v>
      </c>
      <c r="I36" s="1095">
        <v>56.98935483870968</v>
      </c>
    </row>
    <row r="37" spans="1:11">
      <c r="A37" s="1077" t="s">
        <v>25</v>
      </c>
      <c r="B37" s="1076">
        <v>77.272954545454539</v>
      </c>
      <c r="C37" s="1076">
        <v>60.839318181818179</v>
      </c>
      <c r="D37" s="1076">
        <v>51.076363636363631</v>
      </c>
      <c r="E37" s="1076">
        <v>61.856363636363632</v>
      </c>
      <c r="F37" s="1095">
        <v>77.526935483870972</v>
      </c>
      <c r="G37" s="1095">
        <v>60.979677419354843</v>
      </c>
      <c r="H37" s="1095">
        <v>51.697903225806435</v>
      </c>
      <c r="I37" s="1095">
        <v>62.177096774193544</v>
      </c>
    </row>
    <row r="38" spans="1:11">
      <c r="A38" s="1077" t="s">
        <v>23</v>
      </c>
      <c r="B38" s="1076">
        <v>73.78818181818184</v>
      </c>
      <c r="C38" s="1076">
        <v>59.964772727272738</v>
      </c>
      <c r="D38" s="1076">
        <v>47.01</v>
      </c>
      <c r="E38" s="1076">
        <v>59.318636363636358</v>
      </c>
      <c r="F38" s="1095">
        <v>72.929242424242389</v>
      </c>
      <c r="G38" s="1095">
        <v>59.324242424242421</v>
      </c>
      <c r="H38" s="1095">
        <v>49.282878787878794</v>
      </c>
      <c r="I38" s="1095">
        <v>59.545454545454547</v>
      </c>
    </row>
    <row r="39" spans="1:11">
      <c r="A39" s="1077" t="s">
        <v>24</v>
      </c>
      <c r="B39" s="1076">
        <v>79.166666666666657</v>
      </c>
      <c r="C39" s="1076">
        <v>61.538333333333334</v>
      </c>
      <c r="D39" s="1076">
        <v>51.095416666666672</v>
      </c>
      <c r="E39" s="1076">
        <v>62.638750000000016</v>
      </c>
      <c r="F39" s="1095">
        <v>77.856428571428594</v>
      </c>
      <c r="G39" s="1095">
        <v>53.983214285714276</v>
      </c>
      <c r="H39" s="1095">
        <v>48.120000000000005</v>
      </c>
      <c r="I39" s="1095">
        <v>58.094642857142844</v>
      </c>
    </row>
    <row r="40" spans="1:11">
      <c r="A40" s="1077" t="s">
        <v>30</v>
      </c>
      <c r="B40" s="1076">
        <v>66.666382978723433</v>
      </c>
      <c r="C40" s="1076">
        <v>54.827659574468086</v>
      </c>
      <c r="D40" s="1076">
        <v>47.480851063829796</v>
      </c>
      <c r="E40" s="1076">
        <v>55.461489361702128</v>
      </c>
      <c r="F40" s="1095">
        <v>62.444500000000005</v>
      </c>
      <c r="G40" s="1095">
        <v>50.192499999999995</v>
      </c>
      <c r="H40" s="1095">
        <v>43.509166666666665</v>
      </c>
      <c r="I40" s="1095">
        <v>51.138666666666701</v>
      </c>
    </row>
    <row r="41" spans="1:11">
      <c r="A41" s="63" t="s">
        <v>5607</v>
      </c>
    </row>
    <row r="42" spans="1:11">
      <c r="A42" s="3" t="s">
        <v>2440</v>
      </c>
    </row>
    <row r="43" spans="1:11">
      <c r="A43" s="2147" t="s">
        <v>29</v>
      </c>
      <c r="B43" s="2149">
        <v>2015</v>
      </c>
      <c r="C43" s="2149"/>
      <c r="D43" s="2149"/>
      <c r="E43" s="2149"/>
      <c r="F43" s="2149"/>
      <c r="G43" s="2150">
        <v>2016</v>
      </c>
      <c r="H43" s="2150"/>
      <c r="I43" s="2150"/>
      <c r="J43" s="2150"/>
      <c r="K43" s="2150"/>
    </row>
    <row r="44" spans="1:11" ht="38.25">
      <c r="A44" s="2148"/>
      <c r="B44" s="1078" t="s">
        <v>5052</v>
      </c>
      <c r="C44" s="1079" t="s">
        <v>5053</v>
      </c>
      <c r="D44" s="1079" t="s">
        <v>5054</v>
      </c>
      <c r="E44" s="1079" t="s">
        <v>5055</v>
      </c>
      <c r="F44" s="1079" t="s">
        <v>5605</v>
      </c>
      <c r="G44" s="1090" t="s">
        <v>5052</v>
      </c>
      <c r="H44" s="1090" t="s">
        <v>5053</v>
      </c>
      <c r="I44" s="1090" t="s">
        <v>5054</v>
      </c>
      <c r="J44" s="1090" t="s">
        <v>5055</v>
      </c>
      <c r="K44" s="1090" t="s">
        <v>5605</v>
      </c>
    </row>
    <row r="45" spans="1:11">
      <c r="A45" s="1080" t="s">
        <v>16</v>
      </c>
      <c r="B45" s="1081">
        <v>59.038461538461533</v>
      </c>
      <c r="C45" s="1081">
        <v>41.153846153846153</v>
      </c>
      <c r="D45" s="1081">
        <v>47.027692307692305</v>
      </c>
      <c r="E45" s="1081">
        <v>40.385384615384616</v>
      </c>
      <c r="F45" s="1081">
        <v>47.067307692307686</v>
      </c>
      <c r="G45" s="1092">
        <v>55.166666666666657</v>
      </c>
      <c r="H45" s="1092">
        <v>36.333333333333329</v>
      </c>
      <c r="I45" s="1092">
        <v>47.574999999999996</v>
      </c>
      <c r="J45" s="1092">
        <v>33.703666666666663</v>
      </c>
      <c r="K45" s="1092">
        <v>43.541666666666671</v>
      </c>
    </row>
    <row r="46" spans="1:11">
      <c r="A46" s="1077" t="s">
        <v>36</v>
      </c>
      <c r="B46" s="1081">
        <v>68.921568627450952</v>
      </c>
      <c r="C46" s="1081">
        <v>46.568627450980401</v>
      </c>
      <c r="D46" s="1081">
        <v>55.615294117647053</v>
      </c>
      <c r="E46" s="1081">
        <v>44.008039215686267</v>
      </c>
      <c r="F46" s="1081">
        <v>54.068627450980408</v>
      </c>
      <c r="G46" s="1092">
        <v>69.43548387096773</v>
      </c>
      <c r="H46" s="1092">
        <v>50.806451612903231</v>
      </c>
      <c r="I46" s="1092">
        <v>52.41951612903226</v>
      </c>
      <c r="J46" s="1092">
        <v>43.010322580645166</v>
      </c>
      <c r="K46" s="1092">
        <v>54.153225806451601</v>
      </c>
    </row>
    <row r="47" spans="1:11">
      <c r="A47" s="1077" t="s">
        <v>21</v>
      </c>
      <c r="B47" s="1081">
        <v>64.599999999999994</v>
      </c>
      <c r="C47" s="1081">
        <v>42.533333333333346</v>
      </c>
      <c r="D47" s="1081">
        <v>50.727333333333313</v>
      </c>
      <c r="E47" s="1081">
        <v>39.4816</v>
      </c>
      <c r="F47" s="1081">
        <v>49.61666666666666</v>
      </c>
      <c r="G47" s="1092">
        <v>58.124999999999986</v>
      </c>
      <c r="H47" s="1092">
        <v>38.806818181818187</v>
      </c>
      <c r="I47" s="1092">
        <v>47.830681818181795</v>
      </c>
      <c r="J47" s="1092">
        <v>39.708750000000002</v>
      </c>
      <c r="K47" s="1092">
        <v>46.321022727272727</v>
      </c>
    </row>
    <row r="48" spans="1:11">
      <c r="A48" s="1077" t="s">
        <v>17</v>
      </c>
      <c r="B48" s="1081">
        <v>56.730769230769219</v>
      </c>
      <c r="C48" s="1081">
        <v>40.96153846153846</v>
      </c>
      <c r="D48" s="1081">
        <v>42.481923076923067</v>
      </c>
      <c r="E48" s="1081">
        <v>32.692307692307701</v>
      </c>
      <c r="F48" s="1081">
        <v>43.461538461538453</v>
      </c>
      <c r="G48" s="1092">
        <v>49.857142857142861</v>
      </c>
      <c r="H48" s="1092">
        <v>34.999999999999993</v>
      </c>
      <c r="I48" s="1092">
        <v>44.15542857142858</v>
      </c>
      <c r="J48" s="1092">
        <v>31.745428571428576</v>
      </c>
      <c r="K48" s="1092">
        <v>40.500000000000014</v>
      </c>
    </row>
    <row r="49" spans="1:11">
      <c r="A49" s="1077" t="s">
        <v>20</v>
      </c>
      <c r="B49" s="1081">
        <v>62.636363636363633</v>
      </c>
      <c r="C49" s="1081">
        <v>40.45454545454546</v>
      </c>
      <c r="D49" s="1081">
        <v>50.000181818181829</v>
      </c>
      <c r="E49" s="1081">
        <v>38.787090909090921</v>
      </c>
      <c r="F49" s="1081">
        <v>48.249999999999993</v>
      </c>
      <c r="G49" s="1092">
        <v>55.945945945945937</v>
      </c>
      <c r="H49" s="1092">
        <v>36.216216216216203</v>
      </c>
      <c r="I49" s="1092">
        <v>45.14756756756757</v>
      </c>
      <c r="J49" s="1092">
        <v>39.93972972972972</v>
      </c>
      <c r="K49" s="1092">
        <v>44.442567567567558</v>
      </c>
    </row>
    <row r="50" spans="1:11">
      <c r="A50" s="1077" t="s">
        <v>19</v>
      </c>
      <c r="B50" s="1081">
        <v>59.8</v>
      </c>
      <c r="C50" s="1081">
        <v>34.999999999999993</v>
      </c>
      <c r="D50" s="1081">
        <v>46.544400000000003</v>
      </c>
      <c r="E50" s="1081">
        <v>33.777199999999993</v>
      </c>
      <c r="F50" s="1081">
        <v>44.100000000000009</v>
      </c>
      <c r="G50" s="1092">
        <v>55.166666666666664</v>
      </c>
      <c r="H50" s="1092">
        <v>34.333333333333343</v>
      </c>
      <c r="I50" s="1092">
        <v>43.635666666666658</v>
      </c>
      <c r="J50" s="1092">
        <v>33.332999999999998</v>
      </c>
      <c r="K50" s="1092">
        <v>41.874999999999993</v>
      </c>
    </row>
    <row r="51" spans="1:11">
      <c r="A51" s="1077" t="s">
        <v>18</v>
      </c>
      <c r="B51" s="1081">
        <v>52.79999999999999</v>
      </c>
      <c r="C51" s="1081">
        <v>37.800000000000004</v>
      </c>
      <c r="D51" s="1081">
        <v>43.090800000000009</v>
      </c>
      <c r="E51" s="1081">
        <v>37.556000000000004</v>
      </c>
      <c r="F51" s="1081">
        <v>42.949999999999989</v>
      </c>
      <c r="G51" s="1092">
        <v>44.666666666666664</v>
      </c>
      <c r="H51" s="1092">
        <v>32.166666666666657</v>
      </c>
      <c r="I51" s="1092">
        <v>36.968999999999994</v>
      </c>
      <c r="J51" s="1092">
        <v>33.333333333333343</v>
      </c>
      <c r="K51" s="1092">
        <v>36.875000000000007</v>
      </c>
    </row>
    <row r="52" spans="1:11">
      <c r="A52" s="1077" t="s">
        <v>25</v>
      </c>
      <c r="B52" s="1081">
        <v>59.43181818181818</v>
      </c>
      <c r="C52" s="1081">
        <v>42.159090909090907</v>
      </c>
      <c r="D52" s="1081">
        <v>49.896363636363645</v>
      </c>
      <c r="E52" s="1081">
        <v>39.645454545454548</v>
      </c>
      <c r="F52" s="1081">
        <v>48.03977272727272</v>
      </c>
      <c r="G52" s="1092">
        <v>57.661290322580648</v>
      </c>
      <c r="H52" s="1092">
        <v>43.387096774193552</v>
      </c>
      <c r="I52" s="1092">
        <v>49.192903225806468</v>
      </c>
      <c r="J52" s="1092">
        <v>39.605645161290319</v>
      </c>
      <c r="K52" s="1092">
        <v>47.701612903225801</v>
      </c>
    </row>
    <row r="53" spans="1:11">
      <c r="A53" s="1077" t="s">
        <v>23</v>
      </c>
      <c r="B53" s="1081">
        <v>61.888888888888879</v>
      </c>
      <c r="C53" s="1081">
        <v>46.333333333333321</v>
      </c>
      <c r="D53" s="1081">
        <v>52.221555555555568</v>
      </c>
      <c r="E53" s="1081">
        <v>37.530444444444441</v>
      </c>
      <c r="F53" s="1081">
        <v>49.861111111111121</v>
      </c>
      <c r="G53" s="1092">
        <v>61.769230769230774</v>
      </c>
      <c r="H53" s="1092">
        <v>44.307692307692299</v>
      </c>
      <c r="I53" s="1092">
        <v>52.517538461538471</v>
      </c>
      <c r="J53" s="1092">
        <v>45.127846153846171</v>
      </c>
      <c r="K53" s="1092">
        <v>51.11538461538462</v>
      </c>
    </row>
    <row r="54" spans="1:11">
      <c r="A54" s="1077" t="s">
        <v>2441</v>
      </c>
      <c r="B54" s="1081">
        <v>66.956521739130423</v>
      </c>
      <c r="C54" s="1081">
        <v>56.086956521739133</v>
      </c>
      <c r="D54" s="1081">
        <v>57.510434782608698</v>
      </c>
      <c r="E54" s="1081">
        <v>48.067391304347829</v>
      </c>
      <c r="F54" s="1081">
        <v>57.391304347826086</v>
      </c>
      <c r="G54" s="1092">
        <v>70.357142857142861</v>
      </c>
      <c r="H54" s="1092">
        <v>58.571428571428577</v>
      </c>
      <c r="I54" s="1092">
        <v>55.681785714285709</v>
      </c>
      <c r="J54" s="1092">
        <v>52.18214285714285</v>
      </c>
      <c r="K54" s="1092">
        <v>59.285714285714285</v>
      </c>
    </row>
    <row r="55" spans="1:11">
      <c r="A55" s="1077" t="s">
        <v>30</v>
      </c>
      <c r="B55" s="1081">
        <v>52.978723404255319</v>
      </c>
      <c r="C55" s="1081">
        <v>40</v>
      </c>
      <c r="D55" s="1081">
        <v>43.713404255319162</v>
      </c>
      <c r="E55" s="1081">
        <v>32.978510638297877</v>
      </c>
      <c r="F55" s="1081">
        <v>42.686170212765951</v>
      </c>
      <c r="G55" s="1092">
        <v>51.583333333333329</v>
      </c>
      <c r="H55" s="1092">
        <v>34.5</v>
      </c>
      <c r="I55" s="1092">
        <v>40.985166666666672</v>
      </c>
      <c r="J55" s="1092">
        <v>31.851333333333326</v>
      </c>
      <c r="K55" s="1092">
        <v>39.958333333333329</v>
      </c>
    </row>
    <row r="57" spans="1:11">
      <c r="A57" s="3" t="s">
        <v>2442</v>
      </c>
    </row>
    <row r="58" spans="1:11">
      <c r="A58" s="2147" t="s">
        <v>29</v>
      </c>
      <c r="B58" s="2149">
        <v>2015</v>
      </c>
      <c r="C58" s="2149"/>
      <c r="D58" s="2149"/>
      <c r="E58" s="2149"/>
      <c r="F58" s="2150">
        <v>2016</v>
      </c>
      <c r="G58" s="2150"/>
      <c r="H58" s="2150"/>
      <c r="I58" s="2150"/>
    </row>
    <row r="59" spans="1:11" ht="25.5">
      <c r="A59" s="2148"/>
      <c r="B59" s="1082" t="s">
        <v>2443</v>
      </c>
      <c r="C59" s="1083" t="s">
        <v>2444</v>
      </c>
      <c r="D59" s="1083" t="s">
        <v>2445</v>
      </c>
      <c r="E59" s="1083" t="s">
        <v>5604</v>
      </c>
      <c r="F59" s="1091" t="s">
        <v>2443</v>
      </c>
      <c r="G59" s="1091" t="s">
        <v>2444</v>
      </c>
      <c r="H59" s="1091" t="s">
        <v>2445</v>
      </c>
      <c r="I59" s="1091" t="s">
        <v>5604</v>
      </c>
    </row>
    <row r="60" spans="1:11">
      <c r="A60" s="1084" t="s">
        <v>16</v>
      </c>
      <c r="B60" s="1085">
        <v>47.276538461538458</v>
      </c>
      <c r="C60" s="1085">
        <v>38.46153846153846</v>
      </c>
      <c r="D60" s="1085">
        <v>36.778846153846153</v>
      </c>
      <c r="E60" s="1085">
        <v>41.348461538461542</v>
      </c>
      <c r="F60" s="1093">
        <v>40.555000000000007</v>
      </c>
      <c r="G60" s="1093">
        <v>32.221999999999994</v>
      </c>
      <c r="H60" s="1093">
        <v>28.749999999999996</v>
      </c>
      <c r="I60" s="1093">
        <v>34.480666666666671</v>
      </c>
    </row>
    <row r="61" spans="1:11">
      <c r="A61" s="1084" t="s">
        <v>36</v>
      </c>
      <c r="B61" s="1085">
        <v>57.516274509803928</v>
      </c>
      <c r="C61" s="1085">
        <v>46.732352941176465</v>
      </c>
      <c r="D61" s="1085">
        <v>46.691176470588232</v>
      </c>
      <c r="E61" s="1085">
        <v>50.76725490196079</v>
      </c>
      <c r="F61" s="1093">
        <v>66.406562500000007</v>
      </c>
      <c r="G61" s="1093">
        <v>48.957968749999992</v>
      </c>
      <c r="H61" s="1093">
        <v>43.164062500000014</v>
      </c>
      <c r="I61" s="1093">
        <v>54.054375</v>
      </c>
    </row>
    <row r="62" spans="1:11">
      <c r="A62" s="1084" t="s">
        <v>21</v>
      </c>
      <c r="B62" s="1085">
        <v>58.833466666666688</v>
      </c>
      <c r="C62" s="1085">
        <v>45.944399999999995</v>
      </c>
      <c r="D62" s="1085">
        <v>46.333333333333307</v>
      </c>
      <c r="E62" s="1085">
        <v>50.87626666666668</v>
      </c>
      <c r="F62" s="1093">
        <v>56.038651685393248</v>
      </c>
      <c r="G62" s="1093">
        <v>39.373370786516851</v>
      </c>
      <c r="H62" s="1093">
        <v>32.23314606741571</v>
      </c>
      <c r="I62" s="1093">
        <v>34.871000000000002</v>
      </c>
    </row>
    <row r="63" spans="1:11">
      <c r="A63" s="1084" t="s">
        <v>17</v>
      </c>
      <c r="B63" s="1085">
        <v>53.526153846153839</v>
      </c>
      <c r="C63" s="1085">
        <v>38.301923076923067</v>
      </c>
      <c r="D63" s="1085">
        <v>38.221153846153847</v>
      </c>
      <c r="E63" s="1085">
        <v>43.992692307692295</v>
      </c>
      <c r="F63" s="1093">
        <v>45.355999999999995</v>
      </c>
      <c r="G63" s="1093">
        <v>35.595142857142868</v>
      </c>
      <c r="H63" s="1093">
        <v>33.035714285714278</v>
      </c>
      <c r="I63" s="1093">
        <v>38.617142857142859</v>
      </c>
    </row>
    <row r="64" spans="1:11">
      <c r="A64" s="1084" t="s">
        <v>20</v>
      </c>
      <c r="B64" s="1085">
        <v>52.802545454545459</v>
      </c>
      <c r="C64" s="1085">
        <v>42.196545454545451</v>
      </c>
      <c r="D64" s="1085">
        <v>38.295454545454547</v>
      </c>
      <c r="E64" s="1085">
        <v>45.200181818181818</v>
      </c>
      <c r="F64" s="1093">
        <v>59.2224</v>
      </c>
      <c r="G64" s="1093">
        <v>44.16613333333332</v>
      </c>
      <c r="H64" s="1093">
        <v>41.166666666666657</v>
      </c>
      <c r="I64" s="1093">
        <v>49.063600000000015</v>
      </c>
    </row>
    <row r="65" spans="1:9">
      <c r="A65" s="1084" t="s">
        <v>19</v>
      </c>
      <c r="B65" s="1085">
        <v>50.520833333333336</v>
      </c>
      <c r="C65" s="1085">
        <v>39.409583333333337</v>
      </c>
      <c r="D65" s="1085">
        <v>39.84375</v>
      </c>
      <c r="E65" s="1085">
        <v>43.68666666666666</v>
      </c>
      <c r="F65" s="1093">
        <v>47.849354838709679</v>
      </c>
      <c r="G65" s="1093">
        <v>35.35</v>
      </c>
      <c r="H65" s="1093">
        <v>27.822580645161285</v>
      </c>
      <c r="I65" s="1093">
        <v>38.156129032258072</v>
      </c>
    </row>
    <row r="66" spans="1:9">
      <c r="A66" s="1084" t="s">
        <v>18</v>
      </c>
      <c r="B66" s="1085">
        <v>51.167200000000008</v>
      </c>
      <c r="C66" s="1085">
        <v>43.332799999999992</v>
      </c>
      <c r="D66" s="1085">
        <v>45.750000000000007</v>
      </c>
      <c r="E66" s="1085">
        <v>46.876399999999997</v>
      </c>
      <c r="F66" s="1093">
        <v>47.446451612903232</v>
      </c>
      <c r="G66" s="1093">
        <v>38.575483870967737</v>
      </c>
      <c r="H66" s="1093">
        <v>33.064516129032263</v>
      </c>
      <c r="I66" s="1093">
        <v>40.524838709677418</v>
      </c>
    </row>
    <row r="67" spans="1:9">
      <c r="A67" s="1084" t="s">
        <v>25</v>
      </c>
      <c r="B67" s="1085">
        <v>53.787954545454539</v>
      </c>
      <c r="C67" s="1085">
        <v>40.908636363636361</v>
      </c>
      <c r="D67" s="1085">
        <v>38.49431818181818</v>
      </c>
      <c r="E67" s="1085">
        <v>45.135909090909095</v>
      </c>
      <c r="F67" s="1093">
        <v>55.84661290322579</v>
      </c>
      <c r="G67" s="1093">
        <v>40.59129032258064</v>
      </c>
      <c r="H67" s="1093">
        <v>36.592741935483886</v>
      </c>
      <c r="I67" s="1093">
        <v>45.313225806451626</v>
      </c>
    </row>
    <row r="68" spans="1:9">
      <c r="A68" s="1084" t="s">
        <v>23</v>
      </c>
      <c r="B68" s="1085">
        <v>47.49977777777778</v>
      </c>
      <c r="C68" s="1085">
        <v>36.481333333333332</v>
      </c>
      <c r="D68" s="1085">
        <v>36.111111111111114</v>
      </c>
      <c r="E68" s="1085">
        <v>40.522222222222226</v>
      </c>
      <c r="F68" s="1093">
        <v>50.568181818181813</v>
      </c>
      <c r="G68" s="1093">
        <v>38.636363636363633</v>
      </c>
      <c r="H68" s="1093">
        <v>33.712121212121211</v>
      </c>
      <c r="I68" s="1093">
        <v>41.881363636363631</v>
      </c>
    </row>
    <row r="69" spans="1:9">
      <c r="A69" s="1084" t="s">
        <v>24</v>
      </c>
      <c r="B69" s="1085">
        <v>51.811304347826074</v>
      </c>
      <c r="C69" s="1085">
        <v>37.499565217391307</v>
      </c>
      <c r="D69" s="1085">
        <v>39.130434782608702</v>
      </c>
      <c r="E69" s="1085">
        <v>43.275217391304338</v>
      </c>
      <c r="F69" s="1093">
        <v>48.213928571428582</v>
      </c>
      <c r="G69" s="1093">
        <v>34.820357142857155</v>
      </c>
      <c r="H69" s="1093">
        <v>35.491071428571416</v>
      </c>
      <c r="I69" s="1093">
        <v>40.012142857142862</v>
      </c>
    </row>
    <row r="70" spans="1:9" ht="12.75" customHeight="1">
      <c r="A70" s="1084" t="s">
        <v>30</v>
      </c>
      <c r="B70" s="1085">
        <v>42.464893617021275</v>
      </c>
      <c r="C70" s="1085">
        <v>32.535531914893618</v>
      </c>
      <c r="D70" s="1085">
        <v>31.51595744680851</v>
      </c>
      <c r="E70" s="1085">
        <v>36.005106382978724</v>
      </c>
      <c r="F70" s="1093">
        <v>42.222833333333341</v>
      </c>
      <c r="G70" s="1093">
        <v>31.666500000000003</v>
      </c>
      <c r="H70" s="1093">
        <v>28.645833333333339</v>
      </c>
      <c r="I70" s="1093">
        <v>43.839101123595491</v>
      </c>
    </row>
    <row r="71" spans="1:9">
      <c r="A71" s="63" t="s">
        <v>53</v>
      </c>
    </row>
    <row r="73" spans="1:9" ht="12.75" customHeight="1"/>
  </sheetData>
  <mergeCells count="30">
    <mergeCell ref="G4:K4"/>
    <mergeCell ref="B4:F4"/>
    <mergeCell ref="G11:K11"/>
    <mergeCell ref="B11:F11"/>
    <mergeCell ref="A43:A44"/>
    <mergeCell ref="B43:F43"/>
    <mergeCell ref="G43:K43"/>
    <mergeCell ref="A4:A6"/>
    <mergeCell ref="B5:C5"/>
    <mergeCell ref="D5:E5"/>
    <mergeCell ref="F5:F6"/>
    <mergeCell ref="G5:H5"/>
    <mergeCell ref="I5:J5"/>
    <mergeCell ref="K5:K6"/>
    <mergeCell ref="A58:A59"/>
    <mergeCell ref="B58:E58"/>
    <mergeCell ref="F58:I58"/>
    <mergeCell ref="K12:K13"/>
    <mergeCell ref="A19:A21"/>
    <mergeCell ref="B20:B21"/>
    <mergeCell ref="C20:C21"/>
    <mergeCell ref="A28:A29"/>
    <mergeCell ref="B28:E28"/>
    <mergeCell ref="F28:I28"/>
    <mergeCell ref="A11:A13"/>
    <mergeCell ref="B12:C12"/>
    <mergeCell ref="D12:E12"/>
    <mergeCell ref="F12:F13"/>
    <mergeCell ref="G12:H12"/>
    <mergeCell ref="I12:J12"/>
  </mergeCells>
  <pageMargins left="0.70866141732283472" right="0.70866141732283472" top="0.74803149606299213" bottom="0.74803149606299213" header="0.31496062992125984" footer="0.31496062992125984"/>
  <pageSetup scale="83" fitToHeight="19" orientation="landscape" r:id="rId1"/>
  <rowBreaks count="1" manualBreakCount="1">
    <brk id="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31"/>
  <sheetViews>
    <sheetView showGridLines="0" zoomScaleNormal="100" workbookViewId="0">
      <selection activeCell="A2" sqref="A2"/>
    </sheetView>
  </sheetViews>
  <sheetFormatPr baseColWidth="10" defaultColWidth="11.42578125" defaultRowHeight="12.75"/>
  <cols>
    <col min="1" max="1" width="11" style="1421" customWidth="1"/>
    <col min="2" max="2" width="45.85546875" style="1351" customWidth="1"/>
    <col min="3" max="3" width="41.42578125" style="1351" customWidth="1"/>
    <col min="4" max="4" width="21.5703125" style="1351" customWidth="1"/>
    <col min="5" max="5" width="17.140625" style="1421" customWidth="1"/>
    <col min="6" max="6" width="12.28515625" style="1351" customWidth="1"/>
    <col min="7" max="16384" width="11.42578125" style="1351"/>
  </cols>
  <sheetData>
    <row r="1" spans="1:6">
      <c r="A1" s="912" t="s">
        <v>365</v>
      </c>
    </row>
    <row r="2" spans="1:6">
      <c r="A2" s="912" t="s">
        <v>3050</v>
      </c>
      <c r="B2" s="390"/>
      <c r="C2" s="390"/>
      <c r="D2" s="390"/>
      <c r="E2" s="1137"/>
    </row>
    <row r="3" spans="1:6">
      <c r="A3" s="1436" t="s">
        <v>965</v>
      </c>
      <c r="B3" s="391"/>
      <c r="C3" s="391"/>
      <c r="D3" s="391"/>
      <c r="E3" s="391"/>
    </row>
    <row r="4" spans="1:6">
      <c r="A4" s="1637" t="s">
        <v>367</v>
      </c>
      <c r="B4" s="1637" t="s">
        <v>5186</v>
      </c>
      <c r="C4" s="1637" t="s">
        <v>896</v>
      </c>
      <c r="D4" s="1638" t="s">
        <v>5187</v>
      </c>
      <c r="E4" s="1638" t="s">
        <v>966</v>
      </c>
      <c r="F4" s="1638" t="s">
        <v>5188</v>
      </c>
    </row>
    <row r="5" spans="1:6" ht="25.5">
      <c r="A5" s="2412" t="s">
        <v>426</v>
      </c>
      <c r="B5" s="1416" t="s">
        <v>1430</v>
      </c>
      <c r="C5" s="1417" t="s">
        <v>3042</v>
      </c>
      <c r="D5" s="1418" t="s">
        <v>6077</v>
      </c>
      <c r="E5" s="1419" t="s">
        <v>3043</v>
      </c>
      <c r="F5" s="1420">
        <v>150</v>
      </c>
    </row>
    <row r="6" spans="1:6" ht="38.25">
      <c r="A6" s="2413"/>
      <c r="B6" s="1416" t="s">
        <v>5490</v>
      </c>
      <c r="C6" s="1417" t="s">
        <v>3044</v>
      </c>
      <c r="D6" s="1418" t="s">
        <v>6077</v>
      </c>
      <c r="E6" s="1419" t="s">
        <v>3045</v>
      </c>
      <c r="F6" s="1420">
        <v>150</v>
      </c>
    </row>
    <row r="7" spans="1:6" ht="25.5">
      <c r="A7" s="2414"/>
      <c r="B7" s="1416" t="s">
        <v>3046</v>
      </c>
      <c r="C7" s="1417" t="s">
        <v>6088</v>
      </c>
      <c r="D7" s="1418" t="s">
        <v>6077</v>
      </c>
      <c r="E7" s="1419" t="s">
        <v>3047</v>
      </c>
      <c r="F7" s="1420">
        <v>150</v>
      </c>
    </row>
    <row r="8" spans="1:6">
      <c r="A8" s="2412" t="s">
        <v>427</v>
      </c>
      <c r="B8" s="1408" t="s">
        <v>3017</v>
      </c>
      <c r="C8" s="1409" t="s">
        <v>4415</v>
      </c>
      <c r="D8" s="1410" t="s">
        <v>6653</v>
      </c>
      <c r="E8" s="1411" t="s">
        <v>3018</v>
      </c>
      <c r="F8" s="1411">
        <v>1</v>
      </c>
    </row>
    <row r="9" spans="1:6" ht="38.25">
      <c r="A9" s="2413"/>
      <c r="B9" s="1410" t="s">
        <v>3019</v>
      </c>
      <c r="C9" s="1410" t="s">
        <v>6087</v>
      </c>
      <c r="D9" s="1410" t="s">
        <v>6654</v>
      </c>
      <c r="E9" s="1412" t="s">
        <v>3020</v>
      </c>
      <c r="F9" s="1412">
        <v>1</v>
      </c>
    </row>
    <row r="10" spans="1:6" ht="63.75">
      <c r="A10" s="2413"/>
      <c r="B10" s="1410" t="s">
        <v>3021</v>
      </c>
      <c r="C10" s="1410" t="s">
        <v>6082</v>
      </c>
      <c r="D10" s="1410" t="s">
        <v>6654</v>
      </c>
      <c r="E10" s="1412" t="s">
        <v>3022</v>
      </c>
      <c r="F10" s="1412">
        <v>1</v>
      </c>
    </row>
    <row r="11" spans="1:6" ht="51">
      <c r="A11" s="2413"/>
      <c r="B11" s="1410" t="s">
        <v>3023</v>
      </c>
      <c r="C11" s="1410" t="s">
        <v>6083</v>
      </c>
      <c r="D11" s="1410" t="s">
        <v>6654</v>
      </c>
      <c r="E11" s="1412" t="s">
        <v>3024</v>
      </c>
      <c r="F11" s="1412">
        <v>1</v>
      </c>
    </row>
    <row r="12" spans="1:6" ht="25.5">
      <c r="A12" s="2413"/>
      <c r="B12" s="1410" t="s">
        <v>3025</v>
      </c>
      <c r="C12" s="1410" t="s">
        <v>6084</v>
      </c>
      <c r="D12" s="1410" t="s">
        <v>6653</v>
      </c>
      <c r="E12" s="1412" t="s">
        <v>3026</v>
      </c>
      <c r="F12" s="1412">
        <v>1</v>
      </c>
    </row>
    <row r="13" spans="1:6" ht="25.5">
      <c r="A13" s="2413"/>
      <c r="B13" s="1410" t="s">
        <v>3027</v>
      </c>
      <c r="C13" s="1410" t="s">
        <v>6085</v>
      </c>
      <c r="D13" s="1410" t="s">
        <v>6654</v>
      </c>
      <c r="E13" s="1412" t="s">
        <v>3028</v>
      </c>
      <c r="F13" s="1412">
        <v>1</v>
      </c>
    </row>
    <row r="14" spans="1:6" ht="25.5">
      <c r="A14" s="2414"/>
      <c r="B14" s="1410" t="s">
        <v>2487</v>
      </c>
      <c r="C14" s="1410" t="s">
        <v>6086</v>
      </c>
      <c r="D14" s="1410" t="s">
        <v>6653</v>
      </c>
      <c r="E14" s="1412" t="s">
        <v>3029</v>
      </c>
      <c r="F14" s="1412">
        <v>1</v>
      </c>
    </row>
    <row r="15" spans="1:6" ht="38.25">
      <c r="A15" s="2412" t="s">
        <v>428</v>
      </c>
      <c r="B15" s="1405" t="s">
        <v>3030</v>
      </c>
      <c r="C15" s="1413" t="s">
        <v>868</v>
      </c>
      <c r="D15" s="1410" t="s">
        <v>6078</v>
      </c>
      <c r="E15" s="1406" t="s">
        <v>6073</v>
      </c>
      <c r="F15" s="1414">
        <v>1000</v>
      </c>
    </row>
    <row r="16" spans="1:6" ht="25.5">
      <c r="A16" s="2413"/>
      <c r="B16" s="1405" t="s">
        <v>3031</v>
      </c>
      <c r="C16" s="1405" t="s">
        <v>3032</v>
      </c>
      <c r="D16" s="1405" t="s">
        <v>973</v>
      </c>
      <c r="E16" s="1406" t="s">
        <v>6074</v>
      </c>
      <c r="F16" s="1414">
        <v>50</v>
      </c>
    </row>
    <row r="17" spans="1:6" ht="38.25">
      <c r="A17" s="2413"/>
      <c r="B17" s="1413" t="s">
        <v>3033</v>
      </c>
      <c r="C17" s="1413" t="s">
        <v>859</v>
      </c>
      <c r="D17" s="1410" t="s">
        <v>6078</v>
      </c>
      <c r="E17" s="1406" t="s">
        <v>6075</v>
      </c>
      <c r="F17" s="1414">
        <v>1000</v>
      </c>
    </row>
    <row r="18" spans="1:6" ht="38.25">
      <c r="A18" s="2413"/>
      <c r="B18" s="1405" t="s">
        <v>3034</v>
      </c>
      <c r="C18" s="1413" t="s">
        <v>860</v>
      </c>
      <c r="D18" s="1410" t="s">
        <v>6078</v>
      </c>
      <c r="E18" s="1406" t="s">
        <v>6076</v>
      </c>
      <c r="F18" s="1414">
        <v>1000</v>
      </c>
    </row>
    <row r="19" spans="1:6" ht="76.5">
      <c r="A19" s="2413"/>
      <c r="B19" s="1415" t="s">
        <v>3035</v>
      </c>
      <c r="C19" s="1413" t="s">
        <v>3036</v>
      </c>
      <c r="D19" s="1410" t="s">
        <v>6079</v>
      </c>
      <c r="E19" s="1414" t="s">
        <v>3037</v>
      </c>
      <c r="F19" s="1414">
        <v>1000</v>
      </c>
    </row>
    <row r="20" spans="1:6" ht="25.5">
      <c r="A20" s="2414"/>
      <c r="B20" s="1415" t="s">
        <v>3038</v>
      </c>
      <c r="C20" s="1413" t="s">
        <v>3039</v>
      </c>
      <c r="D20" s="1410" t="s">
        <v>3040</v>
      </c>
      <c r="E20" s="1414" t="s">
        <v>3041</v>
      </c>
      <c r="F20" s="1414">
        <v>600</v>
      </c>
    </row>
    <row r="21" spans="1:6">
      <c r="A21" s="2412" t="s">
        <v>894</v>
      </c>
      <c r="B21" s="1417" t="s">
        <v>968</v>
      </c>
      <c r="C21" s="1417" t="s">
        <v>969</v>
      </c>
      <c r="D21" s="1405" t="s">
        <v>970</v>
      </c>
      <c r="E21" s="1924" t="s">
        <v>971</v>
      </c>
      <c r="F21" s="1406">
        <v>1000</v>
      </c>
    </row>
    <row r="22" spans="1:6" ht="25.5">
      <c r="A22" s="2413"/>
      <c r="B22" s="1417" t="s">
        <v>972</v>
      </c>
      <c r="C22" s="1417" t="s">
        <v>5491</v>
      </c>
      <c r="D22" s="1405" t="s">
        <v>973</v>
      </c>
      <c r="E22" s="1924" t="s">
        <v>974</v>
      </c>
      <c r="F22" s="1406">
        <v>100</v>
      </c>
    </row>
    <row r="23" spans="1:6" ht="38.25">
      <c r="A23" s="2413"/>
      <c r="B23" s="1417" t="s">
        <v>975</v>
      </c>
      <c r="C23" s="1417" t="s">
        <v>976</v>
      </c>
      <c r="D23" s="1405" t="s">
        <v>973</v>
      </c>
      <c r="E23" s="1924" t="s">
        <v>977</v>
      </c>
      <c r="F23" s="1406">
        <v>100</v>
      </c>
    </row>
    <row r="24" spans="1:6" ht="25.5">
      <c r="A24" s="2413"/>
      <c r="B24" s="1417" t="s">
        <v>978</v>
      </c>
      <c r="C24" s="1417" t="s">
        <v>979</v>
      </c>
      <c r="D24" s="1405" t="s">
        <v>973</v>
      </c>
      <c r="E24" s="1924" t="s">
        <v>980</v>
      </c>
      <c r="F24" s="1406">
        <v>100</v>
      </c>
    </row>
    <row r="25" spans="1:6">
      <c r="A25" s="2413"/>
      <c r="B25" s="1417" t="s">
        <v>981</v>
      </c>
      <c r="C25" s="1417" t="s">
        <v>982</v>
      </c>
      <c r="D25" s="1405" t="s">
        <v>973</v>
      </c>
      <c r="E25" s="1924" t="s">
        <v>983</v>
      </c>
      <c r="F25" s="1406">
        <v>100</v>
      </c>
    </row>
    <row r="26" spans="1:6">
      <c r="A26" s="2413"/>
      <c r="B26" s="1417" t="s">
        <v>984</v>
      </c>
      <c r="C26" s="1417" t="s">
        <v>985</v>
      </c>
      <c r="D26" s="1405" t="s">
        <v>973</v>
      </c>
      <c r="E26" s="1924" t="s">
        <v>986</v>
      </c>
      <c r="F26" s="1406">
        <v>100</v>
      </c>
    </row>
    <row r="27" spans="1:6">
      <c r="A27" s="2413"/>
      <c r="B27" s="1417" t="s">
        <v>987</v>
      </c>
      <c r="C27" s="1417" t="s">
        <v>988</v>
      </c>
      <c r="D27" s="1405" t="s">
        <v>973</v>
      </c>
      <c r="E27" s="1924" t="s">
        <v>989</v>
      </c>
      <c r="F27" s="1407">
        <v>100</v>
      </c>
    </row>
    <row r="28" spans="1:6" ht="25.5">
      <c r="A28" s="2413"/>
      <c r="B28" s="1417" t="s">
        <v>990</v>
      </c>
      <c r="C28" s="1417" t="s">
        <v>6080</v>
      </c>
      <c r="D28" s="1405" t="s">
        <v>973</v>
      </c>
      <c r="E28" s="1924" t="s">
        <v>991</v>
      </c>
      <c r="F28" s="1407">
        <v>300</v>
      </c>
    </row>
    <row r="29" spans="1:6">
      <c r="A29" s="2413"/>
      <c r="B29" s="1417" t="s">
        <v>992</v>
      </c>
      <c r="C29" s="1417" t="s">
        <v>988</v>
      </c>
      <c r="D29" s="1405" t="s">
        <v>993</v>
      </c>
      <c r="E29" s="1924" t="s">
        <v>994</v>
      </c>
      <c r="F29" s="1407">
        <v>200</v>
      </c>
    </row>
    <row r="30" spans="1:6" ht="25.5">
      <c r="A30" s="2413"/>
      <c r="B30" s="1417" t="s">
        <v>995</v>
      </c>
      <c r="C30" s="1417" t="s">
        <v>985</v>
      </c>
      <c r="D30" s="1405" t="s">
        <v>996</v>
      </c>
      <c r="E30" s="1924" t="s">
        <v>997</v>
      </c>
      <c r="F30" s="1407">
        <v>1000</v>
      </c>
    </row>
    <row r="31" spans="1:6" ht="25.5">
      <c r="A31" s="2413"/>
      <c r="B31" s="1417" t="s">
        <v>998</v>
      </c>
      <c r="C31" s="1417" t="s">
        <v>6081</v>
      </c>
      <c r="D31" s="1405" t="s">
        <v>999</v>
      </c>
      <c r="E31" s="1924" t="s">
        <v>1000</v>
      </c>
      <c r="F31" s="1407">
        <v>1000</v>
      </c>
    </row>
    <row r="32" spans="1:6">
      <c r="A32" s="2413"/>
      <c r="B32" s="1417" t="s">
        <v>1001</v>
      </c>
      <c r="C32" s="1417" t="s">
        <v>1002</v>
      </c>
      <c r="D32" s="1405" t="s">
        <v>973</v>
      </c>
      <c r="E32" s="1924" t="s">
        <v>1003</v>
      </c>
      <c r="F32" s="1407">
        <v>200</v>
      </c>
    </row>
    <row r="33" spans="1:6">
      <c r="A33" s="2413"/>
      <c r="B33" s="1417" t="s">
        <v>1004</v>
      </c>
      <c r="C33" s="1417" t="s">
        <v>1005</v>
      </c>
      <c r="D33" s="1405" t="s">
        <v>973</v>
      </c>
      <c r="E33" s="1924" t="s">
        <v>1006</v>
      </c>
      <c r="F33" s="1407">
        <v>1000</v>
      </c>
    </row>
    <row r="34" spans="1:6" ht="25.5">
      <c r="A34" s="2413"/>
      <c r="B34" s="1417" t="s">
        <v>1007</v>
      </c>
      <c r="C34" s="1417" t="s">
        <v>1008</v>
      </c>
      <c r="D34" s="1405" t="s">
        <v>973</v>
      </c>
      <c r="E34" s="1924" t="s">
        <v>1009</v>
      </c>
      <c r="F34" s="1407">
        <v>200</v>
      </c>
    </row>
    <row r="35" spans="1:6" ht="25.5">
      <c r="A35" s="2413"/>
      <c r="B35" s="392" t="s">
        <v>1013</v>
      </c>
      <c r="C35" s="473" t="s">
        <v>1014</v>
      </c>
      <c r="D35" s="1423" t="s">
        <v>973</v>
      </c>
      <c r="E35" s="1424" t="s">
        <v>6655</v>
      </c>
      <c r="F35" s="1425">
        <v>200</v>
      </c>
    </row>
    <row r="36" spans="1:6" ht="25.5">
      <c r="A36" s="2413"/>
      <c r="B36" s="392" t="s">
        <v>1015</v>
      </c>
      <c r="C36" s="473" t="s">
        <v>1016</v>
      </c>
      <c r="D36" s="1423" t="s">
        <v>973</v>
      </c>
      <c r="E36" s="1424" t="s">
        <v>6656</v>
      </c>
      <c r="F36" s="1425">
        <v>500</v>
      </c>
    </row>
    <row r="37" spans="1:6" ht="25.5">
      <c r="A37" s="2413"/>
      <c r="B37" s="392" t="s">
        <v>1017</v>
      </c>
      <c r="C37" s="1426" t="s">
        <v>863</v>
      </c>
      <c r="D37" s="1423" t="s">
        <v>973</v>
      </c>
      <c r="E37" s="1424" t="s">
        <v>6657</v>
      </c>
      <c r="F37" s="1425">
        <v>200</v>
      </c>
    </row>
    <row r="38" spans="1:6">
      <c r="A38" s="2413"/>
      <c r="B38" s="1422" t="s">
        <v>1010</v>
      </c>
      <c r="C38" s="473" t="s">
        <v>1011</v>
      </c>
      <c r="D38" s="1423" t="s">
        <v>973</v>
      </c>
      <c r="E38" s="1424" t="s">
        <v>1012</v>
      </c>
      <c r="F38" s="1424">
        <v>100</v>
      </c>
    </row>
    <row r="39" spans="1:6">
      <c r="A39" s="2409" t="s">
        <v>0</v>
      </c>
      <c r="B39" s="2410"/>
      <c r="C39" s="2410"/>
      <c r="D39" s="2410"/>
      <c r="E39" s="2411"/>
      <c r="F39" s="184">
        <f>SUM(F5:F38)</f>
        <v>11607</v>
      </c>
    </row>
    <row r="40" spans="1:6">
      <c r="A40" s="1923" t="s">
        <v>6601</v>
      </c>
    </row>
    <row r="120" spans="2:6" s="1421" customFormat="1">
      <c r="B120" s="1351"/>
      <c r="C120" s="1351"/>
      <c r="D120" s="1351"/>
      <c r="F120" s="1351"/>
    </row>
    <row r="131" spans="2:6" s="1421" customFormat="1">
      <c r="B131" s="1351"/>
      <c r="C131" s="1351"/>
      <c r="D131" s="1351"/>
      <c r="F131" s="1351"/>
    </row>
  </sheetData>
  <autoFilter ref="A4:F4"/>
  <mergeCells count="5">
    <mergeCell ref="A39:E39"/>
    <mergeCell ref="A21:A38"/>
    <mergeCell ref="A5:A7"/>
    <mergeCell ref="A8:A14"/>
    <mergeCell ref="A15:A20"/>
  </mergeCells>
  <printOptions horizontalCentered="1"/>
  <pageMargins left="0.70866141732283472" right="0.70866141732283472" top="0.74803149606299213" bottom="0.74803149606299213" header="0.31496062992125984" footer="0.31496062992125984"/>
  <pageSetup paperSize="9" scale="80" fitToHeight="2" orientation="landscape" r:id="rId1"/>
  <rowBreaks count="1" manualBreakCount="1">
    <brk id="20"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179"/>
  <sheetViews>
    <sheetView zoomScaleNormal="100" workbookViewId="0"/>
  </sheetViews>
  <sheetFormatPr baseColWidth="10" defaultColWidth="19.28515625" defaultRowHeight="12.75"/>
  <cols>
    <col min="1" max="1" width="120.7109375" style="159" customWidth="1"/>
    <col min="2" max="2" width="8.7109375" style="159" customWidth="1"/>
    <col min="3" max="16384" width="19.28515625" style="159"/>
  </cols>
  <sheetData>
    <row r="1" spans="1:1">
      <c r="A1" s="158" t="s">
        <v>365</v>
      </c>
    </row>
    <row r="2" spans="1:1">
      <c r="A2" s="1675" t="s">
        <v>5034</v>
      </c>
    </row>
    <row r="3" spans="1:1">
      <c r="A3" s="1427" t="s">
        <v>3048</v>
      </c>
    </row>
    <row r="4" spans="1:1" s="145" customFormat="1">
      <c r="A4" s="1609" t="s">
        <v>3049</v>
      </c>
    </row>
    <row r="5" spans="1:1" s="145" customFormat="1">
      <c r="A5" s="1878" t="s">
        <v>2000</v>
      </c>
    </row>
    <row r="6" spans="1:1" ht="25.5">
      <c r="A6" s="895" t="s">
        <v>4747</v>
      </c>
    </row>
    <row r="7" spans="1:1" ht="25.5">
      <c r="A7" s="895" t="s">
        <v>4748</v>
      </c>
    </row>
    <row r="8" spans="1:1">
      <c r="A8" s="895" t="s">
        <v>4749</v>
      </c>
    </row>
    <row r="9" spans="1:1" ht="25.5">
      <c r="A9" s="895" t="s">
        <v>5492</v>
      </c>
    </row>
    <row r="10" spans="1:1" ht="25.5">
      <c r="A10" s="895" t="s">
        <v>4750</v>
      </c>
    </row>
    <row r="11" spans="1:1">
      <c r="A11" s="895" t="s">
        <v>5493</v>
      </c>
    </row>
    <row r="12" spans="1:1">
      <c r="A12" s="895" t="s">
        <v>4751</v>
      </c>
    </row>
    <row r="13" spans="1:1" ht="25.5">
      <c r="A13" s="895" t="s">
        <v>6089</v>
      </c>
    </row>
    <row r="14" spans="1:1" ht="25.5">
      <c r="A14" s="895" t="s">
        <v>4752</v>
      </c>
    </row>
    <row r="15" spans="1:1" ht="25.5">
      <c r="A15" s="1650" t="s">
        <v>4753</v>
      </c>
    </row>
    <row r="16" spans="1:1" ht="25.5">
      <c r="A16" s="895" t="s">
        <v>4754</v>
      </c>
    </row>
    <row r="17" spans="1:2" s="481" customFormat="1">
      <c r="A17" s="895" t="s">
        <v>4755</v>
      </c>
      <c r="B17" s="159"/>
    </row>
    <row r="18" spans="1:2" s="481" customFormat="1" ht="25.5">
      <c r="A18" s="895" t="s">
        <v>4756</v>
      </c>
      <c r="B18" s="159"/>
    </row>
    <row r="19" spans="1:2" s="481" customFormat="1">
      <c r="A19" s="895" t="s">
        <v>5494</v>
      </c>
      <c r="B19" s="159"/>
    </row>
    <row r="20" spans="1:2" ht="25.5">
      <c r="A20" s="895" t="s">
        <v>4757</v>
      </c>
    </row>
    <row r="21" spans="1:2">
      <c r="A21" s="895" t="s">
        <v>4758</v>
      </c>
    </row>
    <row r="22" spans="1:2">
      <c r="A22" s="895" t="s">
        <v>6629</v>
      </c>
      <c r="B22" s="481"/>
    </row>
    <row r="23" spans="1:2" ht="25.5">
      <c r="A23" s="1650" t="s">
        <v>4759</v>
      </c>
      <c r="B23" s="481"/>
    </row>
    <row r="24" spans="1:2" ht="25.5">
      <c r="A24" s="895" t="s">
        <v>5495</v>
      </c>
    </row>
    <row r="25" spans="1:2" ht="25.5">
      <c r="A25" s="895" t="s">
        <v>4760</v>
      </c>
      <c r="B25" s="481"/>
    </row>
    <row r="26" spans="1:2" ht="25.5">
      <c r="A26" s="895" t="s">
        <v>4761</v>
      </c>
    </row>
    <row r="27" spans="1:2" ht="25.5">
      <c r="A27" s="895" t="s">
        <v>4762</v>
      </c>
    </row>
    <row r="28" spans="1:2" ht="25.5">
      <c r="A28" s="895" t="s">
        <v>4763</v>
      </c>
    </row>
    <row r="29" spans="1:2" ht="25.5">
      <c r="A29" s="895" t="s">
        <v>4764</v>
      </c>
    </row>
    <row r="30" spans="1:2" ht="25.5">
      <c r="A30" s="1650" t="s">
        <v>4765</v>
      </c>
    </row>
    <row r="31" spans="1:2" ht="25.5">
      <c r="A31" s="895" t="s">
        <v>5496</v>
      </c>
    </row>
    <row r="32" spans="1:2" ht="25.5">
      <c r="A32" s="895" t="s">
        <v>4766</v>
      </c>
    </row>
    <row r="33" spans="1:2" ht="25.5">
      <c r="A33" s="895" t="s">
        <v>4767</v>
      </c>
    </row>
    <row r="34" spans="1:2" ht="25.5">
      <c r="A34" s="895" t="s">
        <v>4768</v>
      </c>
    </row>
    <row r="35" spans="1:2" ht="25.5">
      <c r="A35" s="895" t="s">
        <v>4769</v>
      </c>
    </row>
    <row r="36" spans="1:2" ht="25.5">
      <c r="A36" s="895" t="s">
        <v>4770</v>
      </c>
    </row>
    <row r="37" spans="1:2" ht="25.5">
      <c r="A37" s="895" t="s">
        <v>4771</v>
      </c>
    </row>
    <row r="38" spans="1:2">
      <c r="A38" s="895" t="s">
        <v>4772</v>
      </c>
    </row>
    <row r="39" spans="1:2" ht="25.5">
      <c r="A39" s="895" t="s">
        <v>4773</v>
      </c>
    </row>
    <row r="40" spans="1:2" ht="25.5">
      <c r="A40" s="895" t="s">
        <v>4774</v>
      </c>
    </row>
    <row r="41" spans="1:2">
      <c r="A41" s="1883" t="s">
        <v>2012</v>
      </c>
      <c r="B41" s="705"/>
    </row>
    <row r="42" spans="1:2" ht="25.5">
      <c r="A42" s="895" t="s">
        <v>4775</v>
      </c>
    </row>
    <row r="43" spans="1:2" ht="25.5">
      <c r="A43" s="895" t="s">
        <v>4776</v>
      </c>
    </row>
    <row r="44" spans="1:2">
      <c r="A44" s="895" t="s">
        <v>4777</v>
      </c>
    </row>
    <row r="45" spans="1:2" ht="25.5">
      <c r="A45" s="895" t="s">
        <v>4778</v>
      </c>
    </row>
    <row r="46" spans="1:2" ht="25.5">
      <c r="A46" s="895" t="s">
        <v>4779</v>
      </c>
    </row>
    <row r="47" spans="1:2" ht="25.5">
      <c r="A47" s="895" t="s">
        <v>4780</v>
      </c>
    </row>
    <row r="48" spans="1:2" ht="25.5">
      <c r="A48" s="895" t="s">
        <v>6090</v>
      </c>
    </row>
    <row r="49" spans="1:1" ht="38.25">
      <c r="A49" s="895" t="s">
        <v>5497</v>
      </c>
    </row>
    <row r="50" spans="1:1" ht="38.25">
      <c r="A50" s="895" t="s">
        <v>4781</v>
      </c>
    </row>
    <row r="51" spans="1:1">
      <c r="A51" s="895" t="s">
        <v>6091</v>
      </c>
    </row>
    <row r="52" spans="1:1" ht="25.5">
      <c r="A52" s="895" t="s">
        <v>4782</v>
      </c>
    </row>
    <row r="53" spans="1:1" ht="25.5">
      <c r="A53" s="895" t="s">
        <v>6092</v>
      </c>
    </row>
    <row r="54" spans="1:1" ht="25.5">
      <c r="A54" s="895" t="s">
        <v>4783</v>
      </c>
    </row>
    <row r="55" spans="1:1" ht="25.5">
      <c r="A55" s="895" t="s">
        <v>6093</v>
      </c>
    </row>
    <row r="56" spans="1:1" ht="25.5">
      <c r="A56" s="895" t="s">
        <v>4784</v>
      </c>
    </row>
    <row r="57" spans="1:1" ht="25.5">
      <c r="A57" s="895" t="s">
        <v>4785</v>
      </c>
    </row>
    <row r="58" spans="1:1" ht="25.5">
      <c r="A58" s="895" t="s">
        <v>6094</v>
      </c>
    </row>
    <row r="59" spans="1:1" ht="25.5">
      <c r="A59" s="895" t="s">
        <v>4786</v>
      </c>
    </row>
    <row r="60" spans="1:1">
      <c r="A60" s="895" t="s">
        <v>5498</v>
      </c>
    </row>
    <row r="61" spans="1:1" ht="25.5">
      <c r="A61" s="895" t="s">
        <v>4787</v>
      </c>
    </row>
    <row r="62" spans="1:1" ht="38.25">
      <c r="A62" s="895" t="s">
        <v>5499</v>
      </c>
    </row>
    <row r="63" spans="1:1">
      <c r="A63" s="895" t="s">
        <v>4788</v>
      </c>
    </row>
    <row r="64" spans="1:1" ht="25.5">
      <c r="A64" s="895" t="s">
        <v>4789</v>
      </c>
    </row>
    <row r="65" spans="1:1" ht="25.5">
      <c r="A65" s="895" t="s">
        <v>4790</v>
      </c>
    </row>
    <row r="66" spans="1:1" ht="25.5">
      <c r="A66" s="895" t="s">
        <v>4791</v>
      </c>
    </row>
    <row r="67" spans="1:1" ht="38.25">
      <c r="A67" s="895" t="s">
        <v>6095</v>
      </c>
    </row>
    <row r="68" spans="1:1" ht="25.5">
      <c r="A68" s="895" t="s">
        <v>4792</v>
      </c>
    </row>
    <row r="69" spans="1:1" ht="38.25">
      <c r="A69" s="895" t="s">
        <v>6096</v>
      </c>
    </row>
    <row r="70" spans="1:1" ht="38.25">
      <c r="A70" s="895" t="s">
        <v>6097</v>
      </c>
    </row>
    <row r="71" spans="1:1">
      <c r="A71" s="895" t="s">
        <v>4793</v>
      </c>
    </row>
    <row r="72" spans="1:1">
      <c r="A72" s="895" t="s">
        <v>6098</v>
      </c>
    </row>
    <row r="73" spans="1:1">
      <c r="A73" s="895" t="s">
        <v>6099</v>
      </c>
    </row>
    <row r="74" spans="1:1" ht="25.5">
      <c r="A74" s="895" t="s">
        <v>4794</v>
      </c>
    </row>
    <row r="75" spans="1:1" ht="25.5">
      <c r="A75" s="895" t="s">
        <v>4795</v>
      </c>
    </row>
    <row r="76" spans="1:1" ht="25.5">
      <c r="A76" s="895" t="s">
        <v>4796</v>
      </c>
    </row>
    <row r="77" spans="1:1" ht="25.5">
      <c r="A77" s="895" t="s">
        <v>4797</v>
      </c>
    </row>
    <row r="78" spans="1:1" ht="25.5">
      <c r="A78" s="895" t="s">
        <v>6100</v>
      </c>
    </row>
    <row r="79" spans="1:1" ht="25.5">
      <c r="A79" s="895" t="s">
        <v>4798</v>
      </c>
    </row>
    <row r="80" spans="1:1" ht="25.5">
      <c r="A80" s="895" t="s">
        <v>4799</v>
      </c>
    </row>
    <row r="81" spans="1:1" ht="25.5">
      <c r="A81" s="895" t="s">
        <v>6101</v>
      </c>
    </row>
    <row r="82" spans="1:1" ht="25.5">
      <c r="A82" s="895" t="s">
        <v>6102</v>
      </c>
    </row>
    <row r="83" spans="1:1" ht="25.5">
      <c r="A83" s="895" t="s">
        <v>6104</v>
      </c>
    </row>
    <row r="84" spans="1:1" ht="25.5">
      <c r="A84" s="895" t="s">
        <v>6103</v>
      </c>
    </row>
    <row r="85" spans="1:1" ht="25.5">
      <c r="A85" s="895" t="s">
        <v>4800</v>
      </c>
    </row>
    <row r="86" spans="1:1" ht="25.5">
      <c r="A86" s="895" t="s">
        <v>4801</v>
      </c>
    </row>
    <row r="87" spans="1:1" ht="38.25">
      <c r="A87" s="895" t="s">
        <v>6105</v>
      </c>
    </row>
    <row r="88" spans="1:1">
      <c r="A88" s="895" t="s">
        <v>4802</v>
      </c>
    </row>
    <row r="89" spans="1:1">
      <c r="A89" s="895" t="s">
        <v>4803</v>
      </c>
    </row>
    <row r="90" spans="1:1" ht="25.5">
      <c r="A90" s="895" t="s">
        <v>4804</v>
      </c>
    </row>
    <row r="91" spans="1:1" ht="25.5">
      <c r="A91" s="895" t="s">
        <v>4805</v>
      </c>
    </row>
    <row r="92" spans="1:1" ht="25.5">
      <c r="A92" s="895" t="s">
        <v>4806</v>
      </c>
    </row>
    <row r="93" spans="1:1" ht="25.5">
      <c r="A93" s="895" t="s">
        <v>6106</v>
      </c>
    </row>
    <row r="94" spans="1:1" ht="25.5">
      <c r="A94" s="895" t="s">
        <v>4807</v>
      </c>
    </row>
    <row r="95" spans="1:1" ht="25.5">
      <c r="A95" s="895" t="s">
        <v>4808</v>
      </c>
    </row>
    <row r="96" spans="1:1" ht="25.5">
      <c r="A96" s="895" t="s">
        <v>6107</v>
      </c>
    </row>
    <row r="97" spans="1:1" ht="25.5">
      <c r="A97" s="895" t="s">
        <v>4809</v>
      </c>
    </row>
    <row r="98" spans="1:1" ht="25.5">
      <c r="A98" s="895" t="s">
        <v>4810</v>
      </c>
    </row>
    <row r="99" spans="1:1" ht="25.5">
      <c r="A99" s="895" t="s">
        <v>4811</v>
      </c>
    </row>
    <row r="100" spans="1:1" ht="25.5">
      <c r="A100" s="895" t="s">
        <v>4812</v>
      </c>
    </row>
    <row r="101" spans="1:1" ht="25.5">
      <c r="A101" s="895" t="s">
        <v>4813</v>
      </c>
    </row>
    <row r="102" spans="1:1" ht="25.5">
      <c r="A102" s="895" t="s">
        <v>4814</v>
      </c>
    </row>
    <row r="103" spans="1:1" ht="25.5">
      <c r="A103" s="895" t="s">
        <v>4815</v>
      </c>
    </row>
    <row r="104" spans="1:1" ht="25.5">
      <c r="A104" s="895" t="s">
        <v>4816</v>
      </c>
    </row>
    <row r="105" spans="1:1" ht="25.5">
      <c r="A105" s="895" t="s">
        <v>4817</v>
      </c>
    </row>
    <row r="106" spans="1:1" ht="25.5">
      <c r="A106" s="895" t="s">
        <v>6108</v>
      </c>
    </row>
    <row r="107" spans="1:1">
      <c r="A107" s="895" t="s">
        <v>4818</v>
      </c>
    </row>
    <row r="108" spans="1:1" ht="25.5">
      <c r="A108" s="895" t="s">
        <v>6109</v>
      </c>
    </row>
    <row r="109" spans="1:1" ht="25.5">
      <c r="A109" s="895" t="s">
        <v>4819</v>
      </c>
    </row>
    <row r="110" spans="1:1" ht="25.5">
      <c r="A110" s="895" t="s">
        <v>4820</v>
      </c>
    </row>
    <row r="111" spans="1:1" ht="25.5">
      <c r="A111" s="895" t="s">
        <v>4821</v>
      </c>
    </row>
    <row r="112" spans="1:1" ht="25.5">
      <c r="A112" s="895" t="s">
        <v>6110</v>
      </c>
    </row>
    <row r="113" spans="1:1">
      <c r="A113" s="895" t="s">
        <v>4822</v>
      </c>
    </row>
    <row r="114" spans="1:1" ht="25.5">
      <c r="A114" s="895" t="s">
        <v>6111</v>
      </c>
    </row>
    <row r="115" spans="1:1" ht="25.5">
      <c r="A115" s="895" t="s">
        <v>4823</v>
      </c>
    </row>
    <row r="116" spans="1:1" ht="25.5">
      <c r="A116" s="895" t="s">
        <v>6112</v>
      </c>
    </row>
    <row r="117" spans="1:1" ht="25.5">
      <c r="A117" s="895" t="s">
        <v>4824</v>
      </c>
    </row>
    <row r="118" spans="1:1" ht="25.5">
      <c r="A118" s="895" t="s">
        <v>4825</v>
      </c>
    </row>
    <row r="119" spans="1:1">
      <c r="A119" s="895" t="s">
        <v>4826</v>
      </c>
    </row>
    <row r="120" spans="1:1" ht="38.25">
      <c r="A120" s="895" t="s">
        <v>6113</v>
      </c>
    </row>
    <row r="121" spans="1:1" ht="25.5">
      <c r="A121" s="895" t="s">
        <v>4827</v>
      </c>
    </row>
    <row r="122" spans="1:1" ht="25.5">
      <c r="A122" s="895" t="s">
        <v>4828</v>
      </c>
    </row>
    <row r="123" spans="1:1" ht="25.5">
      <c r="A123" s="895" t="s">
        <v>4829</v>
      </c>
    </row>
    <row r="124" spans="1:1" ht="25.5">
      <c r="A124" s="895" t="s">
        <v>4830</v>
      </c>
    </row>
    <row r="125" spans="1:1" ht="25.5">
      <c r="A125" s="895" t="s">
        <v>4831</v>
      </c>
    </row>
    <row r="126" spans="1:1" ht="25.5">
      <c r="A126" s="895" t="s">
        <v>5500</v>
      </c>
    </row>
    <row r="127" spans="1:1" ht="25.5">
      <c r="A127" s="895" t="s">
        <v>5501</v>
      </c>
    </row>
    <row r="128" spans="1:1">
      <c r="A128" s="895" t="s">
        <v>4832</v>
      </c>
    </row>
    <row r="129" spans="1:1" ht="25.5">
      <c r="A129" s="895" t="s">
        <v>4833</v>
      </c>
    </row>
    <row r="130" spans="1:1" ht="25.5">
      <c r="A130" s="895" t="s">
        <v>4834</v>
      </c>
    </row>
    <row r="131" spans="1:1">
      <c r="A131" s="895" t="s">
        <v>4835</v>
      </c>
    </row>
    <row r="132" spans="1:1" ht="25.5">
      <c r="A132" s="895" t="s">
        <v>4836</v>
      </c>
    </row>
    <row r="133" spans="1:1" ht="25.5">
      <c r="A133" s="895" t="s">
        <v>4837</v>
      </c>
    </row>
    <row r="134" spans="1:1">
      <c r="A134" s="895" t="s">
        <v>4838</v>
      </c>
    </row>
    <row r="135" spans="1:1" ht="25.5">
      <c r="A135" s="895" t="s">
        <v>4839</v>
      </c>
    </row>
    <row r="136" spans="1:1" ht="25.5">
      <c r="A136" s="895" t="s">
        <v>4840</v>
      </c>
    </row>
    <row r="137" spans="1:1" ht="25.5">
      <c r="A137" s="895" t="s">
        <v>4841</v>
      </c>
    </row>
    <row r="138" spans="1:1" ht="25.5">
      <c r="A138" s="895" t="s">
        <v>4842</v>
      </c>
    </row>
    <row r="139" spans="1:1" ht="25.5">
      <c r="A139" s="895" t="s">
        <v>4843</v>
      </c>
    </row>
    <row r="140" spans="1:1" ht="25.5">
      <c r="A140" s="895" t="s">
        <v>4844</v>
      </c>
    </row>
    <row r="141" spans="1:1" ht="25.5">
      <c r="A141" s="895" t="s">
        <v>4845</v>
      </c>
    </row>
    <row r="142" spans="1:1" ht="25.5">
      <c r="A142" s="895" t="s">
        <v>6114</v>
      </c>
    </row>
    <row r="143" spans="1:1" ht="25.5">
      <c r="A143" s="895" t="s">
        <v>4846</v>
      </c>
    </row>
    <row r="144" spans="1:1" ht="25.5">
      <c r="A144" s="895" t="s">
        <v>4847</v>
      </c>
    </row>
    <row r="145" spans="1:1">
      <c r="A145" s="1882" t="s">
        <v>2022</v>
      </c>
    </row>
    <row r="146" spans="1:1">
      <c r="A146" s="895" t="s">
        <v>4848</v>
      </c>
    </row>
    <row r="147" spans="1:1">
      <c r="A147" s="895" t="s">
        <v>4849</v>
      </c>
    </row>
    <row r="148" spans="1:1">
      <c r="A148" s="895" t="s">
        <v>4850</v>
      </c>
    </row>
    <row r="149" spans="1:1">
      <c r="A149" s="895" t="s">
        <v>4851</v>
      </c>
    </row>
    <row r="150" spans="1:1">
      <c r="A150" s="895" t="s">
        <v>4852</v>
      </c>
    </row>
    <row r="151" spans="1:1" ht="25.5">
      <c r="A151" s="895" t="s">
        <v>4853</v>
      </c>
    </row>
    <row r="152" spans="1:1">
      <c r="A152" s="895" t="s">
        <v>4854</v>
      </c>
    </row>
    <row r="153" spans="1:1">
      <c r="A153" s="895" t="s">
        <v>4855</v>
      </c>
    </row>
    <row r="154" spans="1:1">
      <c r="A154" s="895" t="s">
        <v>4856</v>
      </c>
    </row>
    <row r="155" spans="1:1">
      <c r="A155" s="895" t="s">
        <v>4857</v>
      </c>
    </row>
    <row r="156" spans="1:1">
      <c r="A156" s="895" t="s">
        <v>4858</v>
      </c>
    </row>
    <row r="157" spans="1:1" ht="25.5">
      <c r="A157" s="895" t="s">
        <v>4859</v>
      </c>
    </row>
    <row r="158" spans="1:1" ht="25.5">
      <c r="A158" s="895" t="s">
        <v>4860</v>
      </c>
    </row>
    <row r="159" spans="1:1">
      <c r="A159" s="895" t="s">
        <v>4861</v>
      </c>
    </row>
    <row r="160" spans="1:1">
      <c r="A160" s="895" t="s">
        <v>4862</v>
      </c>
    </row>
    <row r="161" spans="1:1" ht="25.5">
      <c r="A161" s="895" t="s">
        <v>5502</v>
      </c>
    </row>
    <row r="162" spans="1:1">
      <c r="A162" s="895" t="s">
        <v>4863</v>
      </c>
    </row>
    <row r="163" spans="1:1">
      <c r="A163" s="895" t="s">
        <v>4864</v>
      </c>
    </row>
    <row r="164" spans="1:1">
      <c r="A164" s="895" t="s">
        <v>4865</v>
      </c>
    </row>
    <row r="165" spans="1:1">
      <c r="A165" s="895" t="s">
        <v>4866</v>
      </c>
    </row>
    <row r="166" spans="1:1">
      <c r="A166" s="895" t="s">
        <v>4867</v>
      </c>
    </row>
    <row r="167" spans="1:1">
      <c r="A167" s="895" t="s">
        <v>4868</v>
      </c>
    </row>
    <row r="168" spans="1:1" ht="25.5">
      <c r="A168" s="895" t="s">
        <v>6115</v>
      </c>
    </row>
    <row r="169" spans="1:1">
      <c r="A169" s="895" t="s">
        <v>4869</v>
      </c>
    </row>
    <row r="170" spans="1:1">
      <c r="A170" s="895" t="s">
        <v>4870</v>
      </c>
    </row>
    <row r="171" spans="1:1" ht="25.5">
      <c r="A171" s="1605" t="s">
        <v>4871</v>
      </c>
    </row>
    <row r="172" spans="1:1">
      <c r="A172" s="895" t="s">
        <v>4872</v>
      </c>
    </row>
    <row r="173" spans="1:1" ht="25.5">
      <c r="A173" s="895" t="s">
        <v>4873</v>
      </c>
    </row>
    <row r="174" spans="1:1" ht="25.5">
      <c r="A174" s="895" t="s">
        <v>4874</v>
      </c>
    </row>
    <row r="175" spans="1:1">
      <c r="A175" s="895" t="s">
        <v>6116</v>
      </c>
    </row>
    <row r="176" spans="1:1" ht="25.5">
      <c r="A176" s="895" t="s">
        <v>4875</v>
      </c>
    </row>
    <row r="177" spans="1:1">
      <c r="A177" s="895" t="s">
        <v>6630</v>
      </c>
    </row>
    <row r="178" spans="1:1">
      <c r="A178" s="895" t="s">
        <v>4876</v>
      </c>
    </row>
    <row r="179" spans="1:1">
      <c r="A179" s="923" t="s">
        <v>5972</v>
      </c>
    </row>
  </sheetData>
  <printOptions horizontalCentered="1"/>
  <pageMargins left="0.62992125984251968" right="0.62992125984251968" top="0.74803149606299213" bottom="0.74803149606299213" header="0.31496062992125984" footer="0.31496062992125984"/>
  <pageSetup fitToHeight="47" orientation="landscape" r:id="rId1"/>
  <headerFooter alignWithMargins="0"/>
  <rowBreaks count="9" manualBreakCount="9">
    <brk id="24" max="16383" man="1"/>
    <brk id="40" max="16383" man="1"/>
    <brk id="58" max="16383" man="1"/>
    <brk id="75" max="16383" man="1"/>
    <brk id="92" max="16383" man="1"/>
    <brk id="110" max="16383" man="1"/>
    <brk id="128" max="16383" man="1"/>
    <brk id="144" max="16383" man="1"/>
    <brk id="172"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16"/>
  <sheetViews>
    <sheetView zoomScaleNormal="100" workbookViewId="0"/>
  </sheetViews>
  <sheetFormatPr baseColWidth="10" defaultColWidth="11.42578125" defaultRowHeight="12.75"/>
  <cols>
    <col min="1" max="1" width="120.7109375" style="2" customWidth="1"/>
    <col min="2" max="16384" width="11.42578125" style="2"/>
  </cols>
  <sheetData>
    <row r="1" spans="1:2">
      <c r="A1" s="3" t="s">
        <v>365</v>
      </c>
    </row>
    <row r="2" spans="1:2">
      <c r="A2" s="3" t="s">
        <v>5035</v>
      </c>
    </row>
    <row r="3" spans="1:2">
      <c r="A3" s="361" t="s">
        <v>5342</v>
      </c>
    </row>
    <row r="4" spans="1:2" s="350" customFormat="1">
      <c r="A4" s="1883" t="s">
        <v>3049</v>
      </c>
    </row>
    <row r="5" spans="1:2" s="201" customFormat="1">
      <c r="A5" s="1883" t="s">
        <v>2000</v>
      </c>
    </row>
    <row r="6" spans="1:2" s="271" customFormat="1" ht="38.25">
      <c r="A6" s="1428" t="s">
        <v>4877</v>
      </c>
      <c r="B6" s="2"/>
    </row>
    <row r="7" spans="1:2" ht="25.5">
      <c r="A7" s="1428" t="s">
        <v>4878</v>
      </c>
    </row>
    <row r="8" spans="1:2" ht="25.5">
      <c r="A8" s="1428" t="s">
        <v>4879</v>
      </c>
    </row>
    <row r="9" spans="1:2" ht="25.5">
      <c r="A9" s="1428" t="s">
        <v>4880</v>
      </c>
    </row>
    <row r="10" spans="1:2">
      <c r="A10" s="1881" t="s">
        <v>2022</v>
      </c>
    </row>
    <row r="11" spans="1:2" ht="25.5">
      <c r="A11" s="1428" t="s">
        <v>4881</v>
      </c>
    </row>
    <row r="12" spans="1:2">
      <c r="A12" s="1428" t="s">
        <v>4882</v>
      </c>
    </row>
    <row r="13" spans="1:2" ht="25.5">
      <c r="A13" s="1428" t="s">
        <v>6117</v>
      </c>
    </row>
    <row r="14" spans="1:2" ht="25.5">
      <c r="A14" s="1428" t="s">
        <v>4883</v>
      </c>
    </row>
    <row r="15" spans="1:2" ht="25.5">
      <c r="A15" s="1428" t="s">
        <v>6628</v>
      </c>
    </row>
    <row r="16" spans="1:2">
      <c r="A16" s="63" t="s">
        <v>6627</v>
      </c>
    </row>
  </sheetData>
  <printOptions horizontalCentered="1"/>
  <pageMargins left="0.62992125984251968" right="0.62992125984251968" top="0.74803149606299213" bottom="0.74803149606299213" header="0.31496062992125984" footer="0.31496062992125984"/>
  <pageSetup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24"/>
  <sheetViews>
    <sheetView zoomScaleNormal="100" workbookViewId="0"/>
  </sheetViews>
  <sheetFormatPr baseColWidth="10" defaultColWidth="11.42578125" defaultRowHeight="12.75"/>
  <cols>
    <col min="1" max="1" width="120.7109375" style="2" customWidth="1"/>
    <col min="2" max="16384" width="11.42578125" style="2"/>
  </cols>
  <sheetData>
    <row r="1" spans="1:1">
      <c r="A1" s="158" t="s">
        <v>365</v>
      </c>
    </row>
    <row r="2" spans="1:1">
      <c r="A2" s="158" t="s">
        <v>5036</v>
      </c>
    </row>
    <row r="3" spans="1:1">
      <c r="A3" s="1427" t="s">
        <v>5341</v>
      </c>
    </row>
    <row r="4" spans="1:1" s="350" customFormat="1">
      <c r="A4" s="1609" t="s">
        <v>3049</v>
      </c>
    </row>
    <row r="5" spans="1:1" s="350" customFormat="1">
      <c r="A5" s="1883" t="s">
        <v>2000</v>
      </c>
    </row>
    <row r="6" spans="1:1">
      <c r="A6" s="1428" t="s">
        <v>4884</v>
      </c>
    </row>
    <row r="7" spans="1:1">
      <c r="A7" s="1428" t="s">
        <v>4885</v>
      </c>
    </row>
    <row r="8" spans="1:1">
      <c r="A8" s="1883" t="s">
        <v>2012</v>
      </c>
    </row>
    <row r="9" spans="1:1">
      <c r="A9" s="896" t="s">
        <v>4896</v>
      </c>
    </row>
    <row r="10" spans="1:1" ht="25.5">
      <c r="A10" s="896" t="s">
        <v>4897</v>
      </c>
    </row>
    <row r="11" spans="1:1">
      <c r="A11" s="896" t="s">
        <v>4898</v>
      </c>
    </row>
    <row r="12" spans="1:1">
      <c r="A12" s="896" t="s">
        <v>4899</v>
      </c>
    </row>
    <row r="13" spans="1:1">
      <c r="A13" s="1883" t="s">
        <v>2022</v>
      </c>
    </row>
    <row r="14" spans="1:1">
      <c r="A14" s="1428" t="s">
        <v>4886</v>
      </c>
    </row>
    <row r="15" spans="1:1">
      <c r="A15" s="1650" t="s">
        <v>4887</v>
      </c>
    </row>
    <row r="16" spans="1:1">
      <c r="A16" s="1650" t="s">
        <v>4888</v>
      </c>
    </row>
    <row r="17" spans="1:1">
      <c r="A17" s="1650" t="s">
        <v>4889</v>
      </c>
    </row>
    <row r="18" spans="1:1" ht="25.5">
      <c r="A18" s="1650" t="s">
        <v>4890</v>
      </c>
    </row>
    <row r="19" spans="1:1">
      <c r="A19" s="1650" t="s">
        <v>4891</v>
      </c>
    </row>
    <row r="20" spans="1:1" ht="25.5">
      <c r="A20" s="1650" t="s">
        <v>4892</v>
      </c>
    </row>
    <row r="21" spans="1:1">
      <c r="A21" s="1650" t="s">
        <v>4893</v>
      </c>
    </row>
    <row r="22" spans="1:1" ht="25.5">
      <c r="A22" s="1650" t="s">
        <v>4894</v>
      </c>
    </row>
    <row r="23" spans="1:1">
      <c r="A23" s="1428" t="s">
        <v>4895</v>
      </c>
    </row>
    <row r="24" spans="1:1">
      <c r="A24" s="63" t="s">
        <v>5972</v>
      </c>
    </row>
  </sheetData>
  <printOptions horizontalCentered="1"/>
  <pageMargins left="0.23622047244094491" right="0.23622047244094491" top="0.74803149606299213" bottom="0.74803149606299213" header="0.31496062992125984" footer="0.31496062992125984"/>
  <pageSetup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12"/>
  <sheetViews>
    <sheetView zoomScaleNormal="100" workbookViewId="0"/>
  </sheetViews>
  <sheetFormatPr baseColWidth="10" defaultColWidth="11.42578125" defaultRowHeight="12.75"/>
  <cols>
    <col min="1" max="1" width="120.7109375" style="7" customWidth="1"/>
    <col min="2" max="2" width="15.7109375" style="450" customWidth="1"/>
    <col min="3" max="4" width="11.42578125" style="148"/>
    <col min="5" max="16384" width="11.42578125" style="7"/>
  </cols>
  <sheetData>
    <row r="1" spans="1:4">
      <c r="A1" s="144" t="s">
        <v>365</v>
      </c>
    </row>
    <row r="2" spans="1:4">
      <c r="A2" s="144" t="s">
        <v>5037</v>
      </c>
    </row>
    <row r="3" spans="1:4">
      <c r="A3" s="1432" t="s">
        <v>5343</v>
      </c>
    </row>
    <row r="4" spans="1:4" s="365" customFormat="1">
      <c r="A4" s="1881" t="s">
        <v>3049</v>
      </c>
      <c r="B4" s="1685"/>
      <c r="C4" s="144"/>
      <c r="D4" s="144"/>
    </row>
    <row r="5" spans="1:4" s="366" customFormat="1">
      <c r="A5" s="1881" t="s">
        <v>2000</v>
      </c>
      <c r="B5" s="1686"/>
      <c r="C5" s="148"/>
      <c r="D5" s="148"/>
    </row>
    <row r="6" spans="1:4">
      <c r="A6" s="1874" t="s">
        <v>4901</v>
      </c>
    </row>
    <row r="7" spans="1:4">
      <c r="A7" s="1880" t="s">
        <v>4902</v>
      </c>
    </row>
    <row r="8" spans="1:4">
      <c r="A8" s="1874" t="s">
        <v>4903</v>
      </c>
    </row>
    <row r="9" spans="1:4" ht="25.5">
      <c r="A9" s="1874" t="s">
        <v>4904</v>
      </c>
      <c r="B9" s="1686"/>
    </row>
    <row r="10" spans="1:4">
      <c r="A10" s="1880" t="s">
        <v>6118</v>
      </c>
    </row>
    <row r="11" spans="1:4">
      <c r="A11" s="1874" t="s">
        <v>4905</v>
      </c>
    </row>
    <row r="12" spans="1:4">
      <c r="A12" s="1758" t="s">
        <v>5972</v>
      </c>
    </row>
  </sheetData>
  <printOptions horizontalCentered="1"/>
  <pageMargins left="0.23622047244094491" right="0.23622047244094491" top="0.74803149606299213" bottom="0.74803149606299213" header="0.31496062992125984" footer="0.31496062992125984"/>
  <pageSetup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56"/>
  <sheetViews>
    <sheetView zoomScaleNormal="100" workbookViewId="0"/>
  </sheetViews>
  <sheetFormatPr baseColWidth="10" defaultColWidth="11.42578125" defaultRowHeight="12.75"/>
  <cols>
    <col min="1" max="1" width="120.7109375" style="159" customWidth="1"/>
    <col min="2" max="2" width="11.140625" style="1687" customWidth="1"/>
    <col min="3" max="16384" width="11.42578125" style="159"/>
  </cols>
  <sheetData>
    <row r="1" spans="1:2">
      <c r="A1" s="1432" t="s">
        <v>365</v>
      </c>
    </row>
    <row r="2" spans="1:2">
      <c r="A2" s="1432" t="s">
        <v>5038</v>
      </c>
    </row>
    <row r="3" spans="1:2">
      <c r="A3" s="1432" t="s">
        <v>5344</v>
      </c>
    </row>
    <row r="4" spans="1:2" s="1676" customFormat="1">
      <c r="A4" s="1606" t="s">
        <v>3049</v>
      </c>
      <c r="B4" s="1688"/>
    </row>
    <row r="5" spans="1:2" s="353" customFormat="1">
      <c r="A5" s="1882" t="s">
        <v>2000</v>
      </c>
      <c r="B5" s="1687"/>
    </row>
    <row r="6" spans="1:2" ht="25.5">
      <c r="A6" s="895" t="s">
        <v>6623</v>
      </c>
    </row>
    <row r="7" spans="1:2" ht="25.5">
      <c r="A7" s="895" t="s">
        <v>6119</v>
      </c>
    </row>
    <row r="8" spans="1:2">
      <c r="A8" s="895" t="s">
        <v>4906</v>
      </c>
    </row>
    <row r="9" spans="1:2" ht="25.5">
      <c r="A9" s="895" t="s">
        <v>5503</v>
      </c>
    </row>
    <row r="10" spans="1:2" ht="25.5">
      <c r="A10" s="895" t="s">
        <v>5504</v>
      </c>
    </row>
    <row r="11" spans="1:2" ht="25.5">
      <c r="A11" s="895" t="s">
        <v>6624</v>
      </c>
    </row>
    <row r="12" spans="1:2" ht="25.5">
      <c r="A12" s="895" t="s">
        <v>4907</v>
      </c>
    </row>
    <row r="13" spans="1:2">
      <c r="A13" s="895" t="s">
        <v>4908</v>
      </c>
    </row>
    <row r="14" spans="1:2" ht="25.5">
      <c r="A14" s="895" t="s">
        <v>4909</v>
      </c>
    </row>
    <row r="15" spans="1:2" ht="25.5">
      <c r="A15" s="895" t="s">
        <v>4910</v>
      </c>
    </row>
    <row r="16" spans="1:2" ht="25.5">
      <c r="A16" s="895" t="s">
        <v>4911</v>
      </c>
    </row>
    <row r="17" spans="1:1">
      <c r="A17" s="895" t="s">
        <v>4912</v>
      </c>
    </row>
    <row r="18" spans="1:1">
      <c r="A18" s="895" t="s">
        <v>4913</v>
      </c>
    </row>
    <row r="19" spans="1:1">
      <c r="A19" s="895" t="s">
        <v>6625</v>
      </c>
    </row>
    <row r="20" spans="1:1" ht="25.5">
      <c r="A20" s="895" t="s">
        <v>4914</v>
      </c>
    </row>
    <row r="21" spans="1:1" ht="25.5">
      <c r="A21" s="895" t="s">
        <v>4915</v>
      </c>
    </row>
    <row r="22" spans="1:1" ht="25.5">
      <c r="A22" s="895" t="s">
        <v>6626</v>
      </c>
    </row>
    <row r="23" spans="1:1">
      <c r="A23" s="895" t="s">
        <v>6120</v>
      </c>
    </row>
    <row r="24" spans="1:1" ht="25.5">
      <c r="A24" s="895" t="s">
        <v>4916</v>
      </c>
    </row>
    <row r="25" spans="1:1" ht="25.5">
      <c r="A25" s="895" t="s">
        <v>4917</v>
      </c>
    </row>
    <row r="26" spans="1:1" ht="25.5">
      <c r="A26" s="895" t="s">
        <v>6121</v>
      </c>
    </row>
    <row r="27" spans="1:1" ht="25.5">
      <c r="A27" s="895" t="s">
        <v>4918</v>
      </c>
    </row>
    <row r="28" spans="1:1" ht="38.25">
      <c r="A28" s="895" t="s">
        <v>5505</v>
      </c>
    </row>
    <row r="29" spans="1:1" ht="25.5">
      <c r="A29" s="895" t="s">
        <v>4919</v>
      </c>
    </row>
    <row r="30" spans="1:1" ht="25.5">
      <c r="A30" s="895" t="s">
        <v>4920</v>
      </c>
    </row>
    <row r="31" spans="1:1" ht="25.5">
      <c r="A31" s="895" t="s">
        <v>5506</v>
      </c>
    </row>
    <row r="32" spans="1:1" ht="25.5">
      <c r="A32" s="895" t="s">
        <v>4921</v>
      </c>
    </row>
    <row r="33" spans="1:2" ht="25.5">
      <c r="A33" s="895" t="s">
        <v>4922</v>
      </c>
    </row>
    <row r="34" spans="1:2" ht="25.5">
      <c r="A34" s="895" t="s">
        <v>4923</v>
      </c>
    </row>
    <row r="35" spans="1:2" ht="25.5">
      <c r="A35" s="895" t="s">
        <v>4924</v>
      </c>
    </row>
    <row r="36" spans="1:2" ht="25.5">
      <c r="A36" s="895" t="s">
        <v>4925</v>
      </c>
    </row>
    <row r="37" spans="1:2" ht="25.5">
      <c r="A37" s="895" t="s">
        <v>4926</v>
      </c>
    </row>
    <row r="38" spans="1:2" ht="25.5">
      <c r="A38" s="895" t="s">
        <v>4927</v>
      </c>
    </row>
    <row r="39" spans="1:2" ht="38.25">
      <c r="A39" s="895" t="s">
        <v>4928</v>
      </c>
    </row>
    <row r="40" spans="1:2">
      <c r="A40" s="1883" t="s">
        <v>2012</v>
      </c>
      <c r="B40" s="705"/>
    </row>
    <row r="41" spans="1:2" ht="38.25">
      <c r="A41" s="895" t="s">
        <v>4929</v>
      </c>
      <c r="B41" s="159"/>
    </row>
    <row r="42" spans="1:2" ht="25.5">
      <c r="A42" s="895" t="s">
        <v>4930</v>
      </c>
      <c r="B42" s="159"/>
    </row>
    <row r="43" spans="1:2" ht="51">
      <c r="A43" s="895" t="s">
        <v>4931</v>
      </c>
      <c r="B43" s="159"/>
    </row>
    <row r="44" spans="1:2" s="14" customFormat="1">
      <c r="A44" s="1882" t="s">
        <v>2022</v>
      </c>
    </row>
    <row r="45" spans="1:2">
      <c r="A45" s="895" t="s">
        <v>4932</v>
      </c>
    </row>
    <row r="46" spans="1:2">
      <c r="A46" s="895" t="s">
        <v>4933</v>
      </c>
    </row>
    <row r="47" spans="1:2" ht="25.5">
      <c r="A47" s="895" t="s">
        <v>4934</v>
      </c>
    </row>
    <row r="48" spans="1:2" ht="25.5">
      <c r="A48" s="895" t="s">
        <v>4935</v>
      </c>
    </row>
    <row r="49" spans="1:1" ht="25.5">
      <c r="A49" s="895" t="s">
        <v>6122</v>
      </c>
    </row>
    <row r="50" spans="1:1">
      <c r="A50" s="895" t="s">
        <v>4936</v>
      </c>
    </row>
    <row r="51" spans="1:1" ht="25.5">
      <c r="A51" s="895" t="s">
        <v>5507</v>
      </c>
    </row>
    <row r="52" spans="1:1" ht="25.5">
      <c r="A52" s="895" t="s">
        <v>4937</v>
      </c>
    </row>
    <row r="53" spans="1:1" ht="25.5">
      <c r="A53" s="895" t="s">
        <v>4938</v>
      </c>
    </row>
    <row r="54" spans="1:1">
      <c r="A54" s="895" t="s">
        <v>4939</v>
      </c>
    </row>
    <row r="55" spans="1:1" ht="25.5">
      <c r="A55" s="895" t="s">
        <v>4940</v>
      </c>
    </row>
    <row r="56" spans="1:1">
      <c r="A56" s="923" t="s">
        <v>5972</v>
      </c>
    </row>
  </sheetData>
  <printOptions horizontalCentered="1"/>
  <pageMargins left="0.23622047244094491" right="0.23622047244094491" top="0.74803149606299213" bottom="0.74803149606299213" header="0.31496062992125984" footer="0.31496062992125984"/>
  <pageSetup fitToHeight="14"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7"/>
  <sheetViews>
    <sheetView zoomScaleNormal="100" workbookViewId="0"/>
  </sheetViews>
  <sheetFormatPr baseColWidth="10" defaultColWidth="11.42578125" defaultRowHeight="12.75"/>
  <cols>
    <col min="1" max="1" width="10.7109375" style="2" customWidth="1"/>
    <col min="2" max="2" width="110.7109375" style="2" customWidth="1"/>
    <col min="3" max="3" width="10.28515625" customWidth="1"/>
    <col min="4" max="16384" width="11.42578125" style="2"/>
  </cols>
  <sheetData>
    <row r="1" spans="1:3">
      <c r="A1" s="3" t="s">
        <v>365</v>
      </c>
    </row>
    <row r="2" spans="1:3">
      <c r="A2" s="3" t="s">
        <v>5039</v>
      </c>
    </row>
    <row r="3" spans="1:3">
      <c r="A3" s="361" t="s">
        <v>5345</v>
      </c>
    </row>
    <row r="4" spans="1:3" s="1689" customFormat="1">
      <c r="A4" s="1608" t="s">
        <v>367</v>
      </c>
      <c r="B4" s="1608" t="s">
        <v>4900</v>
      </c>
      <c r="C4"/>
    </row>
    <row r="5" spans="1:3" ht="25.5">
      <c r="A5" s="898" t="s">
        <v>426</v>
      </c>
      <c r="B5" s="1605" t="s">
        <v>4941</v>
      </c>
    </row>
    <row r="6" spans="1:3" ht="25.5">
      <c r="A6" s="898" t="s">
        <v>428</v>
      </c>
      <c r="B6" s="1605" t="s">
        <v>4942</v>
      </c>
    </row>
    <row r="7" spans="1:3">
      <c r="A7" s="63" t="s">
        <v>5972</v>
      </c>
    </row>
  </sheetData>
  <printOptions horizontalCentered="1"/>
  <pageMargins left="0.23622047244094491" right="0.23622047244094491" top="0.74803149606299213" bottom="0.74803149606299213" header="0.31496062992125984" footer="0.31496062992125984"/>
  <pageSetup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34"/>
  <sheetViews>
    <sheetView zoomScaleNormal="100" workbookViewId="0"/>
  </sheetViews>
  <sheetFormatPr baseColWidth="10" defaultColWidth="11.42578125" defaultRowHeight="12.75"/>
  <cols>
    <col min="1" max="1" width="120.7109375" style="2" customWidth="1"/>
    <col min="2" max="2" width="11.5703125" customWidth="1"/>
    <col min="3" max="16384" width="11.42578125" style="2"/>
  </cols>
  <sheetData>
    <row r="1" spans="1:2">
      <c r="A1" s="158" t="s">
        <v>365</v>
      </c>
    </row>
    <row r="2" spans="1:2">
      <c r="A2" s="158" t="s">
        <v>5040</v>
      </c>
    </row>
    <row r="3" spans="1:2">
      <c r="A3" s="1427" t="s">
        <v>5346</v>
      </c>
    </row>
    <row r="4" spans="1:2" s="1689" customFormat="1">
      <c r="A4" s="1608" t="s">
        <v>3049</v>
      </c>
      <c r="B4"/>
    </row>
    <row r="5" spans="1:2" s="205" customFormat="1">
      <c r="A5" s="1608" t="s">
        <v>2000</v>
      </c>
      <c r="B5"/>
    </row>
    <row r="6" spans="1:2" s="271" customFormat="1" ht="38.25">
      <c r="A6" s="895" t="s">
        <v>4943</v>
      </c>
      <c r="B6"/>
    </row>
    <row r="7" spans="1:2" s="271" customFormat="1" ht="25.5">
      <c r="A7" s="895" t="s">
        <v>4944</v>
      </c>
      <c r="B7"/>
    </row>
    <row r="8" spans="1:2" ht="38.25">
      <c r="A8" s="895" t="s">
        <v>4945</v>
      </c>
    </row>
    <row r="9" spans="1:2" ht="25.5">
      <c r="A9" s="895" t="s">
        <v>4946</v>
      </c>
    </row>
    <row r="10" spans="1:2" ht="25.5">
      <c r="A10" s="895" t="s">
        <v>4947</v>
      </c>
    </row>
    <row r="11" spans="1:2" ht="25.5">
      <c r="A11" s="895" t="s">
        <v>4948</v>
      </c>
    </row>
    <row r="12" spans="1:2" ht="25.5">
      <c r="A12" s="895" t="s">
        <v>4949</v>
      </c>
    </row>
    <row r="13" spans="1:2" ht="25.5">
      <c r="A13" s="895" t="s">
        <v>4950</v>
      </c>
    </row>
    <row r="14" spans="1:2" ht="25.5">
      <c r="A14" s="895" t="s">
        <v>4951</v>
      </c>
    </row>
    <row r="15" spans="1:2" ht="25.5">
      <c r="A15" s="895" t="s">
        <v>4952</v>
      </c>
    </row>
    <row r="16" spans="1:2" ht="25.5">
      <c r="A16" s="895" t="s">
        <v>4953</v>
      </c>
    </row>
    <row r="17" spans="1:1" ht="25.5">
      <c r="A17" s="895" t="s">
        <v>4954</v>
      </c>
    </row>
    <row r="18" spans="1:1" ht="25.5">
      <c r="A18" s="895" t="s">
        <v>4955</v>
      </c>
    </row>
    <row r="19" spans="1:1" ht="35.25" customHeight="1">
      <c r="A19" s="895" t="s">
        <v>4956</v>
      </c>
    </row>
    <row r="20" spans="1:1" ht="25.5">
      <c r="A20" s="895" t="s">
        <v>4957</v>
      </c>
    </row>
    <row r="21" spans="1:1" ht="25.5">
      <c r="A21" s="895" t="s">
        <v>6123</v>
      </c>
    </row>
    <row r="22" spans="1:1" ht="25.5">
      <c r="A22" s="895" t="s">
        <v>4958</v>
      </c>
    </row>
    <row r="23" spans="1:1" ht="25.5">
      <c r="A23" s="895" t="s">
        <v>4959</v>
      </c>
    </row>
    <row r="24" spans="1:1" ht="25.5">
      <c r="A24" s="895" t="s">
        <v>4960</v>
      </c>
    </row>
    <row r="25" spans="1:1" ht="25.5">
      <c r="A25" s="895" t="s">
        <v>4961</v>
      </c>
    </row>
    <row r="26" spans="1:1" ht="25.5">
      <c r="A26" s="895" t="s">
        <v>4962</v>
      </c>
    </row>
    <row r="27" spans="1:1" ht="25.5">
      <c r="A27" s="895" t="s">
        <v>4963</v>
      </c>
    </row>
    <row r="28" spans="1:1" ht="26.25" customHeight="1">
      <c r="A28" s="895" t="s">
        <v>4964</v>
      </c>
    </row>
    <row r="29" spans="1:1" ht="25.5">
      <c r="A29" s="895" t="s">
        <v>6622</v>
      </c>
    </row>
    <row r="30" spans="1:1" ht="27" customHeight="1">
      <c r="A30" s="895" t="s">
        <v>4965</v>
      </c>
    </row>
    <row r="31" spans="1:1" ht="25.5">
      <c r="A31" s="895" t="s">
        <v>4966</v>
      </c>
    </row>
    <row r="32" spans="1:1" ht="25.5">
      <c r="A32" s="895" t="s">
        <v>4967</v>
      </c>
    </row>
    <row r="33" spans="1:1" ht="36.75" customHeight="1">
      <c r="A33" s="895" t="s">
        <v>4968</v>
      </c>
    </row>
    <row r="34" spans="1:1">
      <c r="A34" s="63" t="s">
        <v>6602</v>
      </c>
    </row>
  </sheetData>
  <printOptions horizontalCentered="1"/>
  <pageMargins left="0.23622047244094491" right="0.23622047244094491" top="0.74803149606299213" bottom="0.74803149606299213" header="0.31496062992125984" footer="0.31496062992125984"/>
  <pageSetup fitToHeight="10"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81"/>
  <sheetViews>
    <sheetView zoomScaleNormal="100" workbookViewId="0"/>
  </sheetViews>
  <sheetFormatPr baseColWidth="10" defaultColWidth="11.42578125" defaultRowHeight="12.75"/>
  <cols>
    <col min="1" max="1" width="120.7109375" style="2" customWidth="1"/>
    <col min="2" max="16384" width="11.42578125" style="2"/>
  </cols>
  <sheetData>
    <row r="1" spans="1:1">
      <c r="A1" s="3" t="s">
        <v>365</v>
      </c>
    </row>
    <row r="2" spans="1:1">
      <c r="A2" s="3" t="s">
        <v>5041</v>
      </c>
    </row>
    <row r="3" spans="1:1">
      <c r="A3" s="361" t="s">
        <v>5347</v>
      </c>
    </row>
    <row r="4" spans="1:1" s="1689" customFormat="1">
      <c r="A4" s="1608" t="s">
        <v>4900</v>
      </c>
    </row>
    <row r="5" spans="1:1" s="1689" customFormat="1">
      <c r="A5" s="1608" t="s">
        <v>2000</v>
      </c>
    </row>
    <row r="6" spans="1:1" s="205" customFormat="1" ht="25.5">
      <c r="A6" s="895" t="s">
        <v>4969</v>
      </c>
    </row>
    <row r="7" spans="1:1" ht="25.5">
      <c r="A7" s="895" t="s">
        <v>4970</v>
      </c>
    </row>
    <row r="8" spans="1:1" ht="25.5">
      <c r="A8" s="895" t="s">
        <v>4971</v>
      </c>
    </row>
    <row r="9" spans="1:1" ht="25.5">
      <c r="A9" s="895" t="s">
        <v>4972</v>
      </c>
    </row>
    <row r="10" spans="1:1" ht="25.5">
      <c r="A10" s="895" t="s">
        <v>4973</v>
      </c>
    </row>
    <row r="11" spans="1:1" ht="25.5">
      <c r="A11" s="895" t="s">
        <v>4974</v>
      </c>
    </row>
    <row r="12" spans="1:1" s="137" customFormat="1" ht="25.5">
      <c r="A12" s="895" t="s">
        <v>4975</v>
      </c>
    </row>
    <row r="13" spans="1:1" ht="25.5">
      <c r="A13" s="895" t="s">
        <v>6124</v>
      </c>
    </row>
    <row r="14" spans="1:1">
      <c r="A14" s="895" t="s">
        <v>4976</v>
      </c>
    </row>
    <row r="15" spans="1:1">
      <c r="A15" s="895" t="s">
        <v>4977</v>
      </c>
    </row>
    <row r="16" spans="1:1">
      <c r="A16" s="895" t="s">
        <v>4978</v>
      </c>
    </row>
    <row r="17" spans="1:1" ht="25.5">
      <c r="A17" s="895" t="s">
        <v>4979</v>
      </c>
    </row>
    <row r="18" spans="1:1" ht="27.75" customHeight="1">
      <c r="A18" s="895" t="s">
        <v>4980</v>
      </c>
    </row>
    <row r="19" spans="1:1">
      <c r="A19" s="895" t="s">
        <v>4981</v>
      </c>
    </row>
    <row r="20" spans="1:1">
      <c r="A20" s="895" t="s">
        <v>4982</v>
      </c>
    </row>
    <row r="21" spans="1:1">
      <c r="A21" s="895" t="s">
        <v>6125</v>
      </c>
    </row>
    <row r="22" spans="1:1" ht="25.5">
      <c r="A22" s="895" t="s">
        <v>4983</v>
      </c>
    </row>
    <row r="23" spans="1:1" ht="25.5">
      <c r="A23" s="895" t="s">
        <v>4984</v>
      </c>
    </row>
    <row r="24" spans="1:1" ht="25.5">
      <c r="A24" s="895" t="s">
        <v>4985</v>
      </c>
    </row>
    <row r="25" spans="1:1" ht="25.5">
      <c r="A25" s="895" t="s">
        <v>4986</v>
      </c>
    </row>
    <row r="26" spans="1:1" ht="25.5">
      <c r="A26" s="895" t="s">
        <v>4987</v>
      </c>
    </row>
    <row r="27" spans="1:1" ht="38.25">
      <c r="A27" s="895" t="s">
        <v>4988</v>
      </c>
    </row>
    <row r="28" spans="1:1">
      <c r="A28" s="895" t="s">
        <v>6128</v>
      </c>
    </row>
    <row r="29" spans="1:1" ht="25.5">
      <c r="A29" s="895" t="s">
        <v>4989</v>
      </c>
    </row>
    <row r="30" spans="1:1" ht="25.5">
      <c r="A30" s="895" t="s">
        <v>4990</v>
      </c>
    </row>
    <row r="31" spans="1:1" ht="25.5">
      <c r="A31" s="896" t="s">
        <v>6612</v>
      </c>
    </row>
    <row r="32" spans="1:1" ht="25.5">
      <c r="A32" s="895" t="s">
        <v>6604</v>
      </c>
    </row>
    <row r="33" spans="1:1" ht="25.5">
      <c r="A33" s="895" t="s">
        <v>6605</v>
      </c>
    </row>
    <row r="34" spans="1:1" ht="25.5">
      <c r="A34" s="895" t="s">
        <v>5508</v>
      </c>
    </row>
    <row r="35" spans="1:1" ht="25.5">
      <c r="A35" s="895" t="s">
        <v>5509</v>
      </c>
    </row>
    <row r="36" spans="1:1" ht="25.5">
      <c r="A36" s="895" t="s">
        <v>4991</v>
      </c>
    </row>
    <row r="37" spans="1:1" ht="25.5">
      <c r="A37" s="895" t="s">
        <v>4992</v>
      </c>
    </row>
    <row r="38" spans="1:1" ht="25.5">
      <c r="A38" s="895" t="s">
        <v>4993</v>
      </c>
    </row>
    <row r="39" spans="1:1">
      <c r="A39" s="895" t="s">
        <v>6606</v>
      </c>
    </row>
    <row r="40" spans="1:1">
      <c r="A40" s="895" t="s">
        <v>4994</v>
      </c>
    </row>
    <row r="41" spans="1:1" ht="25.5">
      <c r="A41" s="895" t="s">
        <v>4995</v>
      </c>
    </row>
    <row r="42" spans="1:1">
      <c r="A42" s="895" t="s">
        <v>6126</v>
      </c>
    </row>
    <row r="43" spans="1:1" ht="25.5">
      <c r="A43" s="895" t="s">
        <v>6607</v>
      </c>
    </row>
    <row r="44" spans="1:1" ht="25.5">
      <c r="A44" s="895" t="s">
        <v>4996</v>
      </c>
    </row>
    <row r="45" spans="1:1" ht="25.5">
      <c r="A45" s="895" t="s">
        <v>6127</v>
      </c>
    </row>
    <row r="46" spans="1:1" s="159" customFormat="1">
      <c r="A46" s="1609" t="s">
        <v>2012</v>
      </c>
    </row>
    <row r="47" spans="1:1" ht="25.5">
      <c r="A47" s="895" t="s">
        <v>4997</v>
      </c>
    </row>
    <row r="48" spans="1:1" ht="25.5">
      <c r="A48" s="895" t="s">
        <v>4998</v>
      </c>
    </row>
    <row r="49" spans="1:1" ht="25.5">
      <c r="A49" s="895" t="s">
        <v>4999</v>
      </c>
    </row>
    <row r="50" spans="1:1" ht="25.5">
      <c r="A50" s="895" t="s">
        <v>5000</v>
      </c>
    </row>
    <row r="51" spans="1:1">
      <c r="A51" s="895" t="s">
        <v>5001</v>
      </c>
    </row>
    <row r="52" spans="1:1" ht="25.5">
      <c r="A52" s="895" t="s">
        <v>5002</v>
      </c>
    </row>
    <row r="53" spans="1:1" ht="25.5">
      <c r="A53" s="895" t="s">
        <v>5003</v>
      </c>
    </row>
    <row r="54" spans="1:1" ht="25.5">
      <c r="A54" s="895" t="s">
        <v>5004</v>
      </c>
    </row>
    <row r="55" spans="1:1" ht="25.5">
      <c r="A55" s="895" t="s">
        <v>5005</v>
      </c>
    </row>
    <row r="56" spans="1:1" ht="38.25">
      <c r="A56" s="895" t="s">
        <v>5006</v>
      </c>
    </row>
    <row r="57" spans="1:1" ht="25.5">
      <c r="A57" s="895" t="s">
        <v>5007</v>
      </c>
    </row>
    <row r="58" spans="1:1" ht="25.5">
      <c r="A58" s="895" t="s">
        <v>5008</v>
      </c>
    </row>
    <row r="59" spans="1:1" ht="25.5">
      <c r="A59" s="895" t="s">
        <v>5009</v>
      </c>
    </row>
    <row r="60" spans="1:1" ht="25.5">
      <c r="A60" s="895" t="s">
        <v>5010</v>
      </c>
    </row>
    <row r="61" spans="1:1" ht="25.5">
      <c r="A61" s="895" t="s">
        <v>5011</v>
      </c>
    </row>
    <row r="62" spans="1:1" ht="25.5">
      <c r="A62" s="895" t="s">
        <v>5012</v>
      </c>
    </row>
    <row r="63" spans="1:1" ht="25.5">
      <c r="A63" s="895" t="s">
        <v>5013</v>
      </c>
    </row>
    <row r="64" spans="1:1" ht="27" customHeight="1">
      <c r="A64" s="895" t="s">
        <v>5014</v>
      </c>
    </row>
    <row r="65" spans="1:1" ht="25.5">
      <c r="A65" s="895" t="s">
        <v>5015</v>
      </c>
    </row>
    <row r="66" spans="1:1" ht="25.5">
      <c r="A66" s="895" t="s">
        <v>5016</v>
      </c>
    </row>
    <row r="67" spans="1:1" ht="25.5">
      <c r="A67" s="895" t="s">
        <v>5017</v>
      </c>
    </row>
    <row r="68" spans="1:1">
      <c r="A68" s="895" t="s">
        <v>5018</v>
      </c>
    </row>
    <row r="69" spans="1:1" ht="25.5">
      <c r="A69" s="895" t="s">
        <v>5510</v>
      </c>
    </row>
    <row r="70" spans="1:1" ht="25.5">
      <c r="A70" s="895" t="s">
        <v>6608</v>
      </c>
    </row>
    <row r="71" spans="1:1" ht="25.5">
      <c r="A71" s="895" t="s">
        <v>5019</v>
      </c>
    </row>
    <row r="72" spans="1:1" ht="38.25">
      <c r="A72" s="895" t="s">
        <v>5020</v>
      </c>
    </row>
    <row r="73" spans="1:1" ht="25.5">
      <c r="A73" s="895" t="s">
        <v>5021</v>
      </c>
    </row>
    <row r="74" spans="1:1" ht="25.5">
      <c r="A74" s="895" t="s">
        <v>6609</v>
      </c>
    </row>
    <row r="75" spans="1:1" ht="38.25">
      <c r="A75" s="895" t="s">
        <v>6610</v>
      </c>
    </row>
    <row r="76" spans="1:1" ht="25.5">
      <c r="A76" s="895" t="s">
        <v>5022</v>
      </c>
    </row>
    <row r="77" spans="1:1" ht="25.5">
      <c r="A77" s="895" t="s">
        <v>6129</v>
      </c>
    </row>
    <row r="78" spans="1:1" ht="25.5">
      <c r="A78" s="895" t="s">
        <v>5023</v>
      </c>
    </row>
    <row r="79" spans="1:1" ht="25.5">
      <c r="A79" s="895" t="s">
        <v>5024</v>
      </c>
    </row>
    <row r="80" spans="1:1" ht="25.5">
      <c r="A80" s="895" t="s">
        <v>6611</v>
      </c>
    </row>
    <row r="81" spans="1:1">
      <c r="A81" s="63" t="s">
        <v>6603</v>
      </c>
    </row>
  </sheetData>
  <printOptions horizontalCentered="1"/>
  <pageMargins left="0.23622047244094491" right="0.23622047244094491" top="0.74803149606299213" bottom="0.74803149606299213" header="0.31496062992125984" footer="0.31496062992125984"/>
  <pageSetup fitToHeight="35" orientation="landscape" r:id="rId1"/>
  <headerFooter alignWithMargins="0"/>
  <rowBreaks count="1" manualBreakCount="1">
    <brk id="45"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0"/>
  <sheetViews>
    <sheetView zoomScaleNormal="100" workbookViewId="0"/>
  </sheetViews>
  <sheetFormatPr baseColWidth="10" defaultColWidth="11.42578125" defaultRowHeight="12.75"/>
  <cols>
    <col min="1" max="1" width="10.7109375" style="159" customWidth="1"/>
    <col min="2" max="2" width="30.7109375" style="159" customWidth="1"/>
    <col min="3" max="3" width="80.7109375" style="159" customWidth="1"/>
    <col min="4" max="16384" width="11.42578125" style="159"/>
  </cols>
  <sheetData>
    <row r="1" spans="1:3">
      <c r="A1" s="158" t="s">
        <v>365</v>
      </c>
      <c r="B1" s="1684"/>
    </row>
    <row r="2" spans="1:3">
      <c r="A2" s="158" t="s">
        <v>5042</v>
      </c>
    </row>
    <row r="3" spans="1:3">
      <c r="A3" s="1427" t="s">
        <v>5348</v>
      </c>
    </row>
    <row r="4" spans="1:3" s="145" customFormat="1">
      <c r="A4" s="1609" t="s">
        <v>367</v>
      </c>
      <c r="B4" s="1607" t="s">
        <v>3051</v>
      </c>
      <c r="C4" s="1609" t="s">
        <v>4900</v>
      </c>
    </row>
    <row r="5" spans="1:3" ht="25.5">
      <c r="A5" s="898" t="s">
        <v>426</v>
      </c>
      <c r="B5" s="895" t="s">
        <v>5025</v>
      </c>
      <c r="C5" s="895" t="s">
        <v>5026</v>
      </c>
    </row>
    <row r="6" spans="1:3" ht="25.5">
      <c r="A6" s="898" t="s">
        <v>426</v>
      </c>
      <c r="B6" s="895" t="s">
        <v>5027</v>
      </c>
      <c r="C6" s="895" t="s">
        <v>5028</v>
      </c>
    </row>
    <row r="7" spans="1:3">
      <c r="A7" s="898" t="s">
        <v>426</v>
      </c>
      <c r="B7" s="895" t="s">
        <v>5029</v>
      </c>
      <c r="C7" s="895" t="s">
        <v>5030</v>
      </c>
    </row>
    <row r="8" spans="1:3">
      <c r="A8" s="898" t="s">
        <v>426</v>
      </c>
      <c r="B8" s="895" t="s">
        <v>5031</v>
      </c>
      <c r="C8" s="895" t="s">
        <v>5032</v>
      </c>
    </row>
    <row r="9" spans="1:3">
      <c r="A9" s="159" t="s">
        <v>6602</v>
      </c>
      <c r="B9" s="371"/>
    </row>
    <row r="10" spans="1:3">
      <c r="B10" s="371"/>
    </row>
  </sheetData>
  <printOptions horizontalCentered="1"/>
  <pageMargins left="0.62992125984251968" right="0.62992125984251968" top="0.74803149606299213" bottom="0.74803149606299213" header="0.31496062992125984" footer="0.31496062992125984"/>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29"/>
  <sheetViews>
    <sheetView zoomScaleNormal="100" workbookViewId="0">
      <selection activeCell="A2" sqref="A2"/>
    </sheetView>
  </sheetViews>
  <sheetFormatPr baseColWidth="10" defaultColWidth="11.42578125" defaultRowHeight="12.75"/>
  <cols>
    <col min="1" max="1" width="32.7109375" style="2" customWidth="1"/>
    <col min="2" max="9" width="8.7109375" style="2" customWidth="1"/>
    <col min="10" max="10" width="10.7109375" style="2" customWidth="1"/>
    <col min="11" max="16384" width="11.42578125" style="2"/>
  </cols>
  <sheetData>
    <row r="1" spans="1:12" ht="12.95" customHeight="1">
      <c r="A1" s="5" t="s">
        <v>651</v>
      </c>
      <c r="B1" s="1"/>
      <c r="C1" s="1"/>
      <c r="D1" s="1"/>
    </row>
    <row r="2" spans="1:12" ht="12.95" customHeight="1">
      <c r="A2" s="187" t="s">
        <v>2447</v>
      </c>
    </row>
    <row r="3" spans="1:12" ht="12.95" customHeight="1">
      <c r="A3" s="1" t="s">
        <v>5281</v>
      </c>
      <c r="B3" s="4"/>
      <c r="C3" s="4"/>
      <c r="D3" s="237"/>
      <c r="E3" s="155"/>
      <c r="F3" s="155"/>
      <c r="G3" s="155"/>
      <c r="H3" s="155"/>
      <c r="I3" s="155"/>
      <c r="J3" s="155"/>
      <c r="K3" s="155"/>
      <c r="L3" s="9"/>
    </row>
    <row r="4" spans="1:12" ht="12.75" customHeight="1">
      <c r="A4" s="2168" t="s">
        <v>29</v>
      </c>
      <c r="B4" s="2169" t="s">
        <v>689</v>
      </c>
      <c r="C4" s="2169"/>
      <c r="D4" s="2169"/>
      <c r="E4" s="2169"/>
      <c r="F4" s="2169"/>
      <c r="G4" s="2169"/>
      <c r="H4" s="2169"/>
      <c r="I4" s="2169"/>
      <c r="J4" s="2169"/>
    </row>
    <row r="5" spans="1:12" ht="13.5" customHeight="1">
      <c r="A5" s="2168"/>
      <c r="B5" s="2169" t="s">
        <v>690</v>
      </c>
      <c r="C5" s="2169"/>
      <c r="D5" s="2169"/>
      <c r="E5" s="2169" t="s">
        <v>691</v>
      </c>
      <c r="F5" s="2169"/>
      <c r="G5" s="2169"/>
      <c r="H5" s="2169" t="s">
        <v>692</v>
      </c>
      <c r="I5" s="2169"/>
      <c r="J5" s="2169"/>
    </row>
    <row r="6" spans="1:12">
      <c r="A6" s="2168"/>
      <c r="B6" s="138" t="s">
        <v>693</v>
      </c>
      <c r="C6" s="138" t="s">
        <v>694</v>
      </c>
      <c r="D6" s="138" t="s">
        <v>0</v>
      </c>
      <c r="E6" s="138" t="s">
        <v>693</v>
      </c>
      <c r="F6" s="138" t="s">
        <v>694</v>
      </c>
      <c r="G6" s="138" t="s">
        <v>0</v>
      </c>
      <c r="H6" s="138" t="s">
        <v>693</v>
      </c>
      <c r="I6" s="138" t="s">
        <v>694</v>
      </c>
      <c r="J6" s="138" t="s">
        <v>0</v>
      </c>
    </row>
    <row r="7" spans="1:12">
      <c r="A7" s="88" t="s">
        <v>21</v>
      </c>
      <c r="B7" s="238">
        <v>143</v>
      </c>
      <c r="C7" s="238">
        <v>139</v>
      </c>
      <c r="D7" s="238">
        <f>SUM(B7+C7)</f>
        <v>282</v>
      </c>
      <c r="E7" s="239">
        <v>129</v>
      </c>
      <c r="F7" s="239">
        <v>134</v>
      </c>
      <c r="G7" s="238">
        <f>SUM(E7+F7)</f>
        <v>263</v>
      </c>
      <c r="H7" s="239">
        <v>175</v>
      </c>
      <c r="I7" s="239">
        <v>163</v>
      </c>
      <c r="J7" s="238">
        <f>SUM(H7+I7)</f>
        <v>338</v>
      </c>
    </row>
    <row r="8" spans="1:12">
      <c r="A8" s="88" t="s">
        <v>20</v>
      </c>
      <c r="B8" s="238">
        <v>142</v>
      </c>
      <c r="C8" s="238">
        <v>90</v>
      </c>
      <c r="D8" s="238">
        <f>SUM(B8+C8)</f>
        <v>232</v>
      </c>
      <c r="E8" s="239">
        <v>130</v>
      </c>
      <c r="F8" s="239">
        <v>87</v>
      </c>
      <c r="G8" s="238">
        <f>SUM(E8+F8)</f>
        <v>217</v>
      </c>
      <c r="H8" s="239">
        <v>143</v>
      </c>
      <c r="I8" s="239">
        <v>138</v>
      </c>
      <c r="J8" s="238">
        <f>SUM(H8+I8)</f>
        <v>281</v>
      </c>
    </row>
    <row r="9" spans="1:12">
      <c r="A9" s="88" t="s">
        <v>30</v>
      </c>
      <c r="B9" s="238">
        <v>145</v>
      </c>
      <c r="C9" s="238">
        <v>32</v>
      </c>
      <c r="D9" s="238">
        <f>SUM(B9+C9)</f>
        <v>177</v>
      </c>
      <c r="E9" s="239">
        <v>139</v>
      </c>
      <c r="F9" s="239">
        <v>32</v>
      </c>
      <c r="G9" s="238">
        <f>SUM(E9+F9)</f>
        <v>171</v>
      </c>
      <c r="H9" s="239">
        <v>169</v>
      </c>
      <c r="I9" s="239">
        <v>47</v>
      </c>
      <c r="J9" s="238">
        <f>SUM(H9+I9)</f>
        <v>216</v>
      </c>
    </row>
    <row r="10" spans="1:12">
      <c r="A10" s="183" t="s">
        <v>41</v>
      </c>
      <c r="B10" s="240">
        <f t="shared" ref="B10:J10" si="0">SUM(B7:B9)</f>
        <v>430</v>
      </c>
      <c r="C10" s="240">
        <f t="shared" si="0"/>
        <v>261</v>
      </c>
      <c r="D10" s="240">
        <f t="shared" si="0"/>
        <v>691</v>
      </c>
      <c r="E10" s="240">
        <f t="shared" si="0"/>
        <v>398</v>
      </c>
      <c r="F10" s="240">
        <f t="shared" si="0"/>
        <v>253</v>
      </c>
      <c r="G10" s="240">
        <f t="shared" si="0"/>
        <v>651</v>
      </c>
      <c r="H10" s="240">
        <f t="shared" si="0"/>
        <v>487</v>
      </c>
      <c r="I10" s="240">
        <f t="shared" si="0"/>
        <v>348</v>
      </c>
      <c r="J10" s="240">
        <f t="shared" si="0"/>
        <v>835</v>
      </c>
    </row>
    <row r="11" spans="1:12">
      <c r="A11" s="203" t="s">
        <v>36</v>
      </c>
      <c r="B11" s="238">
        <v>89</v>
      </c>
      <c r="C11" s="238">
        <v>129</v>
      </c>
      <c r="D11" s="238">
        <f>SUM(B11+C11)</f>
        <v>218</v>
      </c>
      <c r="E11" s="239">
        <v>84</v>
      </c>
      <c r="F11" s="239">
        <v>125</v>
      </c>
      <c r="G11" s="238">
        <f>SUM(E11+F11)</f>
        <v>209</v>
      </c>
      <c r="H11" s="239">
        <v>105</v>
      </c>
      <c r="I11" s="239">
        <v>161</v>
      </c>
      <c r="J11" s="238">
        <f>SUM(H11+I11)</f>
        <v>266</v>
      </c>
    </row>
    <row r="12" spans="1:12">
      <c r="A12" s="203" t="s">
        <v>25</v>
      </c>
      <c r="B12" s="238">
        <v>76</v>
      </c>
      <c r="C12" s="238">
        <v>76</v>
      </c>
      <c r="D12" s="238">
        <f>SUM(B12+C12)</f>
        <v>152</v>
      </c>
      <c r="E12" s="239">
        <v>70</v>
      </c>
      <c r="F12" s="239">
        <v>72</v>
      </c>
      <c r="G12" s="238">
        <f>SUM(E12+F12)</f>
        <v>142</v>
      </c>
      <c r="H12" s="239">
        <v>103</v>
      </c>
      <c r="I12" s="239">
        <v>100</v>
      </c>
      <c r="J12" s="238">
        <f>SUM(H12+I12)</f>
        <v>203</v>
      </c>
    </row>
    <row r="13" spans="1:12">
      <c r="A13" s="88" t="s">
        <v>23</v>
      </c>
      <c r="B13" s="238">
        <v>164</v>
      </c>
      <c r="C13" s="238">
        <v>28</v>
      </c>
      <c r="D13" s="238">
        <f>SUM(B13+C13)</f>
        <v>192</v>
      </c>
      <c r="E13" s="239">
        <v>150</v>
      </c>
      <c r="F13" s="239">
        <v>26</v>
      </c>
      <c r="G13" s="238">
        <f>SUM(E13+F13)</f>
        <v>176</v>
      </c>
      <c r="H13" s="239">
        <v>194</v>
      </c>
      <c r="I13" s="239">
        <v>42</v>
      </c>
      <c r="J13" s="238">
        <f>SUM(H13+I13)</f>
        <v>236</v>
      </c>
    </row>
    <row r="14" spans="1:12">
      <c r="A14" s="88" t="s">
        <v>24</v>
      </c>
      <c r="B14" s="238">
        <v>66</v>
      </c>
      <c r="C14" s="238">
        <v>50</v>
      </c>
      <c r="D14" s="238">
        <f>SUM(B14+C14)</f>
        <v>116</v>
      </c>
      <c r="E14" s="239">
        <v>57</v>
      </c>
      <c r="F14" s="239">
        <v>46</v>
      </c>
      <c r="G14" s="238">
        <f>SUM(E14+F14)</f>
        <v>103</v>
      </c>
      <c r="H14" s="239">
        <v>85</v>
      </c>
      <c r="I14" s="239">
        <v>48</v>
      </c>
      <c r="J14" s="238">
        <f>SUM(H14+I14)</f>
        <v>133</v>
      </c>
    </row>
    <row r="15" spans="1:12">
      <c r="A15" s="183" t="s">
        <v>43</v>
      </c>
      <c r="B15" s="240">
        <f t="shared" ref="B15:J15" si="1">SUM(B11:B14)</f>
        <v>395</v>
      </c>
      <c r="C15" s="240">
        <f t="shared" si="1"/>
        <v>283</v>
      </c>
      <c r="D15" s="240">
        <f t="shared" si="1"/>
        <v>678</v>
      </c>
      <c r="E15" s="240">
        <f t="shared" si="1"/>
        <v>361</v>
      </c>
      <c r="F15" s="240">
        <f t="shared" si="1"/>
        <v>269</v>
      </c>
      <c r="G15" s="240">
        <f t="shared" si="1"/>
        <v>630</v>
      </c>
      <c r="H15" s="240">
        <f t="shared" si="1"/>
        <v>487</v>
      </c>
      <c r="I15" s="240">
        <f t="shared" si="1"/>
        <v>351</v>
      </c>
      <c r="J15" s="240">
        <f t="shared" si="1"/>
        <v>838</v>
      </c>
    </row>
    <row r="16" spans="1:12">
      <c r="A16" s="88" t="s">
        <v>16</v>
      </c>
      <c r="B16" s="238">
        <v>91</v>
      </c>
      <c r="C16" s="238">
        <v>109</v>
      </c>
      <c r="D16" s="238">
        <f>SUM(B16+C16)</f>
        <v>200</v>
      </c>
      <c r="E16" s="238">
        <v>101</v>
      </c>
      <c r="F16" s="238">
        <v>128</v>
      </c>
      <c r="G16" s="238">
        <f>SUM(E16+F16)</f>
        <v>229</v>
      </c>
      <c r="H16" s="238">
        <v>102</v>
      </c>
      <c r="I16" s="238">
        <v>134</v>
      </c>
      <c r="J16" s="238">
        <f>SUM(H16+I16)</f>
        <v>236</v>
      </c>
    </row>
    <row r="17" spans="1:10">
      <c r="A17" s="88" t="s">
        <v>17</v>
      </c>
      <c r="B17" s="238">
        <v>18</v>
      </c>
      <c r="C17" s="238">
        <v>18</v>
      </c>
      <c r="D17" s="238">
        <f>SUM(B17+C17)</f>
        <v>36</v>
      </c>
      <c r="E17" s="238">
        <v>18</v>
      </c>
      <c r="F17" s="238">
        <v>17</v>
      </c>
      <c r="G17" s="238">
        <f>SUM(E17+F17)</f>
        <v>35</v>
      </c>
      <c r="H17" s="238">
        <v>35</v>
      </c>
      <c r="I17" s="238">
        <v>36</v>
      </c>
      <c r="J17" s="238">
        <f>SUM(H17+I17)</f>
        <v>71</v>
      </c>
    </row>
    <row r="18" spans="1:10">
      <c r="A18" s="88" t="s">
        <v>19</v>
      </c>
      <c r="B18" s="238">
        <v>80</v>
      </c>
      <c r="C18" s="238">
        <v>91</v>
      </c>
      <c r="D18" s="238">
        <f>SUM(B18+C18)</f>
        <v>171</v>
      </c>
      <c r="E18" s="239">
        <v>96</v>
      </c>
      <c r="F18" s="239">
        <v>97</v>
      </c>
      <c r="G18" s="238">
        <f>SUM(E18+F18)</f>
        <v>193</v>
      </c>
      <c r="H18" s="239">
        <v>110</v>
      </c>
      <c r="I18" s="239">
        <v>114</v>
      </c>
      <c r="J18" s="238">
        <f>SUM(H18+I18)</f>
        <v>224</v>
      </c>
    </row>
    <row r="19" spans="1:10">
      <c r="A19" s="88" t="s">
        <v>18</v>
      </c>
      <c r="B19" s="238">
        <v>68</v>
      </c>
      <c r="C19" s="238">
        <v>109</v>
      </c>
      <c r="D19" s="238">
        <f>SUM(B19+C19)</f>
        <v>177</v>
      </c>
      <c r="E19" s="239">
        <v>85</v>
      </c>
      <c r="F19" s="239">
        <v>117</v>
      </c>
      <c r="G19" s="238">
        <f>SUM(E19+F19)</f>
        <v>202</v>
      </c>
      <c r="H19" s="239">
        <v>96</v>
      </c>
      <c r="I19" s="239">
        <v>135</v>
      </c>
      <c r="J19" s="238">
        <f>SUM(H19+I19)</f>
        <v>231</v>
      </c>
    </row>
    <row r="20" spans="1:10">
      <c r="A20" s="183" t="s">
        <v>44</v>
      </c>
      <c r="B20" s="232">
        <f t="shared" ref="B20:J20" si="2">SUM(B16:B19)</f>
        <v>257</v>
      </c>
      <c r="C20" s="232">
        <f t="shared" si="2"/>
        <v>327</v>
      </c>
      <c r="D20" s="232">
        <f t="shared" si="2"/>
        <v>584</v>
      </c>
      <c r="E20" s="232">
        <f t="shared" si="2"/>
        <v>300</v>
      </c>
      <c r="F20" s="232">
        <f t="shared" si="2"/>
        <v>359</v>
      </c>
      <c r="G20" s="232">
        <f t="shared" si="2"/>
        <v>659</v>
      </c>
      <c r="H20" s="232">
        <f t="shared" si="2"/>
        <v>343</v>
      </c>
      <c r="I20" s="232">
        <f t="shared" si="2"/>
        <v>419</v>
      </c>
      <c r="J20" s="232">
        <f t="shared" si="2"/>
        <v>762</v>
      </c>
    </row>
    <row r="21" spans="1:10">
      <c r="A21" s="183" t="s">
        <v>31</v>
      </c>
      <c r="B21" s="184">
        <f t="shared" ref="B21:J21" si="3">SUM(B20+B10+B15)</f>
        <v>1082</v>
      </c>
      <c r="C21" s="184">
        <f t="shared" si="3"/>
        <v>871</v>
      </c>
      <c r="D21" s="184">
        <f t="shared" si="3"/>
        <v>1953</v>
      </c>
      <c r="E21" s="184">
        <f t="shared" si="3"/>
        <v>1059</v>
      </c>
      <c r="F21" s="184">
        <f t="shared" si="3"/>
        <v>881</v>
      </c>
      <c r="G21" s="184">
        <f t="shared" si="3"/>
        <v>1940</v>
      </c>
      <c r="H21" s="184">
        <f t="shared" si="3"/>
        <v>1317</v>
      </c>
      <c r="I21" s="184">
        <f t="shared" si="3"/>
        <v>1118</v>
      </c>
      <c r="J21" s="184">
        <f t="shared" si="3"/>
        <v>2435</v>
      </c>
    </row>
    <row r="22" spans="1:10">
      <c r="A22" s="63" t="s">
        <v>649</v>
      </c>
    </row>
    <row r="29" spans="1:10">
      <c r="A29" s="200"/>
    </row>
  </sheetData>
  <mergeCells count="5">
    <mergeCell ref="A4:A6"/>
    <mergeCell ref="B4:J4"/>
    <mergeCell ref="B5:D5"/>
    <mergeCell ref="E5:G5"/>
    <mergeCell ref="H5:J5"/>
  </mergeCells>
  <printOptions horizontalCentered="1"/>
  <pageMargins left="0.25" right="0.25" top="0.75" bottom="0.75" header="0.3" footer="0.3"/>
  <pageSetup scale="8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254"/>
  <sheetViews>
    <sheetView zoomScaleNormal="100" workbookViewId="0"/>
  </sheetViews>
  <sheetFormatPr baseColWidth="10" defaultColWidth="11.42578125" defaultRowHeight="12.75"/>
  <cols>
    <col min="1" max="1" width="28.5703125" style="159" customWidth="1"/>
    <col min="2" max="2" width="46.28515625" style="159" customWidth="1"/>
    <col min="3" max="4" width="25.7109375" style="7" customWidth="1"/>
    <col min="5" max="5" width="17.140625" style="7" customWidth="1"/>
    <col min="6" max="6" width="24.28515625" style="7" customWidth="1"/>
    <col min="7" max="16384" width="11.42578125" style="159"/>
  </cols>
  <sheetData>
    <row r="1" spans="1:6">
      <c r="A1" s="158" t="s">
        <v>365</v>
      </c>
      <c r="B1" s="158"/>
      <c r="C1" s="145"/>
      <c r="D1" s="145"/>
      <c r="E1" s="145"/>
      <c r="F1" s="145"/>
    </row>
    <row r="2" spans="1:6">
      <c r="A2" s="1675" t="s">
        <v>5033</v>
      </c>
    </row>
    <row r="3" spans="1:6">
      <c r="A3" s="1427" t="s">
        <v>3052</v>
      </c>
      <c r="B3" s="924"/>
      <c r="C3" s="14"/>
      <c r="D3" s="14"/>
    </row>
    <row r="4" spans="1:6" s="158" customFormat="1">
      <c r="A4" s="1883" t="s">
        <v>855</v>
      </c>
      <c r="B4" s="1883" t="s">
        <v>2241</v>
      </c>
      <c r="C4" s="1883" t="s">
        <v>3053</v>
      </c>
      <c r="D4" s="1883" t="s">
        <v>5511</v>
      </c>
      <c r="E4" s="1883" t="s">
        <v>883</v>
      </c>
      <c r="F4" s="1883" t="s">
        <v>4253</v>
      </c>
    </row>
    <row r="5" spans="1:6" s="158" customFormat="1">
      <c r="A5" s="2415" t="s">
        <v>2000</v>
      </c>
      <c r="B5" s="2415"/>
      <c r="C5" s="2415"/>
      <c r="D5" s="2415"/>
      <c r="E5" s="2415"/>
      <c r="F5" s="2415"/>
    </row>
    <row r="6" spans="1:6" ht="38.25">
      <c r="A6" s="1650" t="s">
        <v>6216</v>
      </c>
      <c r="B6" s="895" t="s">
        <v>6138</v>
      </c>
      <c r="C6" s="1873" t="s">
        <v>4290</v>
      </c>
      <c r="D6" s="1873" t="s">
        <v>6166</v>
      </c>
      <c r="E6" s="1873" t="s">
        <v>4291</v>
      </c>
      <c r="F6" s="1873" t="s">
        <v>3066</v>
      </c>
    </row>
    <row r="7" spans="1:6">
      <c r="A7" s="1650" t="s">
        <v>6203</v>
      </c>
      <c r="B7" s="1650" t="s">
        <v>4254</v>
      </c>
      <c r="C7" s="897" t="s">
        <v>4255</v>
      </c>
      <c r="D7" s="897" t="s">
        <v>4274</v>
      </c>
      <c r="E7" s="897" t="s">
        <v>3067</v>
      </c>
      <c r="F7" s="897" t="s">
        <v>3057</v>
      </c>
    </row>
    <row r="8" spans="1:6" s="924" customFormat="1" ht="25.5">
      <c r="A8" s="1650" t="s">
        <v>6203</v>
      </c>
      <c r="B8" s="1650" t="s">
        <v>4286</v>
      </c>
      <c r="C8" s="897" t="s">
        <v>4287</v>
      </c>
      <c r="D8" s="897" t="s">
        <v>66</v>
      </c>
      <c r="E8" s="897" t="s">
        <v>4288</v>
      </c>
      <c r="F8" s="897" t="s">
        <v>4289</v>
      </c>
    </row>
    <row r="9" spans="1:6" s="924" customFormat="1" ht="25.5">
      <c r="A9" s="1650" t="s">
        <v>6203</v>
      </c>
      <c r="B9" s="1650" t="s">
        <v>4283</v>
      </c>
      <c r="C9" s="897" t="s">
        <v>6188</v>
      </c>
      <c r="D9" s="897" t="s">
        <v>6165</v>
      </c>
      <c r="E9" s="897" t="s">
        <v>4284</v>
      </c>
      <c r="F9" s="897" t="s">
        <v>3066</v>
      </c>
    </row>
    <row r="10" spans="1:6" ht="38.25">
      <c r="A10" s="1650" t="s">
        <v>6203</v>
      </c>
      <c r="B10" s="1650" t="s">
        <v>4281</v>
      </c>
      <c r="C10" s="897" t="s">
        <v>4282</v>
      </c>
      <c r="D10" s="897" t="s">
        <v>6164</v>
      </c>
      <c r="E10" s="897" t="s">
        <v>3085</v>
      </c>
      <c r="F10" s="897" t="s">
        <v>3066</v>
      </c>
    </row>
    <row r="11" spans="1:6" ht="51">
      <c r="A11" s="1650" t="s">
        <v>6203</v>
      </c>
      <c r="B11" s="1650" t="s">
        <v>5512</v>
      </c>
      <c r="C11" s="897" t="s">
        <v>361</v>
      </c>
      <c r="D11" s="897" t="s">
        <v>4274</v>
      </c>
      <c r="E11" s="897" t="s">
        <v>3093</v>
      </c>
      <c r="F11" s="897" t="s">
        <v>3066</v>
      </c>
    </row>
    <row r="12" spans="1:6" ht="25.5">
      <c r="A12" s="1650" t="s">
        <v>6203</v>
      </c>
      <c r="B12" s="1650" t="s">
        <v>4285</v>
      </c>
      <c r="C12" s="897" t="s">
        <v>5513</v>
      </c>
      <c r="D12" s="897" t="s">
        <v>4274</v>
      </c>
      <c r="E12" s="897" t="s">
        <v>3101</v>
      </c>
      <c r="F12" s="897" t="s">
        <v>3066</v>
      </c>
    </row>
    <row r="13" spans="1:6" s="7" customFormat="1">
      <c r="A13" s="1650" t="s">
        <v>6209</v>
      </c>
      <c r="B13" s="1650" t="s">
        <v>4256</v>
      </c>
      <c r="C13" s="897" t="s">
        <v>4255</v>
      </c>
      <c r="D13" s="897" t="s">
        <v>4274</v>
      </c>
      <c r="E13" s="897" t="s">
        <v>1579</v>
      </c>
      <c r="F13" s="897" t="s">
        <v>3057</v>
      </c>
    </row>
    <row r="14" spans="1:6" ht="25.5">
      <c r="A14" s="1650" t="s">
        <v>6210</v>
      </c>
      <c r="B14" s="1650" t="s">
        <v>6130</v>
      </c>
      <c r="C14" s="897" t="s">
        <v>361</v>
      </c>
      <c r="D14" s="897" t="s">
        <v>4274</v>
      </c>
      <c r="E14" s="897"/>
      <c r="F14" s="897" t="s">
        <v>3059</v>
      </c>
    </row>
    <row r="15" spans="1:6">
      <c r="A15" s="1650" t="s">
        <v>6211</v>
      </c>
      <c r="B15" s="1650" t="s">
        <v>6131</v>
      </c>
      <c r="C15" s="897" t="s">
        <v>4255</v>
      </c>
      <c r="D15" s="897" t="s">
        <v>4274</v>
      </c>
      <c r="E15" s="897"/>
      <c r="F15" s="897" t="s">
        <v>3057</v>
      </c>
    </row>
    <row r="16" spans="1:6" ht="51">
      <c r="A16" s="1650" t="s">
        <v>6211</v>
      </c>
      <c r="B16" s="1650" t="s">
        <v>4257</v>
      </c>
      <c r="C16" s="897" t="s">
        <v>361</v>
      </c>
      <c r="D16" s="897" t="s">
        <v>4274</v>
      </c>
      <c r="E16" s="897"/>
      <c r="F16" s="897" t="s">
        <v>3057</v>
      </c>
    </row>
    <row r="17" spans="1:6" ht="76.5">
      <c r="A17" s="1650" t="s">
        <v>6211</v>
      </c>
      <c r="B17" s="1650" t="s">
        <v>4258</v>
      </c>
      <c r="C17" s="897"/>
      <c r="D17" s="897" t="s">
        <v>4274</v>
      </c>
      <c r="E17" s="897"/>
      <c r="F17" s="897" t="s">
        <v>3057</v>
      </c>
    </row>
    <row r="18" spans="1:6" ht="38.25">
      <c r="A18" s="1650" t="s">
        <v>6195</v>
      </c>
      <c r="B18" s="1650" t="s">
        <v>4272</v>
      </c>
      <c r="C18" s="897" t="s">
        <v>4273</v>
      </c>
      <c r="D18" s="897" t="s">
        <v>4274</v>
      </c>
      <c r="E18" s="897">
        <v>2016</v>
      </c>
      <c r="F18" s="897" t="s">
        <v>4275</v>
      </c>
    </row>
    <row r="19" spans="1:6" ht="38.25">
      <c r="A19" s="1650" t="s">
        <v>6195</v>
      </c>
      <c r="B19" s="1650" t="s">
        <v>4276</v>
      </c>
      <c r="C19" s="897" t="s">
        <v>361</v>
      </c>
      <c r="D19" s="897" t="s">
        <v>4274</v>
      </c>
      <c r="E19" s="897">
        <v>2016</v>
      </c>
      <c r="F19" s="897" t="s">
        <v>3062</v>
      </c>
    </row>
    <row r="20" spans="1:6" ht="63.75">
      <c r="A20" s="1650" t="s">
        <v>4259</v>
      </c>
      <c r="B20" s="1650" t="s">
        <v>4260</v>
      </c>
      <c r="C20" s="897" t="s">
        <v>103</v>
      </c>
      <c r="D20" s="897" t="s">
        <v>4261</v>
      </c>
      <c r="E20" s="897">
        <v>2016</v>
      </c>
      <c r="F20" s="897" t="s">
        <v>3064</v>
      </c>
    </row>
    <row r="21" spans="1:6" ht="38.25">
      <c r="A21" s="1650" t="s">
        <v>6215</v>
      </c>
      <c r="B21" s="895" t="s">
        <v>4312</v>
      </c>
      <c r="C21" s="1873" t="s">
        <v>4313</v>
      </c>
      <c r="D21" s="1873" t="s">
        <v>6169</v>
      </c>
      <c r="E21" s="1873" t="s">
        <v>4314</v>
      </c>
      <c r="F21" s="1873" t="s">
        <v>3066</v>
      </c>
    </row>
    <row r="22" spans="1:6" ht="38.25">
      <c r="A22" s="1650" t="s">
        <v>6215</v>
      </c>
      <c r="B22" s="895" t="s">
        <v>6135</v>
      </c>
      <c r="C22" s="1873" t="s">
        <v>4310</v>
      </c>
      <c r="D22" s="1873" t="s">
        <v>6168</v>
      </c>
      <c r="E22" s="1873" t="s">
        <v>4311</v>
      </c>
      <c r="F22" s="1873" t="s">
        <v>3066</v>
      </c>
    </row>
    <row r="23" spans="1:6" ht="51">
      <c r="A23" s="1650" t="s">
        <v>6199</v>
      </c>
      <c r="B23" s="895" t="s">
        <v>4319</v>
      </c>
      <c r="C23" s="897" t="s">
        <v>4273</v>
      </c>
      <c r="D23" s="1873" t="s">
        <v>4274</v>
      </c>
      <c r="E23" s="1873">
        <v>2016</v>
      </c>
      <c r="F23" s="897" t="s">
        <v>4275</v>
      </c>
    </row>
    <row r="24" spans="1:6" ht="51">
      <c r="A24" s="1650" t="s">
        <v>6196</v>
      </c>
      <c r="B24" s="1650" t="s">
        <v>4277</v>
      </c>
      <c r="C24" s="897" t="s">
        <v>4273</v>
      </c>
      <c r="D24" s="897" t="s">
        <v>4274</v>
      </c>
      <c r="E24" s="897">
        <v>2016</v>
      </c>
      <c r="F24" s="897" t="s">
        <v>4275</v>
      </c>
    </row>
    <row r="25" spans="1:6" ht="25.5">
      <c r="A25" s="1874" t="s">
        <v>6193</v>
      </c>
      <c r="B25" s="1874" t="s">
        <v>4262</v>
      </c>
      <c r="C25" s="1873"/>
      <c r="D25" s="1873"/>
      <c r="E25" s="1433" t="s">
        <v>4263</v>
      </c>
      <c r="F25" s="1873" t="s">
        <v>3062</v>
      </c>
    </row>
    <row r="26" spans="1:6" ht="25.5">
      <c r="A26" s="1650" t="s">
        <v>6200</v>
      </c>
      <c r="B26" s="895" t="s">
        <v>4320</v>
      </c>
      <c r="C26" s="1873"/>
      <c r="D26" s="1873" t="s">
        <v>4274</v>
      </c>
      <c r="E26" s="1873">
        <v>2016</v>
      </c>
      <c r="F26" s="897" t="s">
        <v>3064</v>
      </c>
    </row>
    <row r="27" spans="1:6" ht="38.25">
      <c r="A27" s="1650" t="s">
        <v>6212</v>
      </c>
      <c r="B27" s="1650" t="s">
        <v>4269</v>
      </c>
      <c r="C27" s="897" t="s">
        <v>106</v>
      </c>
      <c r="D27" s="897" t="s">
        <v>6162</v>
      </c>
      <c r="E27" s="897" t="s">
        <v>4270</v>
      </c>
      <c r="F27" s="897" t="s">
        <v>3066</v>
      </c>
    </row>
    <row r="28" spans="1:6" ht="38.25">
      <c r="A28" s="1650" t="s">
        <v>6212</v>
      </c>
      <c r="B28" s="1650" t="s">
        <v>6613</v>
      </c>
      <c r="C28" s="897"/>
      <c r="D28" s="897" t="s">
        <v>6163</v>
      </c>
      <c r="E28" s="897" t="s">
        <v>4271</v>
      </c>
      <c r="F28" s="897" t="s">
        <v>3066</v>
      </c>
    </row>
    <row r="29" spans="1:6">
      <c r="A29" s="1677" t="s">
        <v>6202</v>
      </c>
      <c r="B29" s="1650" t="s">
        <v>4278</v>
      </c>
      <c r="C29" s="897" t="s">
        <v>4255</v>
      </c>
      <c r="D29" s="897" t="s">
        <v>4274</v>
      </c>
      <c r="E29" s="897"/>
      <c r="F29" s="897"/>
    </row>
    <row r="30" spans="1:6" ht="38.25">
      <c r="A30" s="1677" t="s">
        <v>6202</v>
      </c>
      <c r="B30" s="1650" t="s">
        <v>6132</v>
      </c>
      <c r="C30" s="897" t="s">
        <v>4290</v>
      </c>
      <c r="D30" s="897" t="s">
        <v>6166</v>
      </c>
      <c r="E30" s="897" t="s">
        <v>4291</v>
      </c>
      <c r="F30" s="897" t="s">
        <v>3066</v>
      </c>
    </row>
    <row r="31" spans="1:6" ht="25.5">
      <c r="A31" s="1677" t="s">
        <v>4279</v>
      </c>
      <c r="B31" s="1650" t="s">
        <v>4280</v>
      </c>
      <c r="C31" s="897" t="s">
        <v>361</v>
      </c>
      <c r="D31" s="897" t="s">
        <v>4274</v>
      </c>
      <c r="E31" s="897"/>
      <c r="F31" s="897" t="s">
        <v>3059</v>
      </c>
    </row>
    <row r="32" spans="1:6" ht="25.5">
      <c r="A32" s="1650" t="s">
        <v>6194</v>
      </c>
      <c r="B32" s="1650" t="s">
        <v>4266</v>
      </c>
      <c r="C32" s="897" t="s">
        <v>4267</v>
      </c>
      <c r="D32" s="897" t="s">
        <v>6161</v>
      </c>
      <c r="E32" s="897" t="s">
        <v>4268</v>
      </c>
      <c r="F32" s="897" t="s">
        <v>3066</v>
      </c>
    </row>
    <row r="33" spans="1:6" s="486" customFormat="1" ht="25.5">
      <c r="A33" s="1650" t="s">
        <v>6194</v>
      </c>
      <c r="B33" s="1650" t="s">
        <v>4264</v>
      </c>
      <c r="C33" s="897" t="s">
        <v>4265</v>
      </c>
      <c r="D33" s="897" t="s">
        <v>66</v>
      </c>
      <c r="E33" s="897" t="s">
        <v>1302</v>
      </c>
      <c r="F33" s="897" t="s">
        <v>3057</v>
      </c>
    </row>
    <row r="34" spans="1:6" s="486" customFormat="1" ht="25.5">
      <c r="A34" s="1650" t="s">
        <v>6213</v>
      </c>
      <c r="B34" s="1650" t="s">
        <v>6133</v>
      </c>
      <c r="C34" s="897" t="s">
        <v>4292</v>
      </c>
      <c r="D34" s="897" t="s">
        <v>6167</v>
      </c>
      <c r="E34" s="897" t="s">
        <v>3102</v>
      </c>
      <c r="F34" s="897" t="s">
        <v>3066</v>
      </c>
    </row>
    <row r="35" spans="1:6" s="1648" customFormat="1" ht="25.5">
      <c r="A35" s="1650" t="s">
        <v>6213</v>
      </c>
      <c r="B35" s="895" t="s">
        <v>4297</v>
      </c>
      <c r="C35" s="1873" t="s">
        <v>4673</v>
      </c>
      <c r="D35" s="1873" t="s">
        <v>4274</v>
      </c>
      <c r="E35" s="1873" t="s">
        <v>4298</v>
      </c>
      <c r="F35" s="1873" t="s">
        <v>3057</v>
      </c>
    </row>
    <row r="36" spans="1:6" s="1648" customFormat="1" ht="25.5">
      <c r="A36" s="1677" t="s">
        <v>6214</v>
      </c>
      <c r="B36" s="895" t="s">
        <v>4300</v>
      </c>
      <c r="C36" s="1873" t="s">
        <v>4301</v>
      </c>
      <c r="D36" s="897" t="s">
        <v>4274</v>
      </c>
      <c r="E36" s="1873" t="s">
        <v>1334</v>
      </c>
      <c r="F36" s="1873" t="s">
        <v>4302</v>
      </c>
    </row>
    <row r="37" spans="1:6" s="1648" customFormat="1">
      <c r="A37" s="1677" t="s">
        <v>6214</v>
      </c>
      <c r="B37" s="895" t="s">
        <v>4299</v>
      </c>
      <c r="C37" s="1873" t="s">
        <v>4255</v>
      </c>
      <c r="D37" s="897" t="s">
        <v>4274</v>
      </c>
      <c r="E37" s="1873" t="s">
        <v>3082</v>
      </c>
      <c r="F37" s="1873" t="s">
        <v>3057</v>
      </c>
    </row>
    <row r="38" spans="1:6" s="1648" customFormat="1" ht="25.5">
      <c r="A38" s="1650" t="s">
        <v>6198</v>
      </c>
      <c r="B38" s="895" t="s">
        <v>4303</v>
      </c>
      <c r="C38" s="1873" t="s">
        <v>4304</v>
      </c>
      <c r="D38" s="1873" t="s">
        <v>4274</v>
      </c>
      <c r="E38" s="1678">
        <v>2016</v>
      </c>
      <c r="F38" s="1873" t="s">
        <v>1124</v>
      </c>
    </row>
    <row r="39" spans="1:6" s="1648" customFormat="1" ht="51">
      <c r="A39" s="1650" t="s">
        <v>6198</v>
      </c>
      <c r="B39" s="895" t="s">
        <v>4309</v>
      </c>
      <c r="C39" s="1873" t="s">
        <v>361</v>
      </c>
      <c r="D39" s="1873" t="s">
        <v>4274</v>
      </c>
      <c r="E39" s="1873">
        <v>2016</v>
      </c>
      <c r="F39" s="897" t="s">
        <v>4289</v>
      </c>
    </row>
    <row r="40" spans="1:6" s="1648" customFormat="1" ht="38.25">
      <c r="A40" s="1650" t="s">
        <v>6198</v>
      </c>
      <c r="B40" s="895" t="s">
        <v>4305</v>
      </c>
      <c r="C40" s="897" t="s">
        <v>4306</v>
      </c>
      <c r="D40" s="1873" t="s">
        <v>4307</v>
      </c>
      <c r="E40" s="1873">
        <v>2016</v>
      </c>
      <c r="F40" s="1873" t="s">
        <v>1124</v>
      </c>
    </row>
    <row r="41" spans="1:6" s="1648" customFormat="1" ht="63.75">
      <c r="A41" s="1650" t="s">
        <v>6198</v>
      </c>
      <c r="B41" s="895" t="s">
        <v>6614</v>
      </c>
      <c r="C41" s="1873" t="s">
        <v>4306</v>
      </c>
      <c r="D41" s="1873" t="s">
        <v>4307</v>
      </c>
      <c r="E41" s="1873">
        <v>2016</v>
      </c>
      <c r="F41" s="897" t="s">
        <v>4308</v>
      </c>
    </row>
    <row r="42" spans="1:6" s="1648" customFormat="1" ht="25.5">
      <c r="A42" s="1677" t="s">
        <v>2010</v>
      </c>
      <c r="B42" s="895" t="s">
        <v>4315</v>
      </c>
      <c r="C42" s="1873" t="s">
        <v>4316</v>
      </c>
      <c r="D42" s="898" t="s">
        <v>4317</v>
      </c>
      <c r="E42" s="898">
        <v>2016</v>
      </c>
      <c r="F42" s="1873" t="s">
        <v>4318</v>
      </c>
    </row>
    <row r="43" spans="1:6" s="1648" customFormat="1" ht="51">
      <c r="A43" s="1650" t="s">
        <v>6197</v>
      </c>
      <c r="B43" s="1650" t="s">
        <v>6134</v>
      </c>
      <c r="C43" s="897" t="s">
        <v>4293</v>
      </c>
      <c r="D43" s="897" t="s">
        <v>4274</v>
      </c>
      <c r="E43" s="897">
        <v>2016</v>
      </c>
      <c r="F43" s="897" t="s">
        <v>3058</v>
      </c>
    </row>
    <row r="44" spans="1:6" s="1648" customFormat="1" ht="51">
      <c r="A44" s="1650" t="s">
        <v>6197</v>
      </c>
      <c r="B44" s="1650" t="s">
        <v>4296</v>
      </c>
      <c r="C44" s="897" t="s">
        <v>6136</v>
      </c>
      <c r="D44" s="897" t="s">
        <v>4274</v>
      </c>
      <c r="E44" s="897">
        <v>2016</v>
      </c>
      <c r="F44" s="897" t="s">
        <v>3064</v>
      </c>
    </row>
    <row r="45" spans="1:6" ht="38.25">
      <c r="A45" s="1650" t="s">
        <v>6197</v>
      </c>
      <c r="B45" s="1650" t="s">
        <v>4294</v>
      </c>
      <c r="C45" s="897" t="s">
        <v>4295</v>
      </c>
      <c r="D45" s="897" t="s">
        <v>6176</v>
      </c>
      <c r="E45" s="897">
        <v>2016</v>
      </c>
      <c r="F45" s="897" t="s">
        <v>3058</v>
      </c>
    </row>
    <row r="46" spans="1:6">
      <c r="A46" s="2415" t="s">
        <v>2012</v>
      </c>
      <c r="B46" s="2415"/>
      <c r="C46" s="2415"/>
      <c r="D46" s="2415"/>
      <c r="E46" s="2415"/>
      <c r="F46" s="2415"/>
    </row>
    <row r="47" spans="1:6" ht="25.5">
      <c r="A47" s="895" t="s">
        <v>4324</v>
      </c>
      <c r="B47" s="895" t="s">
        <v>6141</v>
      </c>
      <c r="C47" s="1873" t="s">
        <v>361</v>
      </c>
      <c r="D47" s="1873" t="s">
        <v>4274</v>
      </c>
      <c r="E47" s="1873" t="s">
        <v>4325</v>
      </c>
      <c r="F47" s="1873" t="s">
        <v>3060</v>
      </c>
    </row>
    <row r="48" spans="1:6" ht="38.25">
      <c r="A48" s="895" t="s">
        <v>4326</v>
      </c>
      <c r="B48" s="895" t="s">
        <v>4327</v>
      </c>
      <c r="C48" s="1873" t="s">
        <v>4328</v>
      </c>
      <c r="D48" s="1873" t="s">
        <v>6170</v>
      </c>
      <c r="E48" s="1873" t="s">
        <v>4329</v>
      </c>
      <c r="F48" s="1873" t="s">
        <v>3056</v>
      </c>
    </row>
    <row r="49" spans="1:6" ht="25.5">
      <c r="A49" s="895" t="s">
        <v>4330</v>
      </c>
      <c r="B49" s="895" t="s">
        <v>6141</v>
      </c>
      <c r="C49" s="1873" t="s">
        <v>361</v>
      </c>
      <c r="D49" s="1873" t="s">
        <v>4274</v>
      </c>
      <c r="E49" s="1873" t="s">
        <v>4325</v>
      </c>
      <c r="F49" s="1873" t="s">
        <v>3060</v>
      </c>
    </row>
    <row r="50" spans="1:6" ht="25.5">
      <c r="A50" s="895" t="s">
        <v>4330</v>
      </c>
      <c r="B50" s="895" t="s">
        <v>6137</v>
      </c>
      <c r="C50" s="1873" t="s">
        <v>361</v>
      </c>
      <c r="D50" s="1873" t="s">
        <v>4274</v>
      </c>
      <c r="E50" s="1873" t="s">
        <v>4331</v>
      </c>
      <c r="F50" s="1873" t="s">
        <v>3055</v>
      </c>
    </row>
    <row r="51" spans="1:6">
      <c r="A51" s="895" t="s">
        <v>4330</v>
      </c>
      <c r="B51" s="895" t="s">
        <v>3144</v>
      </c>
      <c r="C51" s="1873" t="s">
        <v>361</v>
      </c>
      <c r="D51" s="1873" t="s">
        <v>4274</v>
      </c>
      <c r="E51" s="1873" t="s">
        <v>3094</v>
      </c>
      <c r="F51" s="1873" t="s">
        <v>3062</v>
      </c>
    </row>
    <row r="52" spans="1:6" ht="25.5">
      <c r="A52" s="895" t="s">
        <v>6201</v>
      </c>
      <c r="B52" s="895" t="s">
        <v>4321</v>
      </c>
      <c r="C52" s="1873" t="s">
        <v>361</v>
      </c>
      <c r="D52" s="1873" t="s">
        <v>4274</v>
      </c>
      <c r="E52" s="1873" t="s">
        <v>4323</v>
      </c>
      <c r="F52" s="1873" t="s">
        <v>3060</v>
      </c>
    </row>
    <row r="53" spans="1:6" ht="38.25">
      <c r="A53" s="895" t="s">
        <v>4332</v>
      </c>
      <c r="B53" s="895" t="s">
        <v>4340</v>
      </c>
      <c r="C53" s="1873" t="s">
        <v>4341</v>
      </c>
      <c r="D53" s="1873" t="s">
        <v>4274</v>
      </c>
      <c r="E53" s="1873" t="s">
        <v>4342</v>
      </c>
      <c r="F53" s="1873" t="s">
        <v>3056</v>
      </c>
    </row>
    <row r="54" spans="1:6" ht="38.25">
      <c r="A54" s="895" t="s">
        <v>4332</v>
      </c>
      <c r="B54" s="895" t="s">
        <v>4334</v>
      </c>
      <c r="C54" s="1873" t="s">
        <v>4335</v>
      </c>
      <c r="D54" s="1873" t="s">
        <v>6171</v>
      </c>
      <c r="E54" s="1873" t="s">
        <v>4336</v>
      </c>
      <c r="F54" s="1873" t="s">
        <v>3056</v>
      </c>
    </row>
    <row r="55" spans="1:6" ht="25.5">
      <c r="A55" s="895" t="s">
        <v>4332</v>
      </c>
      <c r="B55" s="895" t="s">
        <v>4337</v>
      </c>
      <c r="C55" s="1873" t="s">
        <v>4338</v>
      </c>
      <c r="D55" s="1873" t="s">
        <v>6172</v>
      </c>
      <c r="E55" s="1873" t="s">
        <v>4339</v>
      </c>
      <c r="F55" s="1873" t="s">
        <v>3056</v>
      </c>
    </row>
    <row r="56" spans="1:6">
      <c r="A56" s="895" t="s">
        <v>4332</v>
      </c>
      <c r="B56" s="895" t="s">
        <v>4333</v>
      </c>
      <c r="C56" s="1873" t="s">
        <v>361</v>
      </c>
      <c r="D56" s="1873" t="s">
        <v>4274</v>
      </c>
      <c r="E56" s="1873" t="s">
        <v>2044</v>
      </c>
      <c r="F56" s="1873" t="s">
        <v>3057</v>
      </c>
    </row>
    <row r="57" spans="1:6" ht="25.5">
      <c r="A57" s="895" t="s">
        <v>4343</v>
      </c>
      <c r="B57" s="895" t="s">
        <v>6141</v>
      </c>
      <c r="C57" s="1873" t="s">
        <v>361</v>
      </c>
      <c r="D57" s="1873" t="s">
        <v>4274</v>
      </c>
      <c r="E57" s="1873" t="s">
        <v>4325</v>
      </c>
      <c r="F57" s="1873" t="s">
        <v>3060</v>
      </c>
    </row>
    <row r="58" spans="1:6" ht="25.5">
      <c r="A58" s="895" t="s">
        <v>4344</v>
      </c>
      <c r="B58" s="895" t="s">
        <v>4345</v>
      </c>
      <c r="C58" s="1873" t="s">
        <v>215</v>
      </c>
      <c r="D58" s="1873" t="s">
        <v>6173</v>
      </c>
      <c r="E58" s="1873" t="s">
        <v>4346</v>
      </c>
      <c r="F58" s="1873" t="s">
        <v>3062</v>
      </c>
    </row>
    <row r="59" spans="1:6" ht="25.5">
      <c r="A59" s="895" t="s">
        <v>4347</v>
      </c>
      <c r="B59" s="895" t="s">
        <v>4351</v>
      </c>
      <c r="C59" s="1873" t="s">
        <v>4352</v>
      </c>
      <c r="D59" s="1873" t="s">
        <v>4274</v>
      </c>
      <c r="E59" s="1873" t="s">
        <v>1300</v>
      </c>
      <c r="F59" s="1873"/>
    </row>
    <row r="60" spans="1:6">
      <c r="A60" s="895" t="s">
        <v>4347</v>
      </c>
      <c r="B60" s="895" t="s">
        <v>4348</v>
      </c>
      <c r="C60" s="1873" t="s">
        <v>361</v>
      </c>
      <c r="D60" s="1873" t="s">
        <v>4274</v>
      </c>
      <c r="E60" s="1873" t="s">
        <v>2050</v>
      </c>
      <c r="F60" s="1873" t="s">
        <v>3060</v>
      </c>
    </row>
    <row r="61" spans="1:6" ht="38.25">
      <c r="A61" s="895" t="s">
        <v>4347</v>
      </c>
      <c r="B61" s="895" t="s">
        <v>4349</v>
      </c>
      <c r="C61" s="1873" t="s">
        <v>237</v>
      </c>
      <c r="D61" s="1873" t="s">
        <v>6174</v>
      </c>
      <c r="E61" s="1873" t="s">
        <v>4350</v>
      </c>
      <c r="F61" s="1873"/>
    </row>
    <row r="62" spans="1:6" ht="25.5">
      <c r="A62" s="895" t="s">
        <v>4353</v>
      </c>
      <c r="B62" s="895" t="s">
        <v>4356</v>
      </c>
      <c r="C62" s="1873" t="s">
        <v>4357</v>
      </c>
      <c r="D62" s="1873" t="s">
        <v>4274</v>
      </c>
      <c r="E62" s="1873" t="s">
        <v>4358</v>
      </c>
      <c r="F62" s="1873" t="s">
        <v>3056</v>
      </c>
    </row>
    <row r="63" spans="1:6" ht="51">
      <c r="A63" s="895" t="s">
        <v>4353</v>
      </c>
      <c r="B63" s="895" t="s">
        <v>6139</v>
      </c>
      <c r="C63" s="1873" t="s">
        <v>4354</v>
      </c>
      <c r="D63" s="1873" t="s">
        <v>6175</v>
      </c>
      <c r="E63" s="1873" t="s">
        <v>4355</v>
      </c>
      <c r="F63" s="1873" t="s">
        <v>3056</v>
      </c>
    </row>
    <row r="64" spans="1:6" ht="25.5">
      <c r="A64" s="895" t="s">
        <v>4353</v>
      </c>
      <c r="B64" s="895" t="s">
        <v>6140</v>
      </c>
      <c r="C64" s="1873" t="s">
        <v>361</v>
      </c>
      <c r="D64" s="1873" t="s">
        <v>4274</v>
      </c>
      <c r="E64" s="1873" t="s">
        <v>4359</v>
      </c>
      <c r="F64" s="1873" t="s">
        <v>3056</v>
      </c>
    </row>
    <row r="65" spans="1:6">
      <c r="A65" s="895" t="s">
        <v>4353</v>
      </c>
      <c r="B65" s="895" t="s">
        <v>4360</v>
      </c>
      <c r="C65" s="1873" t="s">
        <v>361</v>
      </c>
      <c r="D65" s="1873" t="s">
        <v>4274</v>
      </c>
      <c r="E65" s="1873" t="s">
        <v>3094</v>
      </c>
      <c r="F65" s="1873" t="s">
        <v>3056</v>
      </c>
    </row>
    <row r="66" spans="1:6" ht="25.5">
      <c r="A66" s="895" t="s">
        <v>2016</v>
      </c>
      <c r="B66" s="895" t="s">
        <v>4361</v>
      </c>
      <c r="C66" s="1873" t="s">
        <v>361</v>
      </c>
      <c r="D66" s="1873" t="s">
        <v>4274</v>
      </c>
      <c r="E66" s="1873" t="s">
        <v>4362</v>
      </c>
      <c r="F66" s="1873" t="s">
        <v>3064</v>
      </c>
    </row>
    <row r="67" spans="1:6" ht="25.5">
      <c r="A67" s="895" t="s">
        <v>4363</v>
      </c>
      <c r="B67" s="895" t="s">
        <v>4364</v>
      </c>
      <c r="C67" s="1873" t="s">
        <v>4365</v>
      </c>
      <c r="D67" s="1873" t="s">
        <v>6177</v>
      </c>
      <c r="E67" s="1873" t="s">
        <v>4366</v>
      </c>
      <c r="F67" s="1873" t="s">
        <v>3056</v>
      </c>
    </row>
    <row r="68" spans="1:6" ht="25.5">
      <c r="A68" s="895" t="s">
        <v>4363</v>
      </c>
      <c r="B68" s="895" t="s">
        <v>4367</v>
      </c>
      <c r="C68" s="1873" t="s">
        <v>4368</v>
      </c>
      <c r="D68" s="1873" t="s">
        <v>6172</v>
      </c>
      <c r="E68" s="1873" t="s">
        <v>4369</v>
      </c>
      <c r="F68" s="1873" t="s">
        <v>3056</v>
      </c>
    </row>
    <row r="69" spans="1:6" ht="38.25">
      <c r="A69" s="895" t="s">
        <v>4363</v>
      </c>
      <c r="B69" s="895" t="s">
        <v>4370</v>
      </c>
      <c r="C69" s="1873" t="s">
        <v>4371</v>
      </c>
      <c r="D69" s="1873" t="s">
        <v>4466</v>
      </c>
      <c r="E69" s="1873" t="s">
        <v>4372</v>
      </c>
      <c r="F69" s="1873" t="s">
        <v>3056</v>
      </c>
    </row>
    <row r="70" spans="1:6" ht="38.25">
      <c r="A70" s="895" t="s">
        <v>4373</v>
      </c>
      <c r="B70" s="895" t="s">
        <v>4374</v>
      </c>
      <c r="C70" s="1873" t="s">
        <v>4375</v>
      </c>
      <c r="D70" s="1873" t="s">
        <v>6178</v>
      </c>
      <c r="E70" s="1873" t="s">
        <v>4376</v>
      </c>
      <c r="F70" s="1873" t="s">
        <v>3057</v>
      </c>
    </row>
    <row r="71" spans="1:6" ht="25.5">
      <c r="A71" s="895" t="s">
        <v>4373</v>
      </c>
      <c r="B71" s="895" t="s">
        <v>4377</v>
      </c>
      <c r="C71" s="1873" t="s">
        <v>361</v>
      </c>
      <c r="D71" s="1873" t="s">
        <v>4274</v>
      </c>
      <c r="E71" s="1873" t="s">
        <v>4378</v>
      </c>
      <c r="F71" s="1873" t="s">
        <v>3060</v>
      </c>
    </row>
    <row r="72" spans="1:6" ht="25.5">
      <c r="A72" s="895" t="s">
        <v>4379</v>
      </c>
      <c r="B72" s="895" t="s">
        <v>4380</v>
      </c>
      <c r="C72" s="1873" t="s">
        <v>361</v>
      </c>
      <c r="D72" s="1873" t="s">
        <v>4274</v>
      </c>
      <c r="E72" s="1873" t="s">
        <v>4381</v>
      </c>
      <c r="F72" s="1873" t="s">
        <v>1129</v>
      </c>
    </row>
    <row r="73" spans="1:6" ht="25.5">
      <c r="A73" s="895" t="s">
        <v>4382</v>
      </c>
      <c r="B73" s="895" t="s">
        <v>4386</v>
      </c>
      <c r="C73" s="1873" t="s">
        <v>63</v>
      </c>
      <c r="D73" s="1873" t="s">
        <v>6165</v>
      </c>
      <c r="E73" s="1873" t="s">
        <v>4387</v>
      </c>
      <c r="F73" s="1873" t="s">
        <v>3056</v>
      </c>
    </row>
    <row r="74" spans="1:6" ht="38.25">
      <c r="A74" s="895" t="s">
        <v>4382</v>
      </c>
      <c r="B74" s="895" t="s">
        <v>4383</v>
      </c>
      <c r="C74" s="1873" t="s">
        <v>4384</v>
      </c>
      <c r="D74" s="1873" t="s">
        <v>6179</v>
      </c>
      <c r="E74" s="1873" t="s">
        <v>4385</v>
      </c>
      <c r="F74" s="1873" t="s">
        <v>3056</v>
      </c>
    </row>
    <row r="75" spans="1:6" ht="25.5">
      <c r="A75" s="895" t="s">
        <v>4382</v>
      </c>
      <c r="B75" s="895" t="s">
        <v>4388</v>
      </c>
      <c r="C75" s="1873" t="s">
        <v>4389</v>
      </c>
      <c r="D75" s="1873" t="s">
        <v>6156</v>
      </c>
      <c r="E75" s="1873" t="s">
        <v>4390</v>
      </c>
      <c r="F75" s="1873" t="s">
        <v>3056</v>
      </c>
    </row>
    <row r="76" spans="1:6" ht="25.5">
      <c r="A76" s="895" t="s">
        <v>4382</v>
      </c>
      <c r="B76" s="895" t="s">
        <v>6141</v>
      </c>
      <c r="C76" s="1873" t="s">
        <v>361</v>
      </c>
      <c r="D76" s="1873" t="s">
        <v>4274</v>
      </c>
      <c r="E76" s="1873" t="s">
        <v>4325</v>
      </c>
      <c r="F76" s="1873" t="s">
        <v>3060</v>
      </c>
    </row>
    <row r="77" spans="1:6" ht="25.5">
      <c r="A77" s="895" t="s">
        <v>4391</v>
      </c>
      <c r="B77" s="895" t="s">
        <v>6141</v>
      </c>
      <c r="C77" s="1873" t="s">
        <v>361</v>
      </c>
      <c r="D77" s="1873" t="s">
        <v>4274</v>
      </c>
      <c r="E77" s="1873" t="s">
        <v>4325</v>
      </c>
      <c r="F77" s="1873" t="s">
        <v>3060</v>
      </c>
    </row>
    <row r="78" spans="1:6" ht="25.5">
      <c r="A78" s="895" t="s">
        <v>4391</v>
      </c>
      <c r="B78" s="895" t="s">
        <v>4392</v>
      </c>
      <c r="C78" s="1873" t="s">
        <v>361</v>
      </c>
      <c r="D78" s="1873" t="s">
        <v>4274</v>
      </c>
      <c r="E78" s="1873" t="s">
        <v>4378</v>
      </c>
      <c r="F78" s="1873" t="s">
        <v>3064</v>
      </c>
    </row>
    <row r="79" spans="1:6">
      <c r="A79" s="895" t="s">
        <v>4393</v>
      </c>
      <c r="B79" s="895" t="s">
        <v>6142</v>
      </c>
      <c r="C79" s="1873" t="s">
        <v>361</v>
      </c>
      <c r="D79" s="1873" t="s">
        <v>4274</v>
      </c>
      <c r="E79" s="1873" t="s">
        <v>3090</v>
      </c>
      <c r="F79" s="1873" t="s">
        <v>3059</v>
      </c>
    </row>
    <row r="80" spans="1:6" ht="25.5">
      <c r="A80" s="895" t="s">
        <v>4393</v>
      </c>
      <c r="B80" s="895" t="s">
        <v>6141</v>
      </c>
      <c r="C80" s="1873" t="s">
        <v>361</v>
      </c>
      <c r="D80" s="1873" t="s">
        <v>4274</v>
      </c>
      <c r="E80" s="1873" t="s">
        <v>4325</v>
      </c>
      <c r="F80" s="1873" t="s">
        <v>3060</v>
      </c>
    </row>
    <row r="81" spans="1:6" ht="25.5">
      <c r="A81" s="895" t="s">
        <v>4394</v>
      </c>
      <c r="B81" s="895" t="s">
        <v>4395</v>
      </c>
      <c r="C81" s="1873" t="s">
        <v>361</v>
      </c>
      <c r="D81" s="1873" t="s">
        <v>4274</v>
      </c>
      <c r="E81" s="1873" t="s">
        <v>4396</v>
      </c>
      <c r="F81" s="1873" t="s">
        <v>3055</v>
      </c>
    </row>
    <row r="82" spans="1:6" ht="25.5">
      <c r="A82" s="895" t="s">
        <v>4397</v>
      </c>
      <c r="B82" s="895" t="s">
        <v>4398</v>
      </c>
      <c r="C82" s="1873" t="s">
        <v>6143</v>
      </c>
      <c r="D82" s="1873" t="s">
        <v>6180</v>
      </c>
      <c r="E82" s="1873" t="s">
        <v>4399</v>
      </c>
      <c r="F82" s="1873" t="s">
        <v>3057</v>
      </c>
    </row>
    <row r="83" spans="1:6" ht="25.5">
      <c r="A83" s="895" t="s">
        <v>4397</v>
      </c>
      <c r="B83" s="895" t="s">
        <v>6144</v>
      </c>
      <c r="C83" s="1873" t="s">
        <v>6145</v>
      </c>
      <c r="D83" s="1873" t="s">
        <v>4274</v>
      </c>
      <c r="E83" s="1873"/>
      <c r="F83" s="1873" t="s">
        <v>3055</v>
      </c>
    </row>
    <row r="84" spans="1:6">
      <c r="A84" s="895" t="s">
        <v>4397</v>
      </c>
      <c r="B84" s="895" t="s">
        <v>4400</v>
      </c>
      <c r="C84" s="1873" t="s">
        <v>361</v>
      </c>
      <c r="D84" s="1873" t="s">
        <v>4274</v>
      </c>
      <c r="E84" s="1873"/>
      <c r="F84" s="1873" t="s">
        <v>3055</v>
      </c>
    </row>
    <row r="85" spans="1:6" ht="38.25">
      <c r="A85" s="895" t="s">
        <v>4401</v>
      </c>
      <c r="B85" s="895" t="s">
        <v>4402</v>
      </c>
      <c r="C85" s="1873" t="s">
        <v>4403</v>
      </c>
      <c r="D85" s="1873" t="s">
        <v>4274</v>
      </c>
      <c r="E85" s="1873" t="s">
        <v>4404</v>
      </c>
      <c r="F85" s="1873" t="s">
        <v>3060</v>
      </c>
    </row>
    <row r="86" spans="1:6" ht="25.5">
      <c r="A86" s="895" t="s">
        <v>4405</v>
      </c>
      <c r="B86" s="895" t="s">
        <v>6141</v>
      </c>
      <c r="C86" s="1873" t="s">
        <v>361</v>
      </c>
      <c r="D86" s="1873" t="s">
        <v>4274</v>
      </c>
      <c r="E86" s="1873" t="s">
        <v>4325</v>
      </c>
      <c r="F86" s="1873" t="s">
        <v>3060</v>
      </c>
    </row>
    <row r="87" spans="1:6" ht="25.5">
      <c r="A87" s="895" t="s">
        <v>4406</v>
      </c>
      <c r="B87" s="895" t="s">
        <v>4321</v>
      </c>
      <c r="C87" s="1873" t="s">
        <v>361</v>
      </c>
      <c r="D87" s="1873" t="s">
        <v>4274</v>
      </c>
      <c r="E87" s="1873" t="s">
        <v>4407</v>
      </c>
      <c r="F87" s="1873" t="s">
        <v>3060</v>
      </c>
    </row>
    <row r="88" spans="1:6" ht="25.5">
      <c r="A88" s="895" t="s">
        <v>4408</v>
      </c>
      <c r="B88" s="895" t="s">
        <v>4409</v>
      </c>
      <c r="C88" s="1873" t="s">
        <v>4352</v>
      </c>
      <c r="D88" s="1873" t="s">
        <v>4583</v>
      </c>
      <c r="E88" s="1873" t="s">
        <v>3063</v>
      </c>
      <c r="F88" s="1873" t="s">
        <v>3057</v>
      </c>
    </row>
    <row r="89" spans="1:6" ht="25.5">
      <c r="A89" s="895" t="s">
        <v>4408</v>
      </c>
      <c r="B89" s="895" t="s">
        <v>4410</v>
      </c>
      <c r="C89" s="1873" t="s">
        <v>669</v>
      </c>
      <c r="D89" s="1873" t="s">
        <v>4274</v>
      </c>
      <c r="E89" s="1873" t="s">
        <v>4411</v>
      </c>
      <c r="F89" s="1873" t="s">
        <v>1499</v>
      </c>
    </row>
    <row r="90" spans="1:6" ht="25.5">
      <c r="A90" s="895" t="s">
        <v>4412</v>
      </c>
      <c r="B90" s="895" t="s">
        <v>4413</v>
      </c>
      <c r="C90" s="1873" t="s">
        <v>6146</v>
      </c>
      <c r="D90" s="1873" t="s">
        <v>6181</v>
      </c>
      <c r="E90" s="1873" t="s">
        <v>4414</v>
      </c>
      <c r="F90" s="1873" t="s">
        <v>3056</v>
      </c>
    </row>
    <row r="91" spans="1:6" ht="25.5">
      <c r="A91" s="895" t="s">
        <v>4412</v>
      </c>
      <c r="B91" s="895" t="s">
        <v>6141</v>
      </c>
      <c r="C91" s="1873" t="s">
        <v>361</v>
      </c>
      <c r="D91" s="1873" t="s">
        <v>4274</v>
      </c>
      <c r="E91" s="1873" t="s">
        <v>4325</v>
      </c>
      <c r="F91" s="1873" t="s">
        <v>3060</v>
      </c>
    </row>
    <row r="92" spans="1:6" ht="25.5">
      <c r="A92" s="1650" t="s">
        <v>4415</v>
      </c>
      <c r="B92" s="895" t="s">
        <v>4416</v>
      </c>
      <c r="C92" s="1873" t="s">
        <v>361</v>
      </c>
      <c r="D92" s="1873" t="s">
        <v>4274</v>
      </c>
      <c r="E92" s="1873" t="s">
        <v>4417</v>
      </c>
      <c r="F92" s="1873" t="s">
        <v>3055</v>
      </c>
    </row>
    <row r="93" spans="1:6" ht="25.5">
      <c r="A93" s="1650" t="s">
        <v>4415</v>
      </c>
      <c r="B93" s="895" t="s">
        <v>4345</v>
      </c>
      <c r="C93" s="1873" t="s">
        <v>215</v>
      </c>
      <c r="D93" s="1873" t="s">
        <v>6173</v>
      </c>
      <c r="E93" s="1873" t="s">
        <v>4346</v>
      </c>
      <c r="F93" s="1873" t="s">
        <v>3062</v>
      </c>
    </row>
    <row r="94" spans="1:6" ht="25.5">
      <c r="A94" s="895" t="s">
        <v>4418</v>
      </c>
      <c r="B94" s="895" t="s">
        <v>4419</v>
      </c>
      <c r="C94" s="1873" t="s">
        <v>4420</v>
      </c>
      <c r="D94" s="1873" t="s">
        <v>4274</v>
      </c>
      <c r="E94" s="1873" t="s">
        <v>4421</v>
      </c>
      <c r="F94" s="1873" t="s">
        <v>4422</v>
      </c>
    </row>
    <row r="95" spans="1:6" ht="25.5">
      <c r="A95" s="895" t="s">
        <v>4423</v>
      </c>
      <c r="B95" s="895" t="s">
        <v>4424</v>
      </c>
      <c r="C95" s="1873" t="s">
        <v>4425</v>
      </c>
      <c r="D95" s="1873" t="s">
        <v>6182</v>
      </c>
      <c r="E95" s="1873" t="s">
        <v>4426</v>
      </c>
      <c r="F95" s="1873" t="s">
        <v>3056</v>
      </c>
    </row>
    <row r="96" spans="1:6" ht="25.5">
      <c r="A96" s="895" t="s">
        <v>4423</v>
      </c>
      <c r="B96" s="895" t="s">
        <v>4356</v>
      </c>
      <c r="C96" s="1873" t="s">
        <v>4357</v>
      </c>
      <c r="D96" s="1873" t="s">
        <v>4274</v>
      </c>
      <c r="E96" s="1873" t="s">
        <v>4358</v>
      </c>
      <c r="F96" s="1873" t="s">
        <v>3056</v>
      </c>
    </row>
    <row r="97" spans="1:6">
      <c r="A97" s="895" t="s">
        <v>4427</v>
      </c>
      <c r="B97" s="895" t="s">
        <v>4360</v>
      </c>
      <c r="C97" s="1873" t="s">
        <v>361</v>
      </c>
      <c r="D97" s="1873" t="s">
        <v>4274</v>
      </c>
      <c r="E97" s="1873" t="s">
        <v>2051</v>
      </c>
      <c r="F97" s="1873" t="s">
        <v>3060</v>
      </c>
    </row>
    <row r="98" spans="1:6" ht="25.5">
      <c r="A98" s="895" t="s">
        <v>4428</v>
      </c>
      <c r="B98" s="895" t="s">
        <v>4429</v>
      </c>
      <c r="C98" s="1873" t="s">
        <v>361</v>
      </c>
      <c r="D98" s="1873" t="s">
        <v>4274</v>
      </c>
      <c r="E98" s="1873">
        <v>2016</v>
      </c>
      <c r="F98" s="1873" t="s">
        <v>3055</v>
      </c>
    </row>
    <row r="99" spans="1:6">
      <c r="A99" s="895" t="s">
        <v>6034</v>
      </c>
      <c r="B99" s="895" t="s">
        <v>4430</v>
      </c>
      <c r="C99" s="1873" t="s">
        <v>3087</v>
      </c>
      <c r="D99" s="1873" t="s">
        <v>6170</v>
      </c>
      <c r="E99" s="1873" t="s">
        <v>4431</v>
      </c>
      <c r="F99" s="1873" t="s">
        <v>3056</v>
      </c>
    </row>
    <row r="100" spans="1:6" ht="25.5">
      <c r="A100" s="895" t="s">
        <v>6034</v>
      </c>
      <c r="B100" s="895" t="s">
        <v>4432</v>
      </c>
      <c r="C100" s="1873" t="s">
        <v>4433</v>
      </c>
      <c r="D100" s="1873" t="s">
        <v>6183</v>
      </c>
      <c r="E100" s="1873" t="s">
        <v>4434</v>
      </c>
      <c r="F100" s="1873" t="s">
        <v>3056</v>
      </c>
    </row>
    <row r="101" spans="1:6" ht="25.5">
      <c r="A101" s="895" t="s">
        <v>4435</v>
      </c>
      <c r="B101" s="895" t="s">
        <v>4436</v>
      </c>
      <c r="C101" s="1873" t="s">
        <v>4437</v>
      </c>
      <c r="D101" s="1873" t="s">
        <v>4274</v>
      </c>
      <c r="E101" s="1873" t="s">
        <v>4438</v>
      </c>
      <c r="F101" s="1873" t="s">
        <v>3060</v>
      </c>
    </row>
    <row r="102" spans="1:6" ht="38.25">
      <c r="A102" s="895" t="s">
        <v>4435</v>
      </c>
      <c r="B102" s="895" t="s">
        <v>4439</v>
      </c>
      <c r="C102" s="1873" t="s">
        <v>4440</v>
      </c>
      <c r="D102" s="1873" t="s">
        <v>4274</v>
      </c>
      <c r="E102" s="1873" t="s">
        <v>4441</v>
      </c>
      <c r="F102" s="1873" t="s">
        <v>3060</v>
      </c>
    </row>
    <row r="103" spans="1:6">
      <c r="A103" s="2415" t="s">
        <v>2022</v>
      </c>
      <c r="B103" s="2415"/>
      <c r="C103" s="2415"/>
      <c r="D103" s="2415"/>
      <c r="E103" s="2415"/>
      <c r="F103" s="2415"/>
    </row>
    <row r="104" spans="1:6">
      <c r="A104" s="1650" t="s">
        <v>6217</v>
      </c>
      <c r="B104" s="895" t="s">
        <v>4442</v>
      </c>
      <c r="C104" s="1873" t="s">
        <v>4443</v>
      </c>
      <c r="D104" s="1873" t="s">
        <v>4274</v>
      </c>
      <c r="E104" s="1433" t="s">
        <v>4444</v>
      </c>
      <c r="F104" s="1873" t="s">
        <v>3057</v>
      </c>
    </row>
    <row r="105" spans="1:6">
      <c r="A105" s="895" t="s">
        <v>4445</v>
      </c>
      <c r="B105" s="895" t="s">
        <v>4448</v>
      </c>
      <c r="C105" s="897" t="s">
        <v>361</v>
      </c>
      <c r="D105" s="1873" t="s">
        <v>4274</v>
      </c>
      <c r="E105" s="1679" t="s">
        <v>4449</v>
      </c>
      <c r="F105" s="1873" t="s">
        <v>3066</v>
      </c>
    </row>
    <row r="106" spans="1:6" ht="25.5">
      <c r="A106" s="895" t="s">
        <v>4445</v>
      </c>
      <c r="B106" s="895" t="s">
        <v>4446</v>
      </c>
      <c r="C106" s="1873" t="s">
        <v>4447</v>
      </c>
      <c r="D106" s="1873" t="s">
        <v>3095</v>
      </c>
      <c r="E106" s="1679" t="s">
        <v>3089</v>
      </c>
      <c r="F106" s="1873" t="s">
        <v>3066</v>
      </c>
    </row>
    <row r="107" spans="1:6">
      <c r="A107" s="895" t="s">
        <v>4445</v>
      </c>
      <c r="B107" s="895" t="s">
        <v>4450</v>
      </c>
      <c r="C107" s="1873"/>
      <c r="D107" s="1873"/>
      <c r="E107" s="1433" t="s">
        <v>3079</v>
      </c>
      <c r="F107" s="1873" t="s">
        <v>3066</v>
      </c>
    </row>
    <row r="108" spans="1:6" ht="25.5">
      <c r="A108" s="1650" t="s">
        <v>6218</v>
      </c>
      <c r="B108" s="895" t="s">
        <v>6148</v>
      </c>
      <c r="C108" s="1873" t="s">
        <v>4464</v>
      </c>
      <c r="D108" s="1873" t="s">
        <v>4274</v>
      </c>
      <c r="E108" s="1433" t="s">
        <v>3076</v>
      </c>
      <c r="F108" s="1873" t="s">
        <v>3165</v>
      </c>
    </row>
    <row r="109" spans="1:6" ht="38.25">
      <c r="A109" s="1650" t="s">
        <v>6218</v>
      </c>
      <c r="B109" s="895" t="s">
        <v>4453</v>
      </c>
      <c r="C109" s="1873" t="s">
        <v>4454</v>
      </c>
      <c r="D109" s="1873" t="s">
        <v>4455</v>
      </c>
      <c r="E109" s="1433" t="s">
        <v>3092</v>
      </c>
      <c r="F109" s="1873" t="s">
        <v>3152</v>
      </c>
    </row>
    <row r="110" spans="1:6" ht="25.5">
      <c r="A110" s="1650" t="s">
        <v>6218</v>
      </c>
      <c r="B110" s="895" t="s">
        <v>4451</v>
      </c>
      <c r="C110" s="1873" t="s">
        <v>6147</v>
      </c>
      <c r="D110" s="1873" t="s">
        <v>4274</v>
      </c>
      <c r="E110" s="1433" t="s">
        <v>4452</v>
      </c>
      <c r="F110" s="1873" t="s">
        <v>3160</v>
      </c>
    </row>
    <row r="111" spans="1:6" ht="25.5">
      <c r="A111" s="1650" t="s">
        <v>6218</v>
      </c>
      <c r="B111" s="895" t="s">
        <v>4458</v>
      </c>
      <c r="C111" s="1873" t="s">
        <v>4459</v>
      </c>
      <c r="D111" s="1873" t="s">
        <v>4274</v>
      </c>
      <c r="E111" s="1433" t="s">
        <v>3079</v>
      </c>
      <c r="F111" s="1873" t="s">
        <v>3152</v>
      </c>
    </row>
    <row r="112" spans="1:6">
      <c r="A112" s="1650" t="s">
        <v>6218</v>
      </c>
      <c r="B112" s="895" t="s">
        <v>4456</v>
      </c>
      <c r="C112" s="1873" t="s">
        <v>4457</v>
      </c>
      <c r="D112" s="1873" t="s">
        <v>4455</v>
      </c>
      <c r="E112" s="1433" t="s">
        <v>1334</v>
      </c>
      <c r="F112" s="1873" t="s">
        <v>3160</v>
      </c>
    </row>
    <row r="113" spans="1:6" ht="63.75">
      <c r="A113" s="1650" t="s">
        <v>6218</v>
      </c>
      <c r="B113" s="895" t="s">
        <v>4460</v>
      </c>
      <c r="C113" s="1873" t="s">
        <v>4461</v>
      </c>
      <c r="D113" s="1873" t="s">
        <v>4462</v>
      </c>
      <c r="E113" s="1433" t="s">
        <v>4463</v>
      </c>
      <c r="F113" s="1873" t="s">
        <v>3165</v>
      </c>
    </row>
    <row r="114" spans="1:6">
      <c r="A114" s="1650" t="s">
        <v>6033</v>
      </c>
      <c r="B114" s="895" t="s">
        <v>4470</v>
      </c>
      <c r="C114" s="1873" t="s">
        <v>4471</v>
      </c>
      <c r="D114" s="1873" t="s">
        <v>4274</v>
      </c>
      <c r="E114" s="1433" t="s">
        <v>4472</v>
      </c>
      <c r="F114" s="1873" t="s">
        <v>3057</v>
      </c>
    </row>
    <row r="115" spans="1:6" ht="38.25">
      <c r="A115" s="1650" t="s">
        <v>6033</v>
      </c>
      <c r="B115" s="895" t="s">
        <v>4467</v>
      </c>
      <c r="C115" s="1873" t="s">
        <v>4468</v>
      </c>
      <c r="D115" s="1873" t="s">
        <v>4274</v>
      </c>
      <c r="E115" s="1433" t="s">
        <v>4469</v>
      </c>
      <c r="F115" s="1873" t="s">
        <v>3156</v>
      </c>
    </row>
    <row r="116" spans="1:6" ht="63.75">
      <c r="A116" s="1650" t="s">
        <v>6033</v>
      </c>
      <c r="B116" s="895" t="s">
        <v>4477</v>
      </c>
      <c r="C116" s="1873" t="s">
        <v>4478</v>
      </c>
      <c r="D116" s="1873" t="s">
        <v>4479</v>
      </c>
      <c r="E116" s="1433" t="s">
        <v>3079</v>
      </c>
      <c r="F116" s="1873" t="s">
        <v>3066</v>
      </c>
    </row>
    <row r="117" spans="1:6" ht="25.5">
      <c r="A117" s="1650" t="s">
        <v>6033</v>
      </c>
      <c r="B117" s="895" t="s">
        <v>4475</v>
      </c>
      <c r="C117" s="1873" t="s">
        <v>669</v>
      </c>
      <c r="D117" s="1873" t="s">
        <v>4274</v>
      </c>
      <c r="E117" s="1433" t="s">
        <v>4476</v>
      </c>
      <c r="F117" s="1873" t="s">
        <v>3201</v>
      </c>
    </row>
    <row r="118" spans="1:6">
      <c r="A118" s="1650" t="s">
        <v>6033</v>
      </c>
      <c r="B118" s="895" t="s">
        <v>4473</v>
      </c>
      <c r="C118" s="1873" t="s">
        <v>669</v>
      </c>
      <c r="D118" s="1873" t="s">
        <v>4274</v>
      </c>
      <c r="E118" s="1433" t="s">
        <v>4474</v>
      </c>
      <c r="F118" s="1873" t="s">
        <v>3152</v>
      </c>
    </row>
    <row r="119" spans="1:6" ht="25.5">
      <c r="A119" s="1650" t="s">
        <v>6033</v>
      </c>
      <c r="B119" s="895" t="s">
        <v>4465</v>
      </c>
      <c r="C119" s="1873" t="s">
        <v>3083</v>
      </c>
      <c r="D119" s="1873" t="s">
        <v>4466</v>
      </c>
      <c r="E119" s="1680" t="s">
        <v>3069</v>
      </c>
      <c r="F119" s="1873" t="s">
        <v>3056</v>
      </c>
    </row>
    <row r="120" spans="1:6">
      <c r="A120" s="1650" t="s">
        <v>6033</v>
      </c>
      <c r="B120" s="895" t="s">
        <v>4480</v>
      </c>
      <c r="C120" s="1873" t="s">
        <v>4481</v>
      </c>
      <c r="D120" s="1873" t="s">
        <v>4274</v>
      </c>
      <c r="E120" s="1433" t="s">
        <v>4482</v>
      </c>
      <c r="F120" s="1873" t="s">
        <v>3156</v>
      </c>
    </row>
    <row r="121" spans="1:6">
      <c r="A121" s="1650" t="s">
        <v>6219</v>
      </c>
      <c r="B121" s="895" t="s">
        <v>4473</v>
      </c>
      <c r="C121" s="1873" t="s">
        <v>669</v>
      </c>
      <c r="D121" s="1873" t="s">
        <v>4274</v>
      </c>
      <c r="E121" s="1433" t="s">
        <v>4474</v>
      </c>
      <c r="F121" s="1873" t="s">
        <v>3152</v>
      </c>
    </row>
    <row r="122" spans="1:6" ht="25.5">
      <c r="A122" s="895" t="s">
        <v>4483</v>
      </c>
      <c r="B122" s="895" t="s">
        <v>4613</v>
      </c>
      <c r="C122" s="1873" t="s">
        <v>4614</v>
      </c>
      <c r="D122" s="1873" t="s">
        <v>4274</v>
      </c>
      <c r="E122" s="1433" t="s">
        <v>4487</v>
      </c>
      <c r="F122" s="1873" t="s">
        <v>3066</v>
      </c>
    </row>
    <row r="123" spans="1:6" ht="25.5">
      <c r="A123" s="895" t="s">
        <v>4483</v>
      </c>
      <c r="B123" s="1376" t="s">
        <v>6155</v>
      </c>
      <c r="C123" s="1873" t="s">
        <v>6191</v>
      </c>
      <c r="D123" s="1873" t="s">
        <v>4455</v>
      </c>
      <c r="E123" s="1433" t="s">
        <v>4484</v>
      </c>
      <c r="F123" s="1873" t="s">
        <v>3066</v>
      </c>
    </row>
    <row r="124" spans="1:6" ht="25.5">
      <c r="A124" s="895" t="s">
        <v>4483</v>
      </c>
      <c r="B124" s="1376" t="s">
        <v>6155</v>
      </c>
      <c r="C124" s="1873" t="s">
        <v>6191</v>
      </c>
      <c r="D124" s="1873" t="s">
        <v>4455</v>
      </c>
      <c r="E124" s="1433" t="s">
        <v>4485</v>
      </c>
      <c r="F124" s="1873" t="s">
        <v>3066</v>
      </c>
    </row>
    <row r="125" spans="1:6" ht="25.5">
      <c r="A125" s="895" t="s">
        <v>4483</v>
      </c>
      <c r="B125" s="895" t="s">
        <v>4490</v>
      </c>
      <c r="C125" s="1873"/>
      <c r="D125" s="1873"/>
      <c r="E125" s="1433" t="s">
        <v>4491</v>
      </c>
      <c r="F125" s="1873" t="s">
        <v>3066</v>
      </c>
    </row>
    <row r="126" spans="1:6">
      <c r="A126" s="895" t="s">
        <v>4483</v>
      </c>
      <c r="B126" s="895" t="s">
        <v>4486</v>
      </c>
      <c r="C126" s="1873"/>
      <c r="D126" s="1873"/>
      <c r="E126" s="1433" t="s">
        <v>4411</v>
      </c>
      <c r="F126" s="1873" t="s">
        <v>3066</v>
      </c>
    </row>
    <row r="127" spans="1:6">
      <c r="A127" s="895" t="s">
        <v>4483</v>
      </c>
      <c r="B127" s="895" t="s">
        <v>4488</v>
      </c>
      <c r="C127" s="1873"/>
      <c r="D127" s="1873"/>
      <c r="E127" s="1433" t="s">
        <v>4489</v>
      </c>
      <c r="F127" s="1873" t="s">
        <v>3066</v>
      </c>
    </row>
    <row r="128" spans="1:6" ht="51">
      <c r="A128" s="1650" t="s">
        <v>6221</v>
      </c>
      <c r="B128" s="895" t="s">
        <v>4506</v>
      </c>
      <c r="C128" s="1873" t="s">
        <v>4507</v>
      </c>
      <c r="D128" s="1873" t="s">
        <v>4508</v>
      </c>
      <c r="E128" s="1433" t="s">
        <v>4509</v>
      </c>
      <c r="F128" s="1873" t="s">
        <v>3056</v>
      </c>
    </row>
    <row r="129" spans="1:6" ht="38.25">
      <c r="A129" s="1650" t="s">
        <v>6221</v>
      </c>
      <c r="B129" s="895" t="s">
        <v>4504</v>
      </c>
      <c r="C129" s="1873" t="s">
        <v>4504</v>
      </c>
      <c r="D129" s="1873" t="s">
        <v>4505</v>
      </c>
      <c r="E129" s="1433" t="s">
        <v>3075</v>
      </c>
      <c r="F129" s="1873" t="s">
        <v>3056</v>
      </c>
    </row>
    <row r="130" spans="1:6" ht="25.5">
      <c r="A130" s="1650" t="s">
        <v>6222</v>
      </c>
      <c r="B130" s="895" t="s">
        <v>4511</v>
      </c>
      <c r="C130" s="1873" t="s">
        <v>669</v>
      </c>
      <c r="D130" s="1873" t="s">
        <v>4274</v>
      </c>
      <c r="E130" s="1433" t="s">
        <v>4512</v>
      </c>
      <c r="F130" s="1873" t="s">
        <v>3156</v>
      </c>
    </row>
    <row r="131" spans="1:6" ht="25.5">
      <c r="A131" s="1650" t="s">
        <v>6222</v>
      </c>
      <c r="B131" s="895" t="s">
        <v>6149</v>
      </c>
      <c r="C131" s="1873" t="s">
        <v>4510</v>
      </c>
      <c r="D131" s="1873" t="s">
        <v>4274</v>
      </c>
      <c r="E131" s="1433" t="s">
        <v>3080</v>
      </c>
      <c r="F131" s="1873" t="s">
        <v>3156</v>
      </c>
    </row>
    <row r="132" spans="1:6" ht="38.25">
      <c r="A132" s="1650" t="s">
        <v>6223</v>
      </c>
      <c r="B132" s="895" t="s">
        <v>4526</v>
      </c>
      <c r="C132" s="1873" t="s">
        <v>4527</v>
      </c>
      <c r="D132" s="1873" t="s">
        <v>4274</v>
      </c>
      <c r="E132" s="1433" t="s">
        <v>4528</v>
      </c>
      <c r="F132" s="1873" t="s">
        <v>3156</v>
      </c>
    </row>
    <row r="133" spans="1:6" ht="38.25">
      <c r="A133" s="1650" t="s">
        <v>6223</v>
      </c>
      <c r="B133" s="895" t="s">
        <v>4518</v>
      </c>
      <c r="C133" s="1873" t="s">
        <v>4519</v>
      </c>
      <c r="D133" s="1873" t="s">
        <v>4274</v>
      </c>
      <c r="E133" s="1433" t="s">
        <v>3071</v>
      </c>
      <c r="F133" s="1873" t="s">
        <v>3057</v>
      </c>
    </row>
    <row r="134" spans="1:6" ht="25.5">
      <c r="A134" s="1650" t="s">
        <v>6223</v>
      </c>
      <c r="B134" s="895" t="s">
        <v>4513</v>
      </c>
      <c r="C134" s="1873" t="s">
        <v>4514</v>
      </c>
      <c r="D134" s="1873" t="s">
        <v>4274</v>
      </c>
      <c r="E134" s="1433" t="s">
        <v>4314</v>
      </c>
      <c r="F134" s="1873" t="s">
        <v>3152</v>
      </c>
    </row>
    <row r="135" spans="1:6">
      <c r="A135" s="1650" t="s">
        <v>6223</v>
      </c>
      <c r="B135" s="895" t="s">
        <v>4521</v>
      </c>
      <c r="C135" s="1873" t="s">
        <v>4443</v>
      </c>
      <c r="D135" s="1873" t="s">
        <v>4274</v>
      </c>
      <c r="E135" s="1433" t="s">
        <v>3080</v>
      </c>
      <c r="F135" s="1873" t="s">
        <v>3201</v>
      </c>
    </row>
    <row r="136" spans="1:6" ht="38.25">
      <c r="A136" s="1650" t="s">
        <v>6223</v>
      </c>
      <c r="B136" s="895" t="s">
        <v>4520</v>
      </c>
      <c r="C136" s="1873" t="s">
        <v>4443</v>
      </c>
      <c r="D136" s="1873" t="s">
        <v>4274</v>
      </c>
      <c r="E136" s="1433" t="s">
        <v>3077</v>
      </c>
      <c r="F136" s="1873" t="s">
        <v>3156</v>
      </c>
    </row>
    <row r="137" spans="1:6">
      <c r="A137" s="1650" t="s">
        <v>6223</v>
      </c>
      <c r="B137" s="895" t="s">
        <v>4522</v>
      </c>
      <c r="C137" s="1873" t="s">
        <v>4443</v>
      </c>
      <c r="D137" s="1873" t="s">
        <v>4274</v>
      </c>
      <c r="E137" s="1433" t="s">
        <v>3080</v>
      </c>
      <c r="F137" s="1873" t="s">
        <v>3201</v>
      </c>
    </row>
    <row r="138" spans="1:6" ht="114.75">
      <c r="A138" s="1650" t="s">
        <v>6223</v>
      </c>
      <c r="B138" s="895" t="s">
        <v>4516</v>
      </c>
      <c r="C138" s="1873" t="s">
        <v>6615</v>
      </c>
      <c r="D138" s="1873" t="s">
        <v>6184</v>
      </c>
      <c r="E138" s="1433" t="s">
        <v>3073</v>
      </c>
      <c r="F138" s="1873" t="s">
        <v>3201</v>
      </c>
    </row>
    <row r="139" spans="1:6" ht="25.5">
      <c r="A139" s="1650" t="s">
        <v>6223</v>
      </c>
      <c r="B139" s="895" t="s">
        <v>4504</v>
      </c>
      <c r="C139" s="1873" t="s">
        <v>4517</v>
      </c>
      <c r="D139" s="1873" t="s">
        <v>4505</v>
      </c>
      <c r="E139" s="1433" t="s">
        <v>3070</v>
      </c>
      <c r="F139" s="1873" t="s">
        <v>3097</v>
      </c>
    </row>
    <row r="140" spans="1:6" ht="51">
      <c r="A140" s="1650" t="s">
        <v>6223</v>
      </c>
      <c r="B140" s="895" t="s">
        <v>4523</v>
      </c>
      <c r="C140" s="1873" t="s">
        <v>6616</v>
      </c>
      <c r="D140" s="1873" t="s">
        <v>4524</v>
      </c>
      <c r="E140" s="1433" t="s">
        <v>4525</v>
      </c>
      <c r="F140" s="1873" t="s">
        <v>3097</v>
      </c>
    </row>
    <row r="141" spans="1:6">
      <c r="A141" s="1650" t="s">
        <v>6223</v>
      </c>
      <c r="B141" s="895" t="s">
        <v>4515</v>
      </c>
      <c r="C141" s="897" t="s">
        <v>361</v>
      </c>
      <c r="D141" s="1873" t="s">
        <v>4274</v>
      </c>
      <c r="E141" s="1433" t="s">
        <v>3061</v>
      </c>
      <c r="F141" s="1873" t="s">
        <v>3152</v>
      </c>
    </row>
    <row r="142" spans="1:6">
      <c r="A142" s="1509" t="s">
        <v>2027</v>
      </c>
      <c r="B142" s="1509" t="s">
        <v>4532</v>
      </c>
      <c r="C142" s="1873"/>
      <c r="D142" s="1873" t="s">
        <v>66</v>
      </c>
      <c r="E142" s="1433" t="s">
        <v>4533</v>
      </c>
      <c r="F142" s="1873" t="s">
        <v>3066</v>
      </c>
    </row>
    <row r="143" spans="1:6" ht="25.5">
      <c r="A143" s="1509" t="s">
        <v>2027</v>
      </c>
      <c r="B143" s="895" t="s">
        <v>4531</v>
      </c>
      <c r="C143" s="1873"/>
      <c r="D143" s="1873" t="s">
        <v>66</v>
      </c>
      <c r="E143" s="1433" t="s">
        <v>1302</v>
      </c>
      <c r="F143" s="1873" t="s">
        <v>3066</v>
      </c>
    </row>
    <row r="144" spans="1:6" ht="25.5">
      <c r="A144" s="895" t="s">
        <v>4534</v>
      </c>
      <c r="B144" s="1682" t="s">
        <v>4537</v>
      </c>
      <c r="C144" s="1873"/>
      <c r="D144" s="1873"/>
      <c r="E144" s="1433" t="s">
        <v>3072</v>
      </c>
      <c r="F144" s="1873" t="s">
        <v>3066</v>
      </c>
    </row>
    <row r="145" spans="1:6">
      <c r="A145" s="895" t="s">
        <v>4534</v>
      </c>
      <c r="B145" s="1681" t="s">
        <v>6617</v>
      </c>
      <c r="C145" s="1873"/>
      <c r="D145" s="1873"/>
      <c r="E145" s="1433" t="s">
        <v>4535</v>
      </c>
      <c r="F145" s="1873" t="s">
        <v>3066</v>
      </c>
    </row>
    <row r="146" spans="1:6">
      <c r="A146" s="895" t="s">
        <v>4534</v>
      </c>
      <c r="B146" s="1682" t="s">
        <v>4536</v>
      </c>
      <c r="C146" s="1873"/>
      <c r="D146" s="1873"/>
      <c r="E146" s="1433" t="s">
        <v>3068</v>
      </c>
      <c r="F146" s="1873" t="s">
        <v>3066</v>
      </c>
    </row>
    <row r="147" spans="1:6">
      <c r="A147" s="895" t="s">
        <v>4534</v>
      </c>
      <c r="B147" s="1682" t="s">
        <v>4539</v>
      </c>
      <c r="C147" s="1873"/>
      <c r="D147" s="1873" t="s">
        <v>4274</v>
      </c>
      <c r="E147" s="1433" t="s">
        <v>4487</v>
      </c>
      <c r="F147" s="1873" t="s">
        <v>3066</v>
      </c>
    </row>
    <row r="148" spans="1:6">
      <c r="A148" s="895" t="s">
        <v>4534</v>
      </c>
      <c r="B148" s="1682" t="s">
        <v>4538</v>
      </c>
      <c r="C148" s="1873"/>
      <c r="D148" s="1873"/>
      <c r="E148" s="1433" t="s">
        <v>1300</v>
      </c>
      <c r="F148" s="1873" t="s">
        <v>3066</v>
      </c>
    </row>
    <row r="149" spans="1:6" ht="25.5">
      <c r="A149" s="895" t="s">
        <v>4544</v>
      </c>
      <c r="B149" s="895" t="s">
        <v>4545</v>
      </c>
      <c r="C149" s="1873"/>
      <c r="D149" s="1873"/>
      <c r="E149" s="1433" t="s">
        <v>3084</v>
      </c>
      <c r="F149" s="1873" t="s">
        <v>3066</v>
      </c>
    </row>
    <row r="150" spans="1:6">
      <c r="A150" s="895" t="s">
        <v>4544</v>
      </c>
      <c r="B150" s="1683" t="s">
        <v>4546</v>
      </c>
      <c r="C150" s="1873"/>
      <c r="D150" s="1873"/>
      <c r="E150" s="1433" t="s">
        <v>3082</v>
      </c>
      <c r="F150" s="1873" t="s">
        <v>3057</v>
      </c>
    </row>
    <row r="151" spans="1:6">
      <c r="A151" s="895" t="s">
        <v>4544</v>
      </c>
      <c r="B151" s="895" t="s">
        <v>4546</v>
      </c>
      <c r="C151" s="1873"/>
      <c r="D151" s="1873"/>
      <c r="E151" s="1433" t="s">
        <v>3065</v>
      </c>
      <c r="F151" s="1873" t="s">
        <v>3057</v>
      </c>
    </row>
    <row r="152" spans="1:6">
      <c r="A152" s="895" t="s">
        <v>4544</v>
      </c>
      <c r="B152" s="1683" t="s">
        <v>4547</v>
      </c>
      <c r="C152" s="1873"/>
      <c r="D152" s="1873"/>
      <c r="E152" s="1873">
        <v>2016</v>
      </c>
      <c r="F152" s="1873" t="s">
        <v>3066</v>
      </c>
    </row>
    <row r="153" spans="1:6" ht="38.25">
      <c r="A153" s="1650" t="s">
        <v>4548</v>
      </c>
      <c r="B153" s="895" t="s">
        <v>6152</v>
      </c>
      <c r="C153" s="1873" t="s">
        <v>6618</v>
      </c>
      <c r="D153" s="1873" t="s">
        <v>4552</v>
      </c>
      <c r="E153" s="1433" t="s">
        <v>1304</v>
      </c>
      <c r="F153" s="1873" t="s">
        <v>3056</v>
      </c>
    </row>
    <row r="154" spans="1:6" ht="25.5">
      <c r="A154" s="1650" t="s">
        <v>4548</v>
      </c>
      <c r="B154" s="895" t="s">
        <v>4550</v>
      </c>
      <c r="C154" s="1873" t="s">
        <v>6190</v>
      </c>
      <c r="D154" s="1873" t="s">
        <v>4274</v>
      </c>
      <c r="E154" s="1433" t="s">
        <v>3090</v>
      </c>
      <c r="F154" s="1873" t="s">
        <v>3152</v>
      </c>
    </row>
    <row r="155" spans="1:6">
      <c r="A155" s="1650" t="s">
        <v>4548</v>
      </c>
      <c r="B155" s="895" t="s">
        <v>4549</v>
      </c>
      <c r="C155" s="1873" t="s">
        <v>669</v>
      </c>
      <c r="D155" s="1873" t="s">
        <v>4322</v>
      </c>
      <c r="E155" s="1433" t="s">
        <v>4469</v>
      </c>
      <c r="F155" s="1873" t="s">
        <v>3156</v>
      </c>
    </row>
    <row r="156" spans="1:6" ht="27.75">
      <c r="A156" s="1650" t="s">
        <v>4548</v>
      </c>
      <c r="B156" s="895" t="s">
        <v>6153</v>
      </c>
      <c r="C156" s="1873" t="s">
        <v>4553</v>
      </c>
      <c r="D156" s="1873" t="s">
        <v>4274</v>
      </c>
      <c r="E156" s="1433" t="s">
        <v>3091</v>
      </c>
      <c r="F156" s="1873" t="s">
        <v>3057</v>
      </c>
    </row>
    <row r="157" spans="1:6" ht="38.25">
      <c r="A157" s="1650" t="s">
        <v>6224</v>
      </c>
      <c r="B157" s="895" t="s">
        <v>4567</v>
      </c>
      <c r="C157" s="1873" t="s">
        <v>4568</v>
      </c>
      <c r="D157" s="1873" t="s">
        <v>4274</v>
      </c>
      <c r="E157" s="1433" t="s">
        <v>4569</v>
      </c>
      <c r="F157" s="1873" t="s">
        <v>1129</v>
      </c>
    </row>
    <row r="158" spans="1:6" ht="25.5">
      <c r="A158" s="1650" t="s">
        <v>6224</v>
      </c>
      <c r="B158" s="895" t="s">
        <v>4572</v>
      </c>
      <c r="C158" s="1873" t="s">
        <v>6619</v>
      </c>
      <c r="D158" s="1873" t="s">
        <v>4573</v>
      </c>
      <c r="E158" s="1433" t="s">
        <v>3085</v>
      </c>
      <c r="F158" s="1873" t="s">
        <v>3057</v>
      </c>
    </row>
    <row r="159" spans="1:6" ht="25.5">
      <c r="A159" s="1650" t="s">
        <v>6224</v>
      </c>
      <c r="B159" s="895" t="s">
        <v>4586</v>
      </c>
      <c r="C159" s="1873" t="s">
        <v>4587</v>
      </c>
      <c r="D159" s="1873" t="s">
        <v>4274</v>
      </c>
      <c r="E159" s="1433" t="s">
        <v>1335</v>
      </c>
      <c r="F159" s="1873" t="s">
        <v>3165</v>
      </c>
    </row>
    <row r="160" spans="1:6" ht="25.5">
      <c r="A160" s="1650" t="s">
        <v>6224</v>
      </c>
      <c r="B160" s="895" t="s">
        <v>4574</v>
      </c>
      <c r="C160" s="1873" t="s">
        <v>4575</v>
      </c>
      <c r="D160" s="1873" t="s">
        <v>4576</v>
      </c>
      <c r="E160" s="1433" t="s">
        <v>1304</v>
      </c>
      <c r="F160" s="1873" t="s">
        <v>3097</v>
      </c>
    </row>
    <row r="161" spans="1:6" ht="25.5">
      <c r="A161" s="1650" t="s">
        <v>6224</v>
      </c>
      <c r="B161" s="895" t="s">
        <v>4563</v>
      </c>
      <c r="C161" s="1873" t="s">
        <v>6189</v>
      </c>
      <c r="D161" s="1873" t="s">
        <v>4274</v>
      </c>
      <c r="E161" s="1433" t="s">
        <v>4564</v>
      </c>
      <c r="F161" s="1873" t="s">
        <v>3057</v>
      </c>
    </row>
    <row r="162" spans="1:6">
      <c r="A162" s="1650" t="s">
        <v>6224</v>
      </c>
      <c r="B162" s="895" t="s">
        <v>4585</v>
      </c>
      <c r="C162" s="897" t="s">
        <v>361</v>
      </c>
      <c r="D162" s="1873" t="s">
        <v>4274</v>
      </c>
      <c r="E162" s="1433" t="s">
        <v>4271</v>
      </c>
      <c r="F162" s="1873" t="s">
        <v>3165</v>
      </c>
    </row>
    <row r="163" spans="1:6" ht="25.5">
      <c r="A163" s="1650" t="s">
        <v>6224</v>
      </c>
      <c r="B163" s="895" t="s">
        <v>4561</v>
      </c>
      <c r="C163" s="1873" t="s">
        <v>669</v>
      </c>
      <c r="D163" s="1873" t="s">
        <v>4274</v>
      </c>
      <c r="E163" s="1433" t="s">
        <v>4562</v>
      </c>
      <c r="F163" s="1873" t="s">
        <v>3057</v>
      </c>
    </row>
    <row r="164" spans="1:6" ht="25.5">
      <c r="A164" s="1650" t="s">
        <v>6224</v>
      </c>
      <c r="B164" s="895" t="s">
        <v>6154</v>
      </c>
      <c r="C164" s="1873" t="s">
        <v>4559</v>
      </c>
      <c r="D164" s="1873" t="s">
        <v>4274</v>
      </c>
      <c r="E164" s="1433" t="s">
        <v>4560</v>
      </c>
      <c r="F164" s="1873" t="s">
        <v>4275</v>
      </c>
    </row>
    <row r="165" spans="1:6" ht="25.5">
      <c r="A165" s="1650" t="s">
        <v>6224</v>
      </c>
      <c r="B165" s="895" t="s">
        <v>4570</v>
      </c>
      <c r="C165" s="1873" t="s">
        <v>4559</v>
      </c>
      <c r="D165" s="1873" t="s">
        <v>4274</v>
      </c>
      <c r="E165" s="1433" t="s">
        <v>4571</v>
      </c>
      <c r="F165" s="1873" t="s">
        <v>3057</v>
      </c>
    </row>
    <row r="166" spans="1:6" ht="25.5">
      <c r="A166" s="1650" t="s">
        <v>6224</v>
      </c>
      <c r="B166" s="895" t="s">
        <v>4581</v>
      </c>
      <c r="C166" s="1873" t="s">
        <v>4582</v>
      </c>
      <c r="D166" s="1873" t="s">
        <v>4583</v>
      </c>
      <c r="E166" s="1433" t="s">
        <v>4584</v>
      </c>
      <c r="F166" s="1873" t="s">
        <v>3165</v>
      </c>
    </row>
    <row r="167" spans="1:6" ht="25.5">
      <c r="A167" s="1650" t="s">
        <v>6224</v>
      </c>
      <c r="B167" s="895" t="s">
        <v>4565</v>
      </c>
      <c r="C167" s="1873" t="s">
        <v>4566</v>
      </c>
      <c r="D167" s="1873" t="s">
        <v>4551</v>
      </c>
      <c r="E167" s="1433" t="s">
        <v>4509</v>
      </c>
      <c r="F167" s="1873" t="s">
        <v>3057</v>
      </c>
    </row>
    <row r="168" spans="1:6" ht="25.5">
      <c r="A168" s="1650" t="s">
        <v>6224</v>
      </c>
      <c r="B168" s="895" t="s">
        <v>4577</v>
      </c>
      <c r="C168" s="1873" t="s">
        <v>4578</v>
      </c>
      <c r="D168" s="1873" t="s">
        <v>4579</v>
      </c>
      <c r="E168" s="1433" t="s">
        <v>3086</v>
      </c>
      <c r="F168" s="1873" t="s">
        <v>4580</v>
      </c>
    </row>
    <row r="169" spans="1:6" ht="38.25">
      <c r="A169" s="1650" t="s">
        <v>6225</v>
      </c>
      <c r="B169" s="895" t="s">
        <v>4588</v>
      </c>
      <c r="C169" s="1873" t="s">
        <v>4589</v>
      </c>
      <c r="D169" s="1873" t="s">
        <v>4590</v>
      </c>
      <c r="E169" s="1433" t="s">
        <v>3078</v>
      </c>
      <c r="F169" s="1873" t="s">
        <v>3056</v>
      </c>
    </row>
    <row r="170" spans="1:6" ht="25.5">
      <c r="A170" s="1650" t="s">
        <v>6225</v>
      </c>
      <c r="B170" s="895" t="s">
        <v>4591</v>
      </c>
      <c r="C170" s="1873" t="s">
        <v>4592</v>
      </c>
      <c r="D170" s="1873" t="s">
        <v>4593</v>
      </c>
      <c r="E170" s="1433" t="s">
        <v>4594</v>
      </c>
      <c r="F170" s="1873" t="s">
        <v>3097</v>
      </c>
    </row>
    <row r="171" spans="1:6" ht="38.25">
      <c r="A171" s="1650" t="s">
        <v>6225</v>
      </c>
      <c r="B171" s="895" t="s">
        <v>4595</v>
      </c>
      <c r="C171" s="1873" t="s">
        <v>4596</v>
      </c>
      <c r="D171" s="1873" t="s">
        <v>4597</v>
      </c>
      <c r="E171" s="1433" t="s">
        <v>4598</v>
      </c>
      <c r="F171" s="1873" t="s">
        <v>4599</v>
      </c>
    </row>
    <row r="172" spans="1:6" ht="25.5">
      <c r="A172" s="895" t="s">
        <v>4600</v>
      </c>
      <c r="B172" s="1376" t="s">
        <v>4602</v>
      </c>
      <c r="C172" s="1873"/>
      <c r="D172" s="1873"/>
      <c r="E172" s="1433" t="s">
        <v>4603</v>
      </c>
      <c r="F172" s="1873" t="s">
        <v>3066</v>
      </c>
    </row>
    <row r="173" spans="1:6" ht="25.5">
      <c r="A173" s="895" t="s">
        <v>4600</v>
      </c>
      <c r="B173" s="1376" t="s">
        <v>6155</v>
      </c>
      <c r="C173" s="1873" t="s">
        <v>6191</v>
      </c>
      <c r="D173" s="1873" t="s">
        <v>4455</v>
      </c>
      <c r="E173" s="1433" t="s">
        <v>4601</v>
      </c>
      <c r="F173" s="1873" t="s">
        <v>3066</v>
      </c>
    </row>
    <row r="174" spans="1:6">
      <c r="A174" s="895" t="s">
        <v>4604</v>
      </c>
      <c r="B174" s="1509" t="s">
        <v>3146</v>
      </c>
      <c r="C174" s="897" t="s">
        <v>361</v>
      </c>
      <c r="D174" s="1873" t="s">
        <v>4274</v>
      </c>
      <c r="E174" s="1433" t="s">
        <v>4449</v>
      </c>
      <c r="F174" s="1873" t="s">
        <v>3066</v>
      </c>
    </row>
    <row r="175" spans="1:6" ht="25.5">
      <c r="A175" s="895" t="s">
        <v>4604</v>
      </c>
      <c r="B175" s="895" t="s">
        <v>4605</v>
      </c>
      <c r="C175" s="1873" t="s">
        <v>4447</v>
      </c>
      <c r="D175" s="1873" t="s">
        <v>6186</v>
      </c>
      <c r="E175" s="1433" t="s">
        <v>3089</v>
      </c>
      <c r="F175" s="1873" t="s">
        <v>3066</v>
      </c>
    </row>
    <row r="176" spans="1:6" ht="25.5">
      <c r="A176" s="1874" t="s">
        <v>6205</v>
      </c>
      <c r="B176" s="895" t="s">
        <v>6150</v>
      </c>
      <c r="C176" s="1873"/>
      <c r="D176" s="1873"/>
      <c r="E176" s="1433" t="s">
        <v>4529</v>
      </c>
      <c r="F176" s="1873" t="s">
        <v>3066</v>
      </c>
    </row>
    <row r="177" spans="1:6">
      <c r="A177" s="1874" t="s">
        <v>6205</v>
      </c>
      <c r="B177" s="895" t="s">
        <v>4530</v>
      </c>
      <c r="C177" s="1873"/>
      <c r="D177" s="1873" t="s">
        <v>66</v>
      </c>
      <c r="E177" s="1433"/>
      <c r="F177" s="1873" t="s">
        <v>3066</v>
      </c>
    </row>
    <row r="178" spans="1:6">
      <c r="A178" s="895" t="s">
        <v>6206</v>
      </c>
      <c r="B178" s="1683" t="s">
        <v>4448</v>
      </c>
      <c r="C178" s="897" t="s">
        <v>361</v>
      </c>
      <c r="D178" s="1873" t="s">
        <v>4274</v>
      </c>
      <c r="E178" s="1433" t="s">
        <v>1300</v>
      </c>
      <c r="F178" s="1873" t="s">
        <v>3066</v>
      </c>
    </row>
    <row r="179" spans="1:6" ht="51">
      <c r="A179" s="895" t="s">
        <v>6206</v>
      </c>
      <c r="B179" s="895" t="s">
        <v>4542</v>
      </c>
      <c r="C179" s="1873" t="s">
        <v>4543</v>
      </c>
      <c r="D179" s="1873" t="s">
        <v>4274</v>
      </c>
      <c r="E179" s="1433" t="s">
        <v>3102</v>
      </c>
      <c r="F179" s="1873" t="s">
        <v>3100</v>
      </c>
    </row>
    <row r="180" spans="1:6" ht="25.5">
      <c r="A180" s="895" t="s">
        <v>6206</v>
      </c>
      <c r="B180" s="895" t="s">
        <v>6151</v>
      </c>
      <c r="C180" s="1873" t="s">
        <v>4540</v>
      </c>
      <c r="D180" s="1873" t="s">
        <v>6185</v>
      </c>
      <c r="E180" s="1433" t="s">
        <v>3077</v>
      </c>
      <c r="F180" s="1873" t="s">
        <v>3066</v>
      </c>
    </row>
    <row r="181" spans="1:6" ht="25.5">
      <c r="A181" s="895" t="s">
        <v>6206</v>
      </c>
      <c r="B181" s="895" t="s">
        <v>6151</v>
      </c>
      <c r="C181" s="1873" t="s">
        <v>4540</v>
      </c>
      <c r="D181" s="1873" t="s">
        <v>6185</v>
      </c>
      <c r="E181" s="1433" t="s">
        <v>4541</v>
      </c>
      <c r="F181" s="1873" t="s">
        <v>3066</v>
      </c>
    </row>
    <row r="182" spans="1:6">
      <c r="A182" s="1509" t="s">
        <v>6208</v>
      </c>
      <c r="B182" s="1509" t="s">
        <v>4448</v>
      </c>
      <c r="C182" s="897" t="s">
        <v>361</v>
      </c>
      <c r="D182" s="1873" t="s">
        <v>4274</v>
      </c>
      <c r="E182" s="1433" t="s">
        <v>1300</v>
      </c>
      <c r="F182" s="1873" t="s">
        <v>3066</v>
      </c>
    </row>
    <row r="183" spans="1:6" ht="25.5">
      <c r="A183" s="1509" t="s">
        <v>6208</v>
      </c>
      <c r="B183" s="895" t="s">
        <v>4647</v>
      </c>
      <c r="C183" s="1873" t="s">
        <v>4648</v>
      </c>
      <c r="D183" s="1873" t="s">
        <v>6157</v>
      </c>
      <c r="E183" s="1433" t="s">
        <v>4649</v>
      </c>
      <c r="F183" s="1873" t="s">
        <v>3058</v>
      </c>
    </row>
    <row r="184" spans="1:6">
      <c r="A184" s="1509" t="s">
        <v>6208</v>
      </c>
      <c r="B184" s="1509" t="s">
        <v>3149</v>
      </c>
      <c r="C184" s="1873"/>
      <c r="D184" s="1873" t="s">
        <v>4274</v>
      </c>
      <c r="E184" s="1433" t="s">
        <v>3074</v>
      </c>
      <c r="F184" s="1873" t="s">
        <v>3066</v>
      </c>
    </row>
    <row r="185" spans="1:6">
      <c r="A185" s="1509" t="s">
        <v>6208</v>
      </c>
      <c r="B185" s="1509" t="s">
        <v>3149</v>
      </c>
      <c r="C185" s="1873"/>
      <c r="D185" s="1873" t="s">
        <v>4274</v>
      </c>
      <c r="E185" s="1433" t="s">
        <v>4646</v>
      </c>
      <c r="F185" s="1873" t="s">
        <v>3066</v>
      </c>
    </row>
    <row r="186" spans="1:6">
      <c r="A186" s="1509" t="s">
        <v>6208</v>
      </c>
      <c r="B186" s="895" t="s">
        <v>4644</v>
      </c>
      <c r="C186" s="1873"/>
      <c r="D186" s="1873"/>
      <c r="E186" s="1433" t="s">
        <v>4645</v>
      </c>
      <c r="F186" s="1873" t="s">
        <v>3066</v>
      </c>
    </row>
    <row r="187" spans="1:6" ht="25.5">
      <c r="A187" s="1650" t="s">
        <v>1008</v>
      </c>
      <c r="B187" s="895" t="s">
        <v>4615</v>
      </c>
      <c r="C187" s="1873" t="s">
        <v>4616</v>
      </c>
      <c r="D187" s="1873" t="s">
        <v>4274</v>
      </c>
      <c r="E187" s="1433" t="s">
        <v>4617</v>
      </c>
      <c r="F187" s="1873" t="s">
        <v>3097</v>
      </c>
    </row>
    <row r="188" spans="1:6" ht="25.5">
      <c r="A188" s="1650" t="s">
        <v>1008</v>
      </c>
      <c r="B188" s="895" t="s">
        <v>4613</v>
      </c>
      <c r="C188" s="1873" t="s">
        <v>4614</v>
      </c>
      <c r="D188" s="1873" t="s">
        <v>4274</v>
      </c>
      <c r="E188" s="1433" t="s">
        <v>4487</v>
      </c>
      <c r="F188" s="1873" t="s">
        <v>3056</v>
      </c>
    </row>
    <row r="189" spans="1:6" ht="25.5">
      <c r="A189" s="1650" t="s">
        <v>1008</v>
      </c>
      <c r="B189" s="895" t="s">
        <v>4606</v>
      </c>
      <c r="C189" s="1873" t="s">
        <v>4471</v>
      </c>
      <c r="D189" s="1873" t="s">
        <v>4274</v>
      </c>
      <c r="E189" s="1433" t="s">
        <v>4607</v>
      </c>
      <c r="F189" s="1873" t="s">
        <v>3097</v>
      </c>
    </row>
    <row r="190" spans="1:6" ht="38.25">
      <c r="A190" s="1650" t="s">
        <v>1008</v>
      </c>
      <c r="B190" s="895" t="s">
        <v>3216</v>
      </c>
      <c r="C190" s="1873" t="s">
        <v>4623</v>
      </c>
      <c r="D190" s="1873" t="s">
        <v>4274</v>
      </c>
      <c r="E190" s="1433" t="s">
        <v>3081</v>
      </c>
      <c r="F190" s="1873" t="s">
        <v>3097</v>
      </c>
    </row>
    <row r="191" spans="1:6">
      <c r="A191" s="1650" t="s">
        <v>1008</v>
      </c>
      <c r="B191" s="895" t="s">
        <v>4618</v>
      </c>
      <c r="C191" s="897" t="s">
        <v>361</v>
      </c>
      <c r="D191" s="1873" t="s">
        <v>4274</v>
      </c>
      <c r="E191" s="1433" t="s">
        <v>4619</v>
      </c>
      <c r="F191" s="1873" t="s">
        <v>3097</v>
      </c>
    </row>
    <row r="192" spans="1:6">
      <c r="A192" s="1650" t="s">
        <v>1008</v>
      </c>
      <c r="B192" s="895" t="s">
        <v>4620</v>
      </c>
      <c r="C192" s="897" t="s">
        <v>361</v>
      </c>
      <c r="D192" s="1873" t="s">
        <v>4274</v>
      </c>
      <c r="E192" s="1433" t="s">
        <v>4621</v>
      </c>
      <c r="F192" s="1873" t="s">
        <v>4622</v>
      </c>
    </row>
    <row r="193" spans="1:6" ht="25.5">
      <c r="A193" s="1650" t="s">
        <v>1008</v>
      </c>
      <c r="B193" s="895" t="s">
        <v>4611</v>
      </c>
      <c r="C193" s="1873" t="s">
        <v>4510</v>
      </c>
      <c r="D193" s="1873" t="s">
        <v>4274</v>
      </c>
      <c r="E193" s="1433" t="s">
        <v>4612</v>
      </c>
      <c r="F193" s="1873" t="s">
        <v>3156</v>
      </c>
    </row>
    <row r="194" spans="1:6" ht="25.5">
      <c r="A194" s="1650" t="s">
        <v>1008</v>
      </c>
      <c r="B194" s="895" t="s">
        <v>4608</v>
      </c>
      <c r="C194" s="1873" t="s">
        <v>4609</v>
      </c>
      <c r="D194" s="1873" t="s">
        <v>4551</v>
      </c>
      <c r="E194" s="1433" t="s">
        <v>4610</v>
      </c>
      <c r="F194" s="1873" t="s">
        <v>3152</v>
      </c>
    </row>
    <row r="195" spans="1:6" ht="63.75">
      <c r="A195" s="1650" t="s">
        <v>6226</v>
      </c>
      <c r="B195" s="895" t="s">
        <v>4625</v>
      </c>
      <c r="C195" s="1873" t="s">
        <v>4626</v>
      </c>
      <c r="D195" s="1873" t="s">
        <v>4455</v>
      </c>
      <c r="E195" s="1433" t="s">
        <v>4627</v>
      </c>
      <c r="F195" s="1873" t="s">
        <v>3057</v>
      </c>
    </row>
    <row r="196" spans="1:6">
      <c r="A196" s="1650" t="s">
        <v>6226</v>
      </c>
      <c r="B196" s="895" t="s">
        <v>4628</v>
      </c>
      <c r="C196" s="1873" t="s">
        <v>4629</v>
      </c>
      <c r="D196" s="1873" t="s">
        <v>4274</v>
      </c>
      <c r="E196" s="1433" t="s">
        <v>3088</v>
      </c>
      <c r="F196" s="1873" t="s">
        <v>3201</v>
      </c>
    </row>
    <row r="197" spans="1:6">
      <c r="A197" s="1650" t="s">
        <v>6226</v>
      </c>
      <c r="B197" s="895" t="s">
        <v>4624</v>
      </c>
      <c r="C197" s="1873" t="s">
        <v>669</v>
      </c>
      <c r="D197" s="1873" t="s">
        <v>4274</v>
      </c>
      <c r="E197" s="1433" t="s">
        <v>3069</v>
      </c>
      <c r="F197" s="1873" t="s">
        <v>3152</v>
      </c>
    </row>
    <row r="198" spans="1:6">
      <c r="A198" s="1650" t="s">
        <v>6226</v>
      </c>
      <c r="B198" s="895" t="s">
        <v>4456</v>
      </c>
      <c r="C198" s="1873" t="s">
        <v>4457</v>
      </c>
      <c r="D198" s="1873" t="s">
        <v>4455</v>
      </c>
      <c r="E198" s="1433" t="s">
        <v>1335</v>
      </c>
      <c r="F198" s="1873" t="s">
        <v>3160</v>
      </c>
    </row>
    <row r="199" spans="1:6" ht="102">
      <c r="A199" s="1650" t="s">
        <v>6227</v>
      </c>
      <c r="B199" s="895" t="s">
        <v>4630</v>
      </c>
      <c r="C199" s="1873" t="s">
        <v>4631</v>
      </c>
      <c r="D199" s="1873" t="s">
        <v>4632</v>
      </c>
      <c r="E199" s="1433" t="s">
        <v>4612</v>
      </c>
      <c r="F199" s="1873" t="s">
        <v>3056</v>
      </c>
    </row>
    <row r="200" spans="1:6" ht="25.5">
      <c r="A200" s="1650" t="s">
        <v>6228</v>
      </c>
      <c r="B200" s="895" t="s">
        <v>4635</v>
      </c>
      <c r="C200" s="1873" t="s">
        <v>4636</v>
      </c>
      <c r="D200" s="1873" t="s">
        <v>6156</v>
      </c>
      <c r="E200" s="1433" t="s">
        <v>3078</v>
      </c>
      <c r="F200" s="1873" t="s">
        <v>3199</v>
      </c>
    </row>
    <row r="201" spans="1:6" ht="25.5">
      <c r="A201" s="1650" t="s">
        <v>6228</v>
      </c>
      <c r="B201" s="895" t="s">
        <v>4637</v>
      </c>
      <c r="C201" s="1873" t="s">
        <v>6190</v>
      </c>
      <c r="D201" s="1873" t="s">
        <v>4274</v>
      </c>
      <c r="E201" s="1433" t="s">
        <v>3098</v>
      </c>
      <c r="F201" s="1873" t="s">
        <v>3156</v>
      </c>
    </row>
    <row r="202" spans="1:6" ht="25.5">
      <c r="A202" s="1650" t="s">
        <v>6228</v>
      </c>
      <c r="B202" s="895" t="s">
        <v>4633</v>
      </c>
      <c r="C202" s="1873" t="s">
        <v>4634</v>
      </c>
      <c r="D202" s="1873" t="s">
        <v>6620</v>
      </c>
      <c r="E202" s="1433" t="s">
        <v>3085</v>
      </c>
      <c r="F202" s="1873" t="s">
        <v>3156</v>
      </c>
    </row>
    <row r="203" spans="1:6">
      <c r="A203" s="1509" t="s">
        <v>6204</v>
      </c>
      <c r="B203" s="1509" t="s">
        <v>4495</v>
      </c>
      <c r="C203" s="897" t="s">
        <v>361</v>
      </c>
      <c r="D203" s="1873" t="s">
        <v>4274</v>
      </c>
      <c r="E203" s="1433" t="s">
        <v>1300</v>
      </c>
      <c r="F203" s="1873" t="s">
        <v>3066</v>
      </c>
    </row>
    <row r="204" spans="1:6">
      <c r="A204" s="1509" t="s">
        <v>6204</v>
      </c>
      <c r="B204" s="1509" t="s">
        <v>4494</v>
      </c>
      <c r="C204" s="1873"/>
      <c r="D204" s="1873"/>
      <c r="E204" s="1433" t="s">
        <v>3070</v>
      </c>
      <c r="F204" s="1873" t="s">
        <v>3066</v>
      </c>
    </row>
    <row r="205" spans="1:6">
      <c r="A205" s="1509" t="s">
        <v>6204</v>
      </c>
      <c r="B205" s="1509" t="s">
        <v>4492</v>
      </c>
      <c r="C205" s="1873"/>
      <c r="D205" s="1873"/>
      <c r="E205" s="1433" t="s">
        <v>4493</v>
      </c>
      <c r="F205" s="1873" t="s">
        <v>3066</v>
      </c>
    </row>
    <row r="206" spans="1:6">
      <c r="A206" s="1650" t="s">
        <v>6229</v>
      </c>
      <c r="B206" s="895" t="s">
        <v>4639</v>
      </c>
      <c r="C206" s="1873" t="s">
        <v>4640</v>
      </c>
      <c r="D206" s="1873" t="s">
        <v>4641</v>
      </c>
      <c r="E206" s="1433" t="s">
        <v>4569</v>
      </c>
      <c r="F206" s="1873" t="s">
        <v>3057</v>
      </c>
    </row>
    <row r="207" spans="1:6" ht="38.25">
      <c r="A207" s="1650" t="s">
        <v>6229</v>
      </c>
      <c r="B207" s="895" t="s">
        <v>6621</v>
      </c>
      <c r="C207" s="1873" t="s">
        <v>119</v>
      </c>
      <c r="D207" s="1873" t="s">
        <v>6187</v>
      </c>
      <c r="E207" s="1433" t="s">
        <v>4598</v>
      </c>
      <c r="F207" s="1873" t="s">
        <v>3156</v>
      </c>
    </row>
    <row r="208" spans="1:6" ht="25.5">
      <c r="A208" s="1650" t="s">
        <v>6229</v>
      </c>
      <c r="B208" s="895" t="s">
        <v>4642</v>
      </c>
      <c r="C208" s="897" t="s">
        <v>361</v>
      </c>
      <c r="D208" s="1873" t="s">
        <v>4274</v>
      </c>
      <c r="E208" s="1433" t="s">
        <v>4643</v>
      </c>
      <c r="F208" s="1873" t="s">
        <v>3057</v>
      </c>
    </row>
    <row r="209" spans="1:6" ht="25.5">
      <c r="A209" s="1650" t="s">
        <v>6229</v>
      </c>
      <c r="B209" s="895" t="s">
        <v>4638</v>
      </c>
      <c r="C209" s="1873" t="s">
        <v>669</v>
      </c>
      <c r="D209" s="1873" t="s">
        <v>4274</v>
      </c>
      <c r="E209" s="1433" t="s">
        <v>4584</v>
      </c>
      <c r="F209" s="1873" t="s">
        <v>3057</v>
      </c>
    </row>
    <row r="210" spans="1:6" ht="102">
      <c r="A210" s="1650" t="s">
        <v>6229</v>
      </c>
      <c r="B210" s="895" t="s">
        <v>4630</v>
      </c>
      <c r="C210" s="1873" t="s">
        <v>4631</v>
      </c>
      <c r="D210" s="1873" t="s">
        <v>4632</v>
      </c>
      <c r="E210" s="1433" t="s">
        <v>3067</v>
      </c>
      <c r="F210" s="1873" t="s">
        <v>3056</v>
      </c>
    </row>
    <row r="211" spans="1:6" ht="51">
      <c r="A211" s="1650" t="s">
        <v>6232</v>
      </c>
      <c r="B211" s="1723" t="s">
        <v>4679</v>
      </c>
      <c r="C211" s="1873" t="s">
        <v>4680</v>
      </c>
      <c r="D211" s="1873" t="s">
        <v>6158</v>
      </c>
      <c r="E211" s="1433" t="s">
        <v>4681</v>
      </c>
      <c r="F211" s="1873" t="s">
        <v>3165</v>
      </c>
    </row>
    <row r="212" spans="1:6" ht="25.5">
      <c r="A212" s="1650" t="s">
        <v>6232</v>
      </c>
      <c r="B212" s="895" t="s">
        <v>4677</v>
      </c>
      <c r="C212" s="897" t="s">
        <v>361</v>
      </c>
      <c r="D212" s="1873" t="s">
        <v>4274</v>
      </c>
      <c r="E212" s="1433" t="s">
        <v>3081</v>
      </c>
      <c r="F212" s="1873" t="s">
        <v>4678</v>
      </c>
    </row>
    <row r="213" spans="1:6">
      <c r="A213" s="895" t="s">
        <v>6207</v>
      </c>
      <c r="B213" s="1683" t="s">
        <v>3146</v>
      </c>
      <c r="C213" s="897" t="s">
        <v>361</v>
      </c>
      <c r="D213" s="1873" t="s">
        <v>4274</v>
      </c>
      <c r="E213" s="1433" t="s">
        <v>1300</v>
      </c>
      <c r="F213" s="1873" t="s">
        <v>3066</v>
      </c>
    </row>
    <row r="214" spans="1:6" ht="25.5">
      <c r="A214" s="895" t="s">
        <v>6207</v>
      </c>
      <c r="B214" s="895" t="s">
        <v>4613</v>
      </c>
      <c r="C214" s="1873" t="s">
        <v>4614</v>
      </c>
      <c r="D214" s="1873" t="s">
        <v>4274</v>
      </c>
      <c r="E214" s="1433" t="s">
        <v>1302</v>
      </c>
      <c r="F214" s="1873" t="s">
        <v>3066</v>
      </c>
    </row>
    <row r="215" spans="1:6" ht="25.5">
      <c r="A215" s="895" t="s">
        <v>6207</v>
      </c>
      <c r="B215" s="1376" t="s">
        <v>6155</v>
      </c>
      <c r="C215" s="1873" t="s">
        <v>6191</v>
      </c>
      <c r="D215" s="1873" t="s">
        <v>4455</v>
      </c>
      <c r="E215" s="1433" t="s">
        <v>3099</v>
      </c>
      <c r="F215" s="1873" t="s">
        <v>3066</v>
      </c>
    </row>
    <row r="216" spans="1:6" ht="25.5">
      <c r="A216" s="895" t="s">
        <v>6207</v>
      </c>
      <c r="B216" s="1376" t="s">
        <v>4556</v>
      </c>
      <c r="C216" s="1873"/>
      <c r="D216" s="1873"/>
      <c r="E216" s="1433"/>
      <c r="F216" s="1873" t="s">
        <v>3066</v>
      </c>
    </row>
    <row r="217" spans="1:6" ht="25.5">
      <c r="A217" s="895" t="s">
        <v>6207</v>
      </c>
      <c r="B217" s="1376" t="s">
        <v>4554</v>
      </c>
      <c r="C217" s="1873"/>
      <c r="D217" s="1873"/>
      <c r="E217" s="1433" t="s">
        <v>4555</v>
      </c>
      <c r="F217" s="1873" t="s">
        <v>3066</v>
      </c>
    </row>
    <row r="218" spans="1:6" ht="25.5">
      <c r="A218" s="895" t="s">
        <v>6207</v>
      </c>
      <c r="B218" s="1376" t="s">
        <v>4557</v>
      </c>
      <c r="C218" s="1873" t="s">
        <v>361</v>
      </c>
      <c r="D218" s="1873" t="s">
        <v>4274</v>
      </c>
      <c r="E218" s="1433" t="s">
        <v>4558</v>
      </c>
      <c r="F218" s="1873" t="s">
        <v>3066</v>
      </c>
    </row>
    <row r="219" spans="1:6" ht="25.5">
      <c r="A219" s="1650" t="s">
        <v>6220</v>
      </c>
      <c r="B219" s="895" t="s">
        <v>4499</v>
      </c>
      <c r="C219" s="1873" t="s">
        <v>3096</v>
      </c>
      <c r="D219" s="1873" t="s">
        <v>4500</v>
      </c>
      <c r="E219" s="1433" t="s">
        <v>4487</v>
      </c>
      <c r="F219" s="1873" t="s">
        <v>3056</v>
      </c>
    </row>
    <row r="220" spans="1:6" ht="38.25">
      <c r="A220" s="1650" t="s">
        <v>6220</v>
      </c>
      <c r="B220" s="895" t="s">
        <v>4496</v>
      </c>
      <c r="C220" s="1873" t="s">
        <v>4497</v>
      </c>
      <c r="D220" s="1873"/>
      <c r="E220" s="1433" t="s">
        <v>4498</v>
      </c>
      <c r="F220" s="1873" t="s">
        <v>3066</v>
      </c>
    </row>
    <row r="221" spans="1:6" ht="76.5">
      <c r="A221" s="1650" t="s">
        <v>6220</v>
      </c>
      <c r="B221" s="895" t="s">
        <v>4501</v>
      </c>
      <c r="C221" s="1873" t="s">
        <v>4502</v>
      </c>
      <c r="D221" s="1873" t="s">
        <v>4455</v>
      </c>
      <c r="E221" s="1433" t="s">
        <v>4503</v>
      </c>
      <c r="F221" s="1873" t="s">
        <v>3056</v>
      </c>
    </row>
    <row r="222" spans="1:6" ht="25.5">
      <c r="A222" s="1509" t="s">
        <v>4650</v>
      </c>
      <c r="B222" s="895" t="s">
        <v>4656</v>
      </c>
      <c r="C222" s="897" t="s">
        <v>6236</v>
      </c>
      <c r="D222" s="1873" t="s">
        <v>4505</v>
      </c>
      <c r="E222" s="1433" t="s">
        <v>3070</v>
      </c>
      <c r="F222" s="1873" t="s">
        <v>3066</v>
      </c>
    </row>
    <row r="223" spans="1:6">
      <c r="A223" s="1509" t="s">
        <v>4650</v>
      </c>
      <c r="B223" s="895" t="s">
        <v>4651</v>
      </c>
      <c r="C223" s="897" t="s">
        <v>361</v>
      </c>
      <c r="D223" s="1873" t="s">
        <v>4274</v>
      </c>
      <c r="E223" s="1433" t="s">
        <v>1300</v>
      </c>
      <c r="F223" s="1873" t="s">
        <v>3066</v>
      </c>
    </row>
    <row r="224" spans="1:6" ht="25.5">
      <c r="A224" s="1509" t="s">
        <v>4650</v>
      </c>
      <c r="B224" s="1376" t="s">
        <v>6155</v>
      </c>
      <c r="C224" s="897" t="s">
        <v>6191</v>
      </c>
      <c r="D224" s="1873" t="s">
        <v>4455</v>
      </c>
      <c r="E224" s="1433" t="s">
        <v>4601</v>
      </c>
      <c r="F224" s="1873" t="s">
        <v>3066</v>
      </c>
    </row>
    <row r="225" spans="1:6" ht="38.25">
      <c r="A225" s="1509" t="s">
        <v>4650</v>
      </c>
      <c r="B225" s="895" t="s">
        <v>4652</v>
      </c>
      <c r="C225" s="897" t="s">
        <v>6192</v>
      </c>
      <c r="D225" s="1873" t="s">
        <v>4307</v>
      </c>
      <c r="E225" s="1433" t="s">
        <v>4311</v>
      </c>
      <c r="F225" s="1873" t="s">
        <v>3066</v>
      </c>
    </row>
    <row r="226" spans="1:6" ht="25.5">
      <c r="A226" s="1509" t="s">
        <v>4650</v>
      </c>
      <c r="B226" s="895" t="s">
        <v>4653</v>
      </c>
      <c r="C226" s="897"/>
      <c r="D226" s="1873"/>
      <c r="E226" s="1433" t="s">
        <v>3074</v>
      </c>
      <c r="F226" s="1873" t="s">
        <v>3066</v>
      </c>
    </row>
    <row r="227" spans="1:6">
      <c r="A227" s="1509" t="s">
        <v>4650</v>
      </c>
      <c r="B227" s="895" t="s">
        <v>4654</v>
      </c>
      <c r="C227" s="897"/>
      <c r="D227" s="1873"/>
      <c r="E227" s="1433" t="s">
        <v>4655</v>
      </c>
      <c r="F227" s="1873" t="s">
        <v>3066</v>
      </c>
    </row>
    <row r="228" spans="1:6" ht="25.5">
      <c r="A228" s="1650" t="s">
        <v>6230</v>
      </c>
      <c r="B228" s="895" t="s">
        <v>4666</v>
      </c>
      <c r="C228" s="897" t="s">
        <v>6235</v>
      </c>
      <c r="D228" s="1873" t="s">
        <v>4274</v>
      </c>
      <c r="E228" s="1433" t="s">
        <v>4533</v>
      </c>
      <c r="F228" s="1873" t="s">
        <v>3201</v>
      </c>
    </row>
    <row r="229" spans="1:6" ht="25.5">
      <c r="A229" s="1650" t="s">
        <v>6230</v>
      </c>
      <c r="B229" s="895" t="s">
        <v>4669</v>
      </c>
      <c r="C229" s="897" t="s">
        <v>4670</v>
      </c>
      <c r="D229" s="1873" t="s">
        <v>4274</v>
      </c>
      <c r="E229" s="1433" t="s">
        <v>4671</v>
      </c>
      <c r="F229" s="1873" t="s">
        <v>3165</v>
      </c>
    </row>
    <row r="230" spans="1:6" ht="44.25" customHeight="1">
      <c r="A230" s="1650" t="s">
        <v>6230</v>
      </c>
      <c r="B230" s="895" t="s">
        <v>4656</v>
      </c>
      <c r="C230" s="897" t="s">
        <v>6236</v>
      </c>
      <c r="D230" s="1873" t="s">
        <v>4505</v>
      </c>
      <c r="E230" s="1433" t="s">
        <v>3075</v>
      </c>
      <c r="F230" s="1873" t="s">
        <v>3201</v>
      </c>
    </row>
    <row r="231" spans="1:6">
      <c r="A231" s="1650" t="s">
        <v>6230</v>
      </c>
      <c r="B231" s="895" t="s">
        <v>4658</v>
      </c>
      <c r="C231" s="1873" t="s">
        <v>4659</v>
      </c>
      <c r="D231" s="1873" t="s">
        <v>4274</v>
      </c>
      <c r="E231" s="1433" t="s">
        <v>4660</v>
      </c>
      <c r="F231" s="1873" t="s">
        <v>4661</v>
      </c>
    </row>
    <row r="232" spans="1:6" ht="38.25">
      <c r="A232" s="1650" t="s">
        <v>6230</v>
      </c>
      <c r="B232" s="895" t="s">
        <v>4664</v>
      </c>
      <c r="C232" s="1873" t="s">
        <v>4665</v>
      </c>
      <c r="D232" s="1873" t="s">
        <v>4274</v>
      </c>
      <c r="E232" s="1433" t="s">
        <v>4525</v>
      </c>
      <c r="F232" s="1873" t="s">
        <v>3097</v>
      </c>
    </row>
    <row r="233" spans="1:6">
      <c r="A233" s="1650" t="s">
        <v>6230</v>
      </c>
      <c r="B233" s="895" t="s">
        <v>4667</v>
      </c>
      <c r="C233" s="1873" t="s">
        <v>4587</v>
      </c>
      <c r="D233" s="1873" t="s">
        <v>4274</v>
      </c>
      <c r="E233" s="1433" t="s">
        <v>3081</v>
      </c>
      <c r="F233" s="1873" t="s">
        <v>4668</v>
      </c>
    </row>
    <row r="234" spans="1:6">
      <c r="A234" s="1650" t="s">
        <v>6230</v>
      </c>
      <c r="B234" s="895" t="s">
        <v>4657</v>
      </c>
      <c r="C234" s="897" t="s">
        <v>361</v>
      </c>
      <c r="D234" s="1873" t="s">
        <v>4274</v>
      </c>
      <c r="E234" s="1433" t="s">
        <v>3073</v>
      </c>
      <c r="F234" s="1873" t="s">
        <v>3152</v>
      </c>
    </row>
    <row r="235" spans="1:6" ht="25.5">
      <c r="A235" s="1650" t="s">
        <v>6230</v>
      </c>
      <c r="B235" s="895" t="s">
        <v>4662</v>
      </c>
      <c r="C235" s="1873" t="s">
        <v>162</v>
      </c>
      <c r="D235" s="1873" t="s">
        <v>4663</v>
      </c>
      <c r="E235" s="1433" t="s">
        <v>3054</v>
      </c>
      <c r="F235" s="1873" t="s">
        <v>3056</v>
      </c>
    </row>
    <row r="236" spans="1:6" ht="25.5">
      <c r="A236" s="1650" t="s">
        <v>6231</v>
      </c>
      <c r="B236" s="895" t="s">
        <v>4675</v>
      </c>
      <c r="C236" s="1873" t="s">
        <v>4676</v>
      </c>
      <c r="D236" s="1873" t="s">
        <v>4274</v>
      </c>
      <c r="E236" s="1433" t="s">
        <v>3090</v>
      </c>
      <c r="F236" s="1873" t="s">
        <v>3057</v>
      </c>
    </row>
    <row r="237" spans="1:6" ht="51">
      <c r="A237" s="1650" t="s">
        <v>6231</v>
      </c>
      <c r="B237" s="895" t="s">
        <v>4672</v>
      </c>
      <c r="C237" s="1873" t="s">
        <v>4673</v>
      </c>
      <c r="D237" s="1873" t="s">
        <v>4274</v>
      </c>
      <c r="E237" s="1433" t="s">
        <v>4674</v>
      </c>
      <c r="F237" s="1873" t="s">
        <v>3152</v>
      </c>
    </row>
    <row r="238" spans="1:6" ht="25.5">
      <c r="A238" s="1650" t="s">
        <v>6231</v>
      </c>
      <c r="B238" s="895" t="s">
        <v>4465</v>
      </c>
      <c r="C238" s="1873" t="s">
        <v>3083</v>
      </c>
      <c r="D238" s="1873" t="s">
        <v>4466</v>
      </c>
      <c r="E238" s="1433" t="s">
        <v>3069</v>
      </c>
      <c r="F238" s="1873" t="s">
        <v>3201</v>
      </c>
    </row>
    <row r="239" spans="1:6" ht="102">
      <c r="A239" s="1650" t="s">
        <v>6233</v>
      </c>
      <c r="B239" s="895" t="s">
        <v>4682</v>
      </c>
      <c r="C239" s="1873" t="s">
        <v>4631</v>
      </c>
      <c r="D239" s="1873" t="s">
        <v>4632</v>
      </c>
      <c r="E239" s="1433" t="s">
        <v>4683</v>
      </c>
      <c r="F239" s="1873" t="s">
        <v>3056</v>
      </c>
    </row>
    <row r="240" spans="1:6" ht="25.5">
      <c r="A240" s="1650" t="s">
        <v>6233</v>
      </c>
      <c r="B240" s="895" t="s">
        <v>4684</v>
      </c>
      <c r="C240" s="1873"/>
      <c r="D240" s="1873"/>
      <c r="E240" s="1433" t="s">
        <v>4685</v>
      </c>
      <c r="F240" s="1873" t="s">
        <v>3156</v>
      </c>
    </row>
    <row r="241" spans="1:6" ht="25.5">
      <c r="A241" s="1650" t="s">
        <v>6234</v>
      </c>
      <c r="B241" s="895" t="s">
        <v>4613</v>
      </c>
      <c r="C241" s="1873" t="s">
        <v>4614</v>
      </c>
      <c r="D241" s="1873" t="s">
        <v>4274</v>
      </c>
      <c r="E241" s="1433" t="s">
        <v>1302</v>
      </c>
      <c r="F241" s="1873" t="s">
        <v>3056</v>
      </c>
    </row>
    <row r="242" spans="1:6" ht="25.5">
      <c r="A242" s="1650" t="s">
        <v>6234</v>
      </c>
      <c r="B242" s="895" t="s">
        <v>4700</v>
      </c>
      <c r="C242" s="1873" t="s">
        <v>4701</v>
      </c>
      <c r="D242" s="1873" t="s">
        <v>4274</v>
      </c>
      <c r="E242" s="1433" t="s">
        <v>4449</v>
      </c>
      <c r="F242" s="1873" t="s">
        <v>3165</v>
      </c>
    </row>
    <row r="243" spans="1:6">
      <c r="A243" s="1650" t="s">
        <v>6234</v>
      </c>
      <c r="B243" s="895" t="s">
        <v>4470</v>
      </c>
      <c r="C243" s="1873" t="s">
        <v>4471</v>
      </c>
      <c r="D243" s="1873" t="s">
        <v>4274</v>
      </c>
      <c r="E243" s="1433" t="s">
        <v>4686</v>
      </c>
      <c r="F243" s="1873" t="s">
        <v>3097</v>
      </c>
    </row>
    <row r="244" spans="1:6" ht="25.5">
      <c r="A244" s="1650" t="s">
        <v>6234</v>
      </c>
      <c r="B244" s="895" t="s">
        <v>4695</v>
      </c>
      <c r="C244" s="1873" t="s">
        <v>4696</v>
      </c>
      <c r="D244" s="1873" t="s">
        <v>4274</v>
      </c>
      <c r="E244" s="1433" t="s">
        <v>4298</v>
      </c>
      <c r="F244" s="1873" t="s">
        <v>3165</v>
      </c>
    </row>
    <row r="245" spans="1:6" ht="40.5">
      <c r="A245" s="1650" t="s">
        <v>6234</v>
      </c>
      <c r="B245" s="895" t="s">
        <v>6160</v>
      </c>
      <c r="C245" s="1873" t="s">
        <v>4697</v>
      </c>
      <c r="D245" s="1873" t="s">
        <v>4274</v>
      </c>
      <c r="E245" s="1433" t="s">
        <v>4482</v>
      </c>
      <c r="F245" s="1873" t="s">
        <v>3165</v>
      </c>
    </row>
    <row r="246" spans="1:6">
      <c r="A246" s="1650" t="s">
        <v>6234</v>
      </c>
      <c r="B246" s="895" t="s">
        <v>6159</v>
      </c>
      <c r="C246" s="1873" t="s">
        <v>4691</v>
      </c>
      <c r="D246" s="1873" t="s">
        <v>4274</v>
      </c>
      <c r="E246" s="1433" t="s">
        <v>4692</v>
      </c>
      <c r="F246" s="1873" t="s">
        <v>3152</v>
      </c>
    </row>
    <row r="247" spans="1:6" ht="25.5">
      <c r="A247" s="1650" t="s">
        <v>6234</v>
      </c>
      <c r="B247" s="895" t="s">
        <v>4694</v>
      </c>
      <c r="C247" s="1873" t="s">
        <v>4420</v>
      </c>
      <c r="D247" s="1873" t="s">
        <v>4274</v>
      </c>
      <c r="E247" s="1433" t="s">
        <v>4533</v>
      </c>
      <c r="F247" s="1873" t="s">
        <v>3066</v>
      </c>
    </row>
    <row r="248" spans="1:6" ht="25.5">
      <c r="A248" s="1650" t="s">
        <v>6234</v>
      </c>
      <c r="B248" s="895" t="s">
        <v>4689</v>
      </c>
      <c r="C248" s="1873" t="s">
        <v>669</v>
      </c>
      <c r="D248" s="1873" t="s">
        <v>4274</v>
      </c>
      <c r="E248" s="1433" t="s">
        <v>4690</v>
      </c>
      <c r="F248" s="1873" t="s">
        <v>3152</v>
      </c>
    </row>
    <row r="249" spans="1:6">
      <c r="A249" s="1650" t="s">
        <v>6234</v>
      </c>
      <c r="B249" s="895" t="s">
        <v>4693</v>
      </c>
      <c r="C249" s="1873" t="s">
        <v>4688</v>
      </c>
      <c r="D249" s="1873" t="s">
        <v>4274</v>
      </c>
      <c r="E249" s="1433" t="s">
        <v>3077</v>
      </c>
      <c r="F249" s="1873" t="s">
        <v>3156</v>
      </c>
    </row>
    <row r="250" spans="1:6">
      <c r="A250" s="1650" t="s">
        <v>6234</v>
      </c>
      <c r="B250" s="895" t="s">
        <v>4687</v>
      </c>
      <c r="C250" s="1873" t="s">
        <v>4688</v>
      </c>
      <c r="D250" s="1873" t="s">
        <v>4274</v>
      </c>
      <c r="E250" s="1433" t="s">
        <v>4621</v>
      </c>
      <c r="F250" s="1873" t="s">
        <v>3066</v>
      </c>
    </row>
    <row r="251" spans="1:6" ht="25.5">
      <c r="A251" s="1650" t="s">
        <v>6234</v>
      </c>
      <c r="B251" s="895" t="s">
        <v>4662</v>
      </c>
      <c r="C251" s="1873" t="s">
        <v>162</v>
      </c>
      <c r="D251" s="1873" t="s">
        <v>4663</v>
      </c>
      <c r="E251" s="1433" t="s">
        <v>4270</v>
      </c>
      <c r="F251" s="1873" t="s">
        <v>3056</v>
      </c>
    </row>
    <row r="252" spans="1:6" ht="102">
      <c r="A252" s="1650" t="s">
        <v>6234</v>
      </c>
      <c r="B252" s="895" t="s">
        <v>4630</v>
      </c>
      <c r="C252" s="1873" t="s">
        <v>4631</v>
      </c>
      <c r="D252" s="1873" t="s">
        <v>4632</v>
      </c>
      <c r="E252" s="1433" t="s">
        <v>4683</v>
      </c>
      <c r="F252" s="1873" t="s">
        <v>3056</v>
      </c>
    </row>
    <row r="253" spans="1:6" ht="38.25">
      <c r="A253" s="1650" t="s">
        <v>6234</v>
      </c>
      <c r="B253" s="895" t="s">
        <v>4698</v>
      </c>
      <c r="C253" s="1873" t="s">
        <v>4699</v>
      </c>
      <c r="D253" s="1873" t="s">
        <v>4274</v>
      </c>
      <c r="E253" s="1433" t="s">
        <v>3082</v>
      </c>
      <c r="F253" s="1873" t="s">
        <v>3165</v>
      </c>
    </row>
    <row r="254" spans="1:6">
      <c r="A254" s="159" t="s">
        <v>5972</v>
      </c>
    </row>
  </sheetData>
  <autoFilter ref="A4:F254"/>
  <sortState ref="A5:G250">
    <sortCondition ref="A5:A250"/>
  </sortState>
  <mergeCells count="3">
    <mergeCell ref="A5:F5"/>
    <mergeCell ref="A46:F46"/>
    <mergeCell ref="A103:F103"/>
  </mergeCells>
  <printOptions horizontalCentered="1"/>
  <pageMargins left="0.23622047244094491" right="0.23622047244094491" top="0.74803149606299213" bottom="0.74803149606299213" header="0.31496062992125984" footer="0.31496062992125984"/>
  <pageSetup scale="81" fitToHeight="56" orientation="landscape" r:id="rId1"/>
  <headerFooter alignWithMargins="0"/>
  <rowBreaks count="6" manualBreakCount="6">
    <brk id="19" max="16383" man="1"/>
    <brk id="34" max="16383" man="1"/>
    <brk id="45" max="16383" man="1"/>
    <brk id="67" max="16383" man="1"/>
    <brk id="87" max="16383" man="1"/>
    <brk id="102"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20"/>
  <sheetViews>
    <sheetView zoomScaleNormal="100" workbookViewId="0">
      <selection activeCell="A3" sqref="A3"/>
    </sheetView>
  </sheetViews>
  <sheetFormatPr baseColWidth="10" defaultColWidth="11.42578125" defaultRowHeight="12.75"/>
  <cols>
    <col min="1" max="1" width="50.140625" style="2" customWidth="1"/>
    <col min="2" max="5" width="10.7109375" style="2" customWidth="1"/>
    <col min="6" max="6" width="10.85546875" style="2" customWidth="1"/>
    <col min="7" max="16384" width="11.42578125" style="2"/>
  </cols>
  <sheetData>
    <row r="1" spans="1:6">
      <c r="A1" s="1" t="s">
        <v>651</v>
      </c>
    </row>
    <row r="2" spans="1:6">
      <c r="A2" s="3" t="s">
        <v>3104</v>
      </c>
    </row>
    <row r="3" spans="1:6">
      <c r="A3" s="361" t="s">
        <v>870</v>
      </c>
      <c r="B3" s="9"/>
    </row>
    <row r="4" spans="1:6" ht="26.25" customHeight="1">
      <c r="A4" s="2226" t="s">
        <v>871</v>
      </c>
      <c r="B4" s="2417" t="s">
        <v>872</v>
      </c>
      <c r="C4" s="2418"/>
      <c r="D4" s="2418"/>
      <c r="E4" s="2419"/>
      <c r="F4" s="2416" t="s">
        <v>0</v>
      </c>
    </row>
    <row r="5" spans="1:6" ht="25.5">
      <c r="A5" s="2123"/>
      <c r="B5" s="489" t="s">
        <v>873</v>
      </c>
      <c r="C5" s="489" t="s">
        <v>874</v>
      </c>
      <c r="D5" s="489" t="s">
        <v>3103</v>
      </c>
      <c r="E5" s="489" t="s">
        <v>875</v>
      </c>
      <c r="F5" s="2416"/>
    </row>
    <row r="6" spans="1:6" ht="25.5">
      <c r="A6" s="362" t="s">
        <v>5189</v>
      </c>
      <c r="B6" s="96">
        <v>6</v>
      </c>
      <c r="C6" s="96">
        <v>8</v>
      </c>
      <c r="D6" s="96">
        <v>3</v>
      </c>
      <c r="E6" s="96">
        <v>2</v>
      </c>
      <c r="F6" s="94">
        <f t="shared" ref="F6:F16" si="0">SUM(B6:E6)</f>
        <v>19</v>
      </c>
    </row>
    <row r="7" spans="1:6" ht="25.5">
      <c r="A7" s="362" t="s">
        <v>5190</v>
      </c>
      <c r="B7" s="96">
        <v>6</v>
      </c>
      <c r="C7" s="96">
        <v>8</v>
      </c>
      <c r="D7" s="96">
        <v>8</v>
      </c>
      <c r="E7" s="96">
        <v>8</v>
      </c>
      <c r="F7" s="94">
        <f t="shared" si="0"/>
        <v>30</v>
      </c>
    </row>
    <row r="8" spans="1:6" ht="38.25">
      <c r="A8" s="362" t="s">
        <v>5191</v>
      </c>
      <c r="B8" s="96">
        <v>24</v>
      </c>
      <c r="C8" s="96">
        <v>24</v>
      </c>
      <c r="D8" s="96">
        <v>4</v>
      </c>
      <c r="E8" s="96">
        <v>1</v>
      </c>
      <c r="F8" s="94">
        <f t="shared" si="0"/>
        <v>53</v>
      </c>
    </row>
    <row r="9" spans="1:6" ht="25.5">
      <c r="A9" s="362" t="s">
        <v>876</v>
      </c>
      <c r="B9" s="96">
        <v>2</v>
      </c>
      <c r="C9" s="96">
        <v>4</v>
      </c>
      <c r="D9" s="96">
        <v>0</v>
      </c>
      <c r="E9" s="96">
        <v>1</v>
      </c>
      <c r="F9" s="94">
        <f t="shared" si="0"/>
        <v>7</v>
      </c>
    </row>
    <row r="10" spans="1:6" ht="25.5">
      <c r="A10" s="362" t="s">
        <v>877</v>
      </c>
      <c r="B10" s="96">
        <v>14</v>
      </c>
      <c r="C10" s="96">
        <v>23</v>
      </c>
      <c r="D10" s="96">
        <v>4</v>
      </c>
      <c r="E10" s="96">
        <v>3</v>
      </c>
      <c r="F10" s="94">
        <f t="shared" si="0"/>
        <v>44</v>
      </c>
    </row>
    <row r="11" spans="1:6" ht="31.5" customHeight="1">
      <c r="A11" s="362" t="s">
        <v>878</v>
      </c>
      <c r="B11" s="96">
        <v>45</v>
      </c>
      <c r="C11" s="96">
        <v>44</v>
      </c>
      <c r="D11" s="96">
        <v>19</v>
      </c>
      <c r="E11" s="96">
        <v>6</v>
      </c>
      <c r="F11" s="94">
        <f t="shared" si="0"/>
        <v>114</v>
      </c>
    </row>
    <row r="12" spans="1:6">
      <c r="A12" s="362" t="s">
        <v>879</v>
      </c>
      <c r="B12" s="96">
        <v>21</v>
      </c>
      <c r="C12" s="96">
        <v>19</v>
      </c>
      <c r="D12" s="96"/>
      <c r="E12" s="96"/>
      <c r="F12" s="94">
        <f t="shared" si="0"/>
        <v>40</v>
      </c>
    </row>
    <row r="13" spans="1:6" ht="19.5" customHeight="1">
      <c r="A13" s="362" t="s">
        <v>880</v>
      </c>
      <c r="B13" s="96">
        <v>14</v>
      </c>
      <c r="C13" s="96">
        <v>10</v>
      </c>
      <c r="D13" s="96">
        <v>2</v>
      </c>
      <c r="E13" s="96"/>
      <c r="F13" s="94">
        <f t="shared" si="0"/>
        <v>26</v>
      </c>
    </row>
    <row r="14" spans="1:6" ht="25.5">
      <c r="A14" s="362" t="s">
        <v>5192</v>
      </c>
      <c r="B14" s="96">
        <v>10</v>
      </c>
      <c r="C14" s="96">
        <v>6</v>
      </c>
      <c r="D14" s="96">
        <v>1</v>
      </c>
      <c r="E14" s="96">
        <v>1</v>
      </c>
      <c r="F14" s="94">
        <f t="shared" si="0"/>
        <v>18</v>
      </c>
    </row>
    <row r="15" spans="1:6" ht="25.5">
      <c r="A15" s="362" t="s">
        <v>881</v>
      </c>
      <c r="B15" s="96">
        <v>26</v>
      </c>
      <c r="C15" s="96">
        <v>5</v>
      </c>
      <c r="D15" s="96">
        <v>5</v>
      </c>
      <c r="E15" s="96"/>
      <c r="F15" s="94">
        <f t="shared" si="0"/>
        <v>36</v>
      </c>
    </row>
    <row r="16" spans="1:6">
      <c r="A16" s="362" t="s">
        <v>5193</v>
      </c>
      <c r="B16" s="96">
        <v>62</v>
      </c>
      <c r="C16" s="96">
        <v>5</v>
      </c>
      <c r="D16" s="96">
        <v>1</v>
      </c>
      <c r="E16" s="96">
        <v>4</v>
      </c>
      <c r="F16" s="94">
        <f t="shared" si="0"/>
        <v>72</v>
      </c>
    </row>
    <row r="17" spans="1:6">
      <c r="A17" s="363" t="s">
        <v>0</v>
      </c>
      <c r="B17" s="490">
        <f t="shared" ref="B17:F17" si="1">SUM(B6:B16)</f>
        <v>230</v>
      </c>
      <c r="C17" s="490">
        <f t="shared" si="1"/>
        <v>156</v>
      </c>
      <c r="D17" s="490">
        <f t="shared" si="1"/>
        <v>47</v>
      </c>
      <c r="E17" s="490">
        <f t="shared" si="1"/>
        <v>26</v>
      </c>
      <c r="F17" s="490">
        <f t="shared" si="1"/>
        <v>459</v>
      </c>
    </row>
    <row r="18" spans="1:6">
      <c r="A18" s="63" t="s">
        <v>882</v>
      </c>
    </row>
    <row r="20" spans="1:6" ht="15" customHeight="1"/>
  </sheetData>
  <mergeCells count="3">
    <mergeCell ref="A4:A5"/>
    <mergeCell ref="F4:F5"/>
    <mergeCell ref="B4:E4"/>
  </mergeCells>
  <printOptions horizontalCentered="1"/>
  <pageMargins left="0.70866141732283472" right="0.70866141732283472" top="0.74803149606299213" bottom="0.74803149606299213" header="0.31496062992125984" footer="0.31496062992125984"/>
  <pageSetup fitToHeight="11"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239"/>
  <sheetViews>
    <sheetView showGridLines="0" zoomScaleNormal="100" workbookViewId="0">
      <selection activeCell="A3" sqref="A3"/>
    </sheetView>
  </sheetViews>
  <sheetFormatPr baseColWidth="10" defaultColWidth="11.42578125" defaultRowHeight="12.75"/>
  <cols>
    <col min="1" max="1" width="25.7109375" style="1438" customWidth="1"/>
    <col min="2" max="2" width="85.7109375" style="1437" customWidth="1"/>
    <col min="3" max="3" width="10.7109375" style="1438" customWidth="1"/>
    <col min="4" max="4" width="13" style="1439" customWidth="1"/>
    <col min="5" max="5" width="11.42578125" style="1438"/>
    <col min="6" max="6" width="43.140625" style="1438" customWidth="1"/>
    <col min="7" max="7" width="46.42578125" style="1438" customWidth="1"/>
    <col min="8" max="16384" width="11.42578125" style="1438"/>
  </cols>
  <sheetData>
    <row r="1" spans="1:4">
      <c r="A1" s="1" t="s">
        <v>651</v>
      </c>
    </row>
    <row r="2" spans="1:4">
      <c r="A2" s="3" t="s">
        <v>3307</v>
      </c>
      <c r="B2" s="1440"/>
      <c r="C2" s="1440"/>
    </row>
    <row r="3" spans="1:4">
      <c r="A3" s="1441" t="s">
        <v>3284</v>
      </c>
    </row>
    <row r="4" spans="1:4" ht="25.5">
      <c r="A4" s="1459" t="s">
        <v>3121</v>
      </c>
      <c r="B4" s="1458" t="s">
        <v>3105</v>
      </c>
      <c r="C4" s="1459" t="s">
        <v>3309</v>
      </c>
      <c r="D4" s="1438"/>
    </row>
    <row r="5" spans="1:4" ht="25.5">
      <c r="A5" s="1931" t="s">
        <v>2849</v>
      </c>
      <c r="B5" s="1932" t="s">
        <v>3231</v>
      </c>
      <c r="C5" s="1936">
        <v>35</v>
      </c>
      <c r="D5" s="1438"/>
    </row>
    <row r="6" spans="1:4">
      <c r="A6" s="1446" t="s">
        <v>3062</v>
      </c>
      <c r="B6" s="1933" t="s">
        <v>3261</v>
      </c>
      <c r="C6" s="1456">
        <v>70</v>
      </c>
      <c r="D6" s="1438"/>
    </row>
    <row r="7" spans="1:4">
      <c r="A7" s="1446" t="s">
        <v>3062</v>
      </c>
      <c r="B7" s="1933" t="s">
        <v>3265</v>
      </c>
      <c r="C7" s="1456">
        <v>30</v>
      </c>
      <c r="D7" s="1438"/>
    </row>
    <row r="8" spans="1:4">
      <c r="A8" s="1446" t="s">
        <v>3062</v>
      </c>
      <c r="B8" s="1933" t="s">
        <v>3148</v>
      </c>
      <c r="C8" s="1456">
        <v>30</v>
      </c>
      <c r="D8" s="1438"/>
    </row>
    <row r="9" spans="1:4">
      <c r="A9" s="1446" t="s">
        <v>3062</v>
      </c>
      <c r="B9" s="1933" t="s">
        <v>3146</v>
      </c>
      <c r="C9" s="1456">
        <v>100</v>
      </c>
      <c r="D9" s="1438"/>
    </row>
    <row r="10" spans="1:4">
      <c r="A10" s="1446" t="s">
        <v>3062</v>
      </c>
      <c r="B10" s="1933" t="s">
        <v>5529</v>
      </c>
      <c r="C10" s="1456">
        <v>30</v>
      </c>
      <c r="D10" s="1438"/>
    </row>
    <row r="11" spans="1:4">
      <c r="A11" s="1446" t="s">
        <v>3062</v>
      </c>
      <c r="B11" s="1933" t="s">
        <v>6272</v>
      </c>
      <c r="C11" s="1456">
        <v>70</v>
      </c>
      <c r="D11" s="1438"/>
    </row>
    <row r="12" spans="1:4">
      <c r="A12" s="1446" t="s">
        <v>3062</v>
      </c>
      <c r="B12" s="1933" t="s">
        <v>6274</v>
      </c>
      <c r="C12" s="1456">
        <v>55</v>
      </c>
      <c r="D12" s="1438"/>
    </row>
    <row r="13" spans="1:4">
      <c r="A13" s="1446" t="s">
        <v>3062</v>
      </c>
      <c r="B13" s="1933" t="s">
        <v>6268</v>
      </c>
      <c r="C13" s="1456">
        <v>70</v>
      </c>
      <c r="D13" s="1438"/>
    </row>
    <row r="14" spans="1:4">
      <c r="A14" s="1446" t="s">
        <v>3156</v>
      </c>
      <c r="B14" s="1933" t="s">
        <v>6257</v>
      </c>
      <c r="C14" s="1456">
        <v>31</v>
      </c>
      <c r="D14" s="1438"/>
    </row>
    <row r="15" spans="1:4">
      <c r="A15" s="1446" t="s">
        <v>3156</v>
      </c>
      <c r="B15" s="1933" t="s">
        <v>6241</v>
      </c>
      <c r="C15" s="1456">
        <v>22</v>
      </c>
      <c r="D15" s="1438"/>
    </row>
    <row r="16" spans="1:4">
      <c r="A16" s="1446" t="s">
        <v>3156</v>
      </c>
      <c r="B16" s="1933" t="s">
        <v>3238</v>
      </c>
      <c r="C16" s="1456">
        <v>22</v>
      </c>
      <c r="D16" s="1438"/>
    </row>
    <row r="17" spans="1:4">
      <c r="A17" s="1446" t="s">
        <v>3156</v>
      </c>
      <c r="B17" s="1933" t="s">
        <v>3221</v>
      </c>
      <c r="C17" s="1456">
        <v>24</v>
      </c>
      <c r="D17" s="1438"/>
    </row>
    <row r="18" spans="1:4">
      <c r="A18" s="1446" t="s">
        <v>3156</v>
      </c>
      <c r="B18" s="1933" t="s">
        <v>6258</v>
      </c>
      <c r="C18" s="1456">
        <v>26</v>
      </c>
      <c r="D18" s="1438"/>
    </row>
    <row r="19" spans="1:4">
      <c r="A19" s="1446" t="s">
        <v>3156</v>
      </c>
      <c r="B19" s="1933" t="s">
        <v>3212</v>
      </c>
      <c r="C19" s="1456">
        <v>22</v>
      </c>
      <c r="D19" s="1438"/>
    </row>
    <row r="20" spans="1:4">
      <c r="A20" s="1446" t="s">
        <v>3100</v>
      </c>
      <c r="B20" s="1933" t="s">
        <v>3198</v>
      </c>
      <c r="C20" s="1456">
        <v>27</v>
      </c>
      <c r="D20" s="1438"/>
    </row>
    <row r="21" spans="1:4" ht="25.5">
      <c r="A21" s="1446" t="s">
        <v>3188</v>
      </c>
      <c r="B21" s="1933" t="s">
        <v>6250</v>
      </c>
      <c r="C21" s="1456">
        <v>19</v>
      </c>
      <c r="D21" s="1438"/>
    </row>
    <row r="22" spans="1:4" ht="25.5">
      <c r="A22" s="1446" t="s">
        <v>3188</v>
      </c>
      <c r="B22" s="1446" t="s">
        <v>6249</v>
      </c>
      <c r="C22" s="1456">
        <v>43</v>
      </c>
      <c r="D22" s="1438"/>
    </row>
    <row r="23" spans="1:4">
      <c r="A23" s="1446" t="s">
        <v>3188</v>
      </c>
      <c r="B23" s="1446" t="s">
        <v>6247</v>
      </c>
      <c r="C23" s="1456">
        <v>42</v>
      </c>
      <c r="D23" s="1438"/>
    </row>
    <row r="24" spans="1:4" ht="38.25">
      <c r="A24" s="1446" t="s">
        <v>6276</v>
      </c>
      <c r="B24" s="1446" t="s">
        <v>5521</v>
      </c>
      <c r="C24" s="1456">
        <v>200</v>
      </c>
      <c r="D24" s="1438"/>
    </row>
    <row r="25" spans="1:4" ht="25.5">
      <c r="A25" s="1442" t="s">
        <v>3057</v>
      </c>
      <c r="B25" s="1442" t="s">
        <v>3294</v>
      </c>
      <c r="C25" s="1453">
        <v>60</v>
      </c>
      <c r="D25" s="1438"/>
    </row>
    <row r="26" spans="1:4">
      <c r="A26" s="1442" t="s">
        <v>3057</v>
      </c>
      <c r="B26" s="1934" t="s">
        <v>3290</v>
      </c>
      <c r="C26" s="1453">
        <v>70</v>
      </c>
      <c r="D26" s="1438"/>
    </row>
    <row r="27" spans="1:4">
      <c r="A27" s="1442" t="s">
        <v>3057</v>
      </c>
      <c r="B27" s="1442" t="s">
        <v>3297</v>
      </c>
      <c r="C27" s="1453">
        <v>70</v>
      </c>
      <c r="D27" s="1438"/>
    </row>
    <row r="28" spans="1:4" ht="25.5">
      <c r="A28" s="1442" t="s">
        <v>3057</v>
      </c>
      <c r="B28" s="1442" t="s">
        <v>3291</v>
      </c>
      <c r="C28" s="1453">
        <v>70</v>
      </c>
      <c r="D28" s="1438"/>
    </row>
    <row r="29" spans="1:4">
      <c r="A29" s="1442" t="s">
        <v>3057</v>
      </c>
      <c r="B29" s="1442" t="s">
        <v>5514</v>
      </c>
      <c r="C29" s="1453">
        <v>200</v>
      </c>
      <c r="D29" s="1438"/>
    </row>
    <row r="30" spans="1:4">
      <c r="A30" s="1442" t="s">
        <v>3057</v>
      </c>
      <c r="B30" s="1934" t="s">
        <v>3292</v>
      </c>
      <c r="C30" s="1453">
        <v>45</v>
      </c>
      <c r="D30" s="1438"/>
    </row>
    <row r="31" spans="1:4">
      <c r="A31" s="1442" t="s">
        <v>3057</v>
      </c>
      <c r="B31" s="1935" t="s">
        <v>6237</v>
      </c>
      <c r="C31" s="1453">
        <v>60</v>
      </c>
      <c r="D31" s="1438"/>
    </row>
    <row r="32" spans="1:4" ht="25.5">
      <c r="A32" s="1442" t="s">
        <v>3057</v>
      </c>
      <c r="B32" s="1442" t="s">
        <v>3287</v>
      </c>
      <c r="C32" s="1453">
        <v>8</v>
      </c>
      <c r="D32" s="1438"/>
    </row>
    <row r="33" spans="1:4">
      <c r="A33" s="1442" t="s">
        <v>3057</v>
      </c>
      <c r="B33" s="1442" t="s">
        <v>3285</v>
      </c>
      <c r="C33" s="1453">
        <v>15</v>
      </c>
      <c r="D33" s="1438"/>
    </row>
    <row r="34" spans="1:4">
      <c r="A34" s="1442" t="s">
        <v>3057</v>
      </c>
      <c r="B34" s="1442" t="s">
        <v>890</v>
      </c>
      <c r="C34" s="1453">
        <v>40</v>
      </c>
      <c r="D34" s="1438"/>
    </row>
    <row r="35" spans="1:4">
      <c r="A35" s="1442" t="s">
        <v>3057</v>
      </c>
      <c r="B35" s="1442" t="s">
        <v>3286</v>
      </c>
      <c r="C35" s="1453">
        <v>15</v>
      </c>
      <c r="D35" s="1438"/>
    </row>
    <row r="36" spans="1:4">
      <c r="A36" s="1446" t="s">
        <v>3097</v>
      </c>
      <c r="B36" s="1929" t="s">
        <v>6244</v>
      </c>
      <c r="C36" s="1456">
        <v>17</v>
      </c>
      <c r="D36" s="1438"/>
    </row>
    <row r="37" spans="1:4">
      <c r="A37" s="1446" t="s">
        <v>3097</v>
      </c>
      <c r="B37" s="1446" t="s">
        <v>3185</v>
      </c>
      <c r="C37" s="1456">
        <v>12</v>
      </c>
      <c r="D37" s="1438"/>
    </row>
    <row r="38" spans="1:4">
      <c r="A38" s="1446" t="s">
        <v>3097</v>
      </c>
      <c r="B38" s="1446" t="s">
        <v>3179</v>
      </c>
      <c r="C38" s="1456">
        <v>38</v>
      </c>
      <c r="D38" s="1438"/>
    </row>
    <row r="39" spans="1:4">
      <c r="A39" s="1446" t="s">
        <v>3097</v>
      </c>
      <c r="B39" s="1446" t="s">
        <v>3207</v>
      </c>
      <c r="C39" s="1456">
        <v>27</v>
      </c>
      <c r="D39" s="1438"/>
    </row>
    <row r="40" spans="1:4">
      <c r="A40" s="1446" t="s">
        <v>3097</v>
      </c>
      <c r="B40" s="1446" t="s">
        <v>6248</v>
      </c>
      <c r="C40" s="1456">
        <v>34</v>
      </c>
      <c r="D40" s="1438"/>
    </row>
    <row r="41" spans="1:4">
      <c r="A41" s="1446" t="s">
        <v>3097</v>
      </c>
      <c r="B41" s="1446" t="s">
        <v>6245</v>
      </c>
      <c r="C41" s="1456">
        <v>42</v>
      </c>
      <c r="D41" s="1438"/>
    </row>
    <row r="42" spans="1:4">
      <c r="A42" s="1446" t="s">
        <v>3097</v>
      </c>
      <c r="B42" s="1446" t="s">
        <v>3266</v>
      </c>
      <c r="C42" s="1456">
        <v>70</v>
      </c>
      <c r="D42" s="1438"/>
    </row>
    <row r="43" spans="1:4">
      <c r="A43" s="1446" t="s">
        <v>3097</v>
      </c>
      <c r="B43" s="1446" t="s">
        <v>3189</v>
      </c>
      <c r="C43" s="1456">
        <v>17</v>
      </c>
      <c r="D43" s="1438"/>
    </row>
    <row r="44" spans="1:4">
      <c r="A44" s="1446" t="s">
        <v>3097</v>
      </c>
      <c r="B44" s="1446" t="s">
        <v>3240</v>
      </c>
      <c r="C44" s="1456">
        <v>37</v>
      </c>
      <c r="D44" s="1438"/>
    </row>
    <row r="45" spans="1:4">
      <c r="A45" s="1446" t="s">
        <v>3097</v>
      </c>
      <c r="B45" s="1446" t="s">
        <v>3187</v>
      </c>
      <c r="C45" s="1456">
        <v>16</v>
      </c>
      <c r="D45" s="1438"/>
    </row>
    <row r="46" spans="1:4">
      <c r="A46" s="1446" t="s">
        <v>3097</v>
      </c>
      <c r="B46" s="1446" t="s">
        <v>3264</v>
      </c>
      <c r="C46" s="1456">
        <v>80</v>
      </c>
      <c r="D46" s="1438"/>
    </row>
    <row r="47" spans="1:4">
      <c r="A47" s="1446" t="s">
        <v>3097</v>
      </c>
      <c r="B47" s="1446" t="s">
        <v>3191</v>
      </c>
      <c r="C47" s="1456">
        <v>25</v>
      </c>
      <c r="D47" s="1438"/>
    </row>
    <row r="48" spans="1:4">
      <c r="A48" s="1446" t="s">
        <v>3097</v>
      </c>
      <c r="B48" s="1446" t="s">
        <v>3182</v>
      </c>
      <c r="C48" s="1456">
        <v>37</v>
      </c>
      <c r="D48" s="1438"/>
    </row>
    <row r="49" spans="1:5">
      <c r="A49" s="1446" t="s">
        <v>3097</v>
      </c>
      <c r="B49" s="1446" t="s">
        <v>3175</v>
      </c>
      <c r="C49" s="1456">
        <v>22</v>
      </c>
      <c r="D49" s="1438"/>
    </row>
    <row r="50" spans="1:5">
      <c r="A50" s="1446" t="s">
        <v>3097</v>
      </c>
      <c r="B50" s="1446" t="s">
        <v>3211</v>
      </c>
      <c r="C50" s="1456">
        <v>21</v>
      </c>
      <c r="D50" s="1438"/>
    </row>
    <row r="51" spans="1:5">
      <c r="A51" s="1446" t="s">
        <v>3097</v>
      </c>
      <c r="B51" s="1446" t="s">
        <v>5530</v>
      </c>
      <c r="C51" s="1456">
        <v>50</v>
      </c>
      <c r="D51" s="1438"/>
    </row>
    <row r="52" spans="1:5">
      <c r="A52" s="1446" t="s">
        <v>3097</v>
      </c>
      <c r="B52" s="1446" t="s">
        <v>3248</v>
      </c>
      <c r="C52" s="1456">
        <v>33</v>
      </c>
      <c r="D52" s="1438"/>
    </row>
    <row r="53" spans="1:5">
      <c r="A53" s="1446" t="s">
        <v>3097</v>
      </c>
      <c r="B53" s="1446" t="s">
        <v>3193</v>
      </c>
      <c r="C53" s="1456">
        <v>27</v>
      </c>
      <c r="D53" s="1438"/>
    </row>
    <row r="54" spans="1:5">
      <c r="A54" s="1446" t="s">
        <v>3097</v>
      </c>
      <c r="B54" s="1446" t="s">
        <v>3194</v>
      </c>
      <c r="C54" s="1456">
        <v>25</v>
      </c>
      <c r="D54" s="1438"/>
    </row>
    <row r="55" spans="1:5">
      <c r="A55" s="1446" t="s">
        <v>3097</v>
      </c>
      <c r="B55" s="1930" t="s">
        <v>5527</v>
      </c>
      <c r="C55" s="1455">
        <v>30</v>
      </c>
      <c r="D55" s="1438"/>
      <c r="E55" s="1448"/>
    </row>
    <row r="56" spans="1:5">
      <c r="A56" s="1446" t="s">
        <v>3097</v>
      </c>
      <c r="B56" s="1930" t="s">
        <v>5527</v>
      </c>
      <c r="C56" s="1455">
        <v>30</v>
      </c>
      <c r="D56" s="1438"/>
    </row>
    <row r="57" spans="1:5">
      <c r="A57" s="1446" t="s">
        <v>3097</v>
      </c>
      <c r="B57" s="1930" t="s">
        <v>5527</v>
      </c>
      <c r="C57" s="1455">
        <v>30</v>
      </c>
      <c r="D57" s="1438"/>
    </row>
    <row r="58" spans="1:5">
      <c r="A58" s="1446" t="s">
        <v>3097</v>
      </c>
      <c r="B58" s="1446" t="s">
        <v>3195</v>
      </c>
      <c r="C58" s="1456">
        <v>28</v>
      </c>
      <c r="D58" s="1438"/>
    </row>
    <row r="59" spans="1:5">
      <c r="A59" s="1446" t="s">
        <v>3097</v>
      </c>
      <c r="B59" s="1446" t="s">
        <v>5526</v>
      </c>
      <c r="C59" s="1456">
        <v>22</v>
      </c>
      <c r="D59" s="1438"/>
    </row>
    <row r="60" spans="1:5">
      <c r="A60" s="1446" t="s">
        <v>3097</v>
      </c>
      <c r="B60" s="1446" t="s">
        <v>3196</v>
      </c>
      <c r="C60" s="1456">
        <v>25</v>
      </c>
      <c r="D60" s="1438"/>
    </row>
    <row r="61" spans="1:5">
      <c r="A61" s="1446" t="s">
        <v>3097</v>
      </c>
      <c r="B61" s="1446" t="s">
        <v>3192</v>
      </c>
      <c r="C61" s="1456">
        <v>9</v>
      </c>
      <c r="D61" s="1438"/>
    </row>
    <row r="62" spans="1:5">
      <c r="A62" s="1446" t="s">
        <v>3097</v>
      </c>
      <c r="B62" s="1446" t="s">
        <v>6246</v>
      </c>
      <c r="C62" s="1456">
        <v>41</v>
      </c>
      <c r="D62" s="1438"/>
    </row>
    <row r="63" spans="1:5">
      <c r="A63" s="1446" t="s">
        <v>3097</v>
      </c>
      <c r="B63" s="1446" t="s">
        <v>3173</v>
      </c>
      <c r="C63" s="1456">
        <v>26</v>
      </c>
      <c r="D63" s="1438"/>
    </row>
    <row r="64" spans="1:5">
      <c r="A64" s="1446" t="s">
        <v>3097</v>
      </c>
      <c r="B64" s="1446" t="s">
        <v>3174</v>
      </c>
      <c r="C64" s="1456">
        <v>37</v>
      </c>
      <c r="D64" s="1438"/>
    </row>
    <row r="65" spans="1:4">
      <c r="A65" s="1446" t="s">
        <v>3097</v>
      </c>
      <c r="B65" s="1446" t="s">
        <v>3162</v>
      </c>
      <c r="C65" s="1456">
        <v>28</v>
      </c>
      <c r="D65" s="1438"/>
    </row>
    <row r="66" spans="1:4">
      <c r="A66" s="1446" t="s">
        <v>3097</v>
      </c>
      <c r="B66" s="1446" t="s">
        <v>3209</v>
      </c>
      <c r="C66" s="1456">
        <v>24</v>
      </c>
      <c r="D66" s="1438"/>
    </row>
    <row r="67" spans="1:4">
      <c r="A67" s="1446" t="s">
        <v>3097</v>
      </c>
      <c r="B67" s="1446" t="s">
        <v>3184</v>
      </c>
      <c r="C67" s="1456">
        <v>17</v>
      </c>
      <c r="D67" s="1438"/>
    </row>
    <row r="68" spans="1:4">
      <c r="A68" s="1446" t="s">
        <v>3097</v>
      </c>
      <c r="B68" s="1446" t="s">
        <v>3190</v>
      </c>
      <c r="C68" s="1456">
        <v>11</v>
      </c>
      <c r="D68" s="1438"/>
    </row>
    <row r="69" spans="1:4">
      <c r="A69" s="1446" t="s">
        <v>3097</v>
      </c>
      <c r="B69" s="1446" t="s">
        <v>3214</v>
      </c>
      <c r="C69" s="1456">
        <v>32</v>
      </c>
      <c r="D69" s="1438"/>
    </row>
    <row r="70" spans="1:4">
      <c r="A70" s="1446" t="s">
        <v>3097</v>
      </c>
      <c r="B70" s="1446" t="s">
        <v>5515</v>
      </c>
      <c r="C70" s="1456">
        <v>35</v>
      </c>
      <c r="D70" s="1438"/>
    </row>
    <row r="71" spans="1:4">
      <c r="A71" s="1446" t="s">
        <v>3097</v>
      </c>
      <c r="B71" s="1446" t="s">
        <v>3159</v>
      </c>
      <c r="C71" s="1456">
        <v>27</v>
      </c>
      <c r="D71" s="1438"/>
    </row>
    <row r="72" spans="1:4">
      <c r="A72" s="1446" t="s">
        <v>3097</v>
      </c>
      <c r="B72" s="1446" t="s">
        <v>3216</v>
      </c>
      <c r="C72" s="1456">
        <v>13</v>
      </c>
      <c r="D72" s="1438"/>
    </row>
    <row r="73" spans="1:4">
      <c r="A73" s="1446" t="s">
        <v>3097</v>
      </c>
      <c r="B73" s="1446" t="s">
        <v>3216</v>
      </c>
      <c r="C73" s="1456">
        <v>19</v>
      </c>
      <c r="D73" s="1438"/>
    </row>
    <row r="74" spans="1:4">
      <c r="A74" s="1446" t="s">
        <v>3097</v>
      </c>
      <c r="B74" s="1446" t="s">
        <v>3186</v>
      </c>
      <c r="C74" s="1456">
        <v>8</v>
      </c>
      <c r="D74" s="1438"/>
    </row>
    <row r="75" spans="1:4">
      <c r="A75" s="1446" t="s">
        <v>3097</v>
      </c>
      <c r="B75" s="1446" t="s">
        <v>3183</v>
      </c>
      <c r="C75" s="1456">
        <v>78</v>
      </c>
      <c r="D75" s="1438"/>
    </row>
    <row r="76" spans="1:4">
      <c r="A76" s="1446" t="s">
        <v>3097</v>
      </c>
      <c r="B76" s="1446" t="s">
        <v>3267</v>
      </c>
      <c r="C76" s="1456">
        <v>80</v>
      </c>
      <c r="D76" s="1438"/>
    </row>
    <row r="77" spans="1:4">
      <c r="A77" s="1446" t="s">
        <v>3097</v>
      </c>
      <c r="B77" s="1446" t="s">
        <v>3249</v>
      </c>
      <c r="C77" s="1456">
        <v>17</v>
      </c>
      <c r="D77" s="1438"/>
    </row>
    <row r="78" spans="1:4">
      <c r="A78" s="1446" t="s">
        <v>3097</v>
      </c>
      <c r="B78" s="1446" t="s">
        <v>3217</v>
      </c>
      <c r="C78" s="1456">
        <v>27</v>
      </c>
      <c r="D78" s="1438"/>
    </row>
    <row r="79" spans="1:4">
      <c r="A79" s="1446" t="s">
        <v>3097</v>
      </c>
      <c r="B79" s="1446" t="s">
        <v>3268</v>
      </c>
      <c r="C79" s="1456">
        <v>50</v>
      </c>
      <c r="D79" s="1438"/>
    </row>
    <row r="80" spans="1:4">
      <c r="A80" s="1446" t="s">
        <v>3097</v>
      </c>
      <c r="B80" s="1446" t="s">
        <v>3276</v>
      </c>
      <c r="C80" s="1456">
        <v>45</v>
      </c>
      <c r="D80" s="1438"/>
    </row>
    <row r="81" spans="1:4">
      <c r="A81" s="1446" t="s">
        <v>3165</v>
      </c>
      <c r="B81" s="1446" t="s">
        <v>3242</v>
      </c>
      <c r="C81" s="1456">
        <v>24</v>
      </c>
      <c r="D81" s="1438"/>
    </row>
    <row r="82" spans="1:4">
      <c r="A82" s="1446" t="s">
        <v>3165</v>
      </c>
      <c r="B82" s="1446" t="s">
        <v>3235</v>
      </c>
      <c r="C82" s="1456">
        <v>19</v>
      </c>
      <c r="D82" s="1438"/>
    </row>
    <row r="83" spans="1:4" ht="25.5">
      <c r="A83" s="1446" t="s">
        <v>3165</v>
      </c>
      <c r="B83" s="1442" t="s">
        <v>3295</v>
      </c>
      <c r="C83" s="1453">
        <v>70</v>
      </c>
      <c r="D83" s="1438"/>
    </row>
    <row r="84" spans="1:4" ht="25.5">
      <c r="A84" s="1446" t="s">
        <v>3165</v>
      </c>
      <c r="B84" s="1442" t="s">
        <v>3296</v>
      </c>
      <c r="C84" s="1453">
        <v>70</v>
      </c>
      <c r="D84" s="1438"/>
    </row>
    <row r="85" spans="1:4" ht="25.5">
      <c r="A85" s="1446" t="s">
        <v>3165</v>
      </c>
      <c r="B85" s="1934" t="s">
        <v>3289</v>
      </c>
      <c r="C85" s="1453">
        <v>130</v>
      </c>
      <c r="D85" s="1438"/>
    </row>
    <row r="86" spans="1:4">
      <c r="A86" s="1446" t="s">
        <v>3165</v>
      </c>
      <c r="B86" s="1446" t="s">
        <v>3247</v>
      </c>
      <c r="C86" s="1456">
        <v>26</v>
      </c>
      <c r="D86" s="1438"/>
    </row>
    <row r="87" spans="1:4" ht="38.25">
      <c r="A87" s="1446" t="s">
        <v>3165</v>
      </c>
      <c r="B87" s="1446" t="s">
        <v>6262</v>
      </c>
      <c r="C87" s="1456">
        <v>150</v>
      </c>
      <c r="D87" s="1438"/>
    </row>
    <row r="88" spans="1:4">
      <c r="A88" s="1446" t="s">
        <v>3165</v>
      </c>
      <c r="B88" s="1446" t="s">
        <v>3166</v>
      </c>
      <c r="C88" s="1456">
        <v>33</v>
      </c>
      <c r="D88" s="1438"/>
    </row>
    <row r="89" spans="1:4">
      <c r="A89" s="1446" t="s">
        <v>3165</v>
      </c>
      <c r="B89" s="1446" t="s">
        <v>3228</v>
      </c>
      <c r="C89" s="1456">
        <v>42</v>
      </c>
      <c r="D89" s="1438"/>
    </row>
    <row r="90" spans="1:4">
      <c r="A90" s="1446" t="s">
        <v>3165</v>
      </c>
      <c r="B90" s="1446" t="s">
        <v>3234</v>
      </c>
      <c r="C90" s="1456">
        <v>20</v>
      </c>
      <c r="D90" s="1438"/>
    </row>
    <row r="91" spans="1:4">
      <c r="A91" s="1446" t="s">
        <v>3165</v>
      </c>
      <c r="B91" s="1446" t="s">
        <v>3245</v>
      </c>
      <c r="C91" s="1456">
        <v>11</v>
      </c>
      <c r="D91" s="1438"/>
    </row>
    <row r="92" spans="1:4" ht="25.5">
      <c r="A92" s="1446" t="s">
        <v>3165</v>
      </c>
      <c r="B92" s="1446" t="s">
        <v>6648</v>
      </c>
      <c r="C92" s="1456">
        <v>150</v>
      </c>
      <c r="D92" s="1438"/>
    </row>
    <row r="93" spans="1:4">
      <c r="A93" s="1446" t="s">
        <v>3165</v>
      </c>
      <c r="B93" s="1446" t="s">
        <v>3178</v>
      </c>
      <c r="C93" s="1456">
        <v>42</v>
      </c>
      <c r="D93" s="1438"/>
    </row>
    <row r="94" spans="1:4">
      <c r="A94" s="1446" t="s">
        <v>3165</v>
      </c>
      <c r="B94" s="1446" t="s">
        <v>3227</v>
      </c>
      <c r="C94" s="1456">
        <v>37</v>
      </c>
      <c r="D94" s="1438"/>
    </row>
    <row r="95" spans="1:4">
      <c r="A95" s="1446" t="s">
        <v>3165</v>
      </c>
      <c r="B95" s="1446" t="s">
        <v>3246</v>
      </c>
      <c r="C95" s="1456">
        <v>29</v>
      </c>
      <c r="D95" s="1438"/>
    </row>
    <row r="96" spans="1:4">
      <c r="A96" s="1446" t="s">
        <v>3165</v>
      </c>
      <c r="B96" s="1446" t="s">
        <v>3226</v>
      </c>
      <c r="C96" s="1456">
        <v>21</v>
      </c>
      <c r="D96" s="1438"/>
    </row>
    <row r="97" spans="1:4">
      <c r="A97" s="1446" t="s">
        <v>3165</v>
      </c>
      <c r="B97" s="1446" t="s">
        <v>3229</v>
      </c>
      <c r="C97" s="1456">
        <v>29</v>
      </c>
      <c r="D97" s="1438"/>
    </row>
    <row r="98" spans="1:4">
      <c r="A98" s="1446" t="s">
        <v>3165</v>
      </c>
      <c r="B98" s="1446" t="s">
        <v>3177</v>
      </c>
      <c r="C98" s="1456">
        <v>22</v>
      </c>
      <c r="D98" s="1438"/>
    </row>
    <row r="99" spans="1:4">
      <c r="A99" s="1446" t="s">
        <v>3165</v>
      </c>
      <c r="B99" s="1446" t="s">
        <v>3237</v>
      </c>
      <c r="C99" s="1456">
        <v>17</v>
      </c>
      <c r="D99" s="1438"/>
    </row>
    <row r="100" spans="1:4" ht="51">
      <c r="A100" s="1446" t="s">
        <v>3165</v>
      </c>
      <c r="B100" s="1446" t="s">
        <v>6261</v>
      </c>
      <c r="C100" s="1456">
        <v>150</v>
      </c>
      <c r="D100" s="1438"/>
    </row>
    <row r="101" spans="1:4">
      <c r="A101" s="1446" t="s">
        <v>3165</v>
      </c>
      <c r="B101" s="1446" t="s">
        <v>3197</v>
      </c>
      <c r="C101" s="1456">
        <v>14</v>
      </c>
      <c r="D101" s="1438"/>
    </row>
    <row r="102" spans="1:4">
      <c r="A102" s="1446" t="s">
        <v>3165</v>
      </c>
      <c r="B102" s="1446" t="s">
        <v>3176</v>
      </c>
      <c r="C102" s="1456">
        <v>42</v>
      </c>
      <c r="D102" s="1438"/>
    </row>
    <row r="103" spans="1:4">
      <c r="A103" s="1446" t="s">
        <v>3056</v>
      </c>
      <c r="B103" s="1446" t="s">
        <v>3147</v>
      </c>
      <c r="C103" s="1456">
        <v>150</v>
      </c>
      <c r="D103" s="1438"/>
    </row>
    <row r="104" spans="1:4">
      <c r="A104" s="1446" t="s">
        <v>3154</v>
      </c>
      <c r="B104" s="1446" t="s">
        <v>3239</v>
      </c>
      <c r="C104" s="1456">
        <v>28</v>
      </c>
      <c r="D104" s="1438"/>
    </row>
    <row r="105" spans="1:4">
      <c r="A105" s="1446" t="s">
        <v>3154</v>
      </c>
      <c r="B105" s="1446" t="s">
        <v>3232</v>
      </c>
      <c r="C105" s="1456">
        <v>17</v>
      </c>
      <c r="D105" s="1438"/>
    </row>
    <row r="106" spans="1:4">
      <c r="A106" s="1446" t="s">
        <v>3154</v>
      </c>
      <c r="B106" s="1446" t="s">
        <v>3223</v>
      </c>
      <c r="C106" s="1456">
        <v>9</v>
      </c>
      <c r="D106" s="1438"/>
    </row>
    <row r="107" spans="1:4">
      <c r="A107" s="1446" t="s">
        <v>3154</v>
      </c>
      <c r="B107" s="1446" t="s">
        <v>3222</v>
      </c>
      <c r="C107" s="1456">
        <v>28</v>
      </c>
      <c r="D107" s="1438"/>
    </row>
    <row r="108" spans="1:4">
      <c r="A108" s="1446" t="s">
        <v>3154</v>
      </c>
      <c r="B108" s="1446" t="s">
        <v>3225</v>
      </c>
      <c r="C108" s="1456">
        <v>29</v>
      </c>
      <c r="D108" s="1438"/>
    </row>
    <row r="109" spans="1:4">
      <c r="A109" s="1446" t="s">
        <v>3154</v>
      </c>
      <c r="B109" s="1446" t="s">
        <v>3236</v>
      </c>
      <c r="C109" s="1456">
        <v>33</v>
      </c>
      <c r="D109" s="1438"/>
    </row>
    <row r="110" spans="1:4">
      <c r="A110" s="1446" t="s">
        <v>3154</v>
      </c>
      <c r="B110" s="1446" t="s">
        <v>3155</v>
      </c>
      <c r="C110" s="1456">
        <v>37</v>
      </c>
      <c r="D110" s="1438"/>
    </row>
    <row r="111" spans="1:4" ht="25.5">
      <c r="A111" s="1446" t="s">
        <v>3208</v>
      </c>
      <c r="B111" s="1446" t="s">
        <v>6251</v>
      </c>
      <c r="C111" s="1456">
        <v>31</v>
      </c>
      <c r="D111" s="1438"/>
    </row>
    <row r="112" spans="1:4">
      <c r="A112" s="1446" t="s">
        <v>1129</v>
      </c>
      <c r="B112" s="1446" t="s">
        <v>3170</v>
      </c>
      <c r="C112" s="1456">
        <v>32</v>
      </c>
      <c r="D112" s="1438"/>
    </row>
    <row r="113" spans="1:4">
      <c r="A113" s="1446" t="s">
        <v>3150</v>
      </c>
      <c r="B113" s="1446" t="s">
        <v>3151</v>
      </c>
      <c r="C113" s="1456">
        <v>42</v>
      </c>
      <c r="D113" s="1438"/>
    </row>
    <row r="114" spans="1:4" ht="38.25">
      <c r="A114" s="1446" t="s">
        <v>3064</v>
      </c>
      <c r="B114" s="1446" t="s">
        <v>6273</v>
      </c>
      <c r="C114" s="1456">
        <v>48</v>
      </c>
      <c r="D114" s="1438"/>
    </row>
    <row r="115" spans="1:4" ht="38.25">
      <c r="A115" s="1446" t="s">
        <v>3254</v>
      </c>
      <c r="B115" s="1446" t="s">
        <v>3255</v>
      </c>
      <c r="C115" s="1456">
        <v>600</v>
      </c>
      <c r="D115" s="1438"/>
    </row>
    <row r="116" spans="1:4">
      <c r="A116" s="1446" t="s">
        <v>3257</v>
      </c>
      <c r="B116" s="1446" t="s">
        <v>6271</v>
      </c>
      <c r="C116" s="1456">
        <v>50</v>
      </c>
      <c r="D116" s="1438"/>
    </row>
    <row r="117" spans="1:4">
      <c r="A117" s="1446" t="s">
        <v>3257</v>
      </c>
      <c r="B117" s="1446" t="s">
        <v>6271</v>
      </c>
      <c r="C117" s="1456">
        <v>25</v>
      </c>
      <c r="D117" s="1438"/>
    </row>
    <row r="118" spans="1:4" ht="25.5">
      <c r="A118" s="1446" t="s">
        <v>3257</v>
      </c>
      <c r="B118" s="1446" t="s">
        <v>6267</v>
      </c>
      <c r="C118" s="1456">
        <v>45</v>
      </c>
      <c r="D118" s="1438"/>
    </row>
    <row r="119" spans="1:4">
      <c r="A119" s="1446" t="s">
        <v>3257</v>
      </c>
      <c r="B119" s="1446" t="s">
        <v>3277</v>
      </c>
      <c r="C119" s="1456">
        <v>150</v>
      </c>
      <c r="D119" s="1438"/>
    </row>
    <row r="120" spans="1:4">
      <c r="A120" s="1446" t="s">
        <v>3257</v>
      </c>
      <c r="B120" s="1446" t="s">
        <v>3279</v>
      </c>
      <c r="C120" s="1456">
        <v>200</v>
      </c>
      <c r="D120" s="1438"/>
    </row>
    <row r="121" spans="1:4">
      <c r="A121" s="1446" t="s">
        <v>3257</v>
      </c>
      <c r="B121" s="1446" t="s">
        <v>3278</v>
      </c>
      <c r="C121" s="1456">
        <v>150</v>
      </c>
      <c r="D121" s="1438"/>
    </row>
    <row r="122" spans="1:4">
      <c r="A122" s="1446" t="s">
        <v>3180</v>
      </c>
      <c r="B122" s="1446" t="s">
        <v>3181</v>
      </c>
      <c r="C122" s="1456">
        <v>46</v>
      </c>
      <c r="D122" s="1438"/>
    </row>
    <row r="123" spans="1:4">
      <c r="A123" s="1446" t="s">
        <v>3281</v>
      </c>
      <c r="B123" s="1446" t="s">
        <v>3282</v>
      </c>
      <c r="C123" s="1456">
        <v>200</v>
      </c>
      <c r="D123" s="1438"/>
    </row>
    <row r="124" spans="1:4">
      <c r="A124" s="1446" t="s">
        <v>3157</v>
      </c>
      <c r="B124" s="1446" t="s">
        <v>3241</v>
      </c>
      <c r="C124" s="1456">
        <v>19</v>
      </c>
      <c r="D124" s="1438"/>
    </row>
    <row r="125" spans="1:4">
      <c r="A125" s="1446" t="s">
        <v>5194</v>
      </c>
      <c r="B125" s="1442" t="s">
        <v>964</v>
      </c>
      <c r="C125" s="1454">
        <v>258</v>
      </c>
      <c r="D125" s="1438"/>
    </row>
    <row r="126" spans="1:4" ht="38.25">
      <c r="A126" s="1446" t="s">
        <v>5194</v>
      </c>
      <c r="B126" s="1442" t="s">
        <v>6239</v>
      </c>
      <c r="C126" s="1454">
        <v>170</v>
      </c>
      <c r="D126" s="1438"/>
    </row>
    <row r="127" spans="1:4">
      <c r="A127" s="1446" t="s">
        <v>3157</v>
      </c>
      <c r="B127" s="1446" t="s">
        <v>3167</v>
      </c>
      <c r="C127" s="1456">
        <v>16</v>
      </c>
      <c r="D127" s="1438"/>
    </row>
    <row r="128" spans="1:4">
      <c r="A128" s="1446" t="s">
        <v>3157</v>
      </c>
      <c r="B128" s="1446" t="s">
        <v>5520</v>
      </c>
      <c r="C128" s="1456">
        <v>25</v>
      </c>
      <c r="D128" s="1438"/>
    </row>
    <row r="129" spans="1:4">
      <c r="A129" s="1446" t="s">
        <v>3157</v>
      </c>
      <c r="B129" s="1446" t="s">
        <v>6254</v>
      </c>
      <c r="C129" s="1456">
        <v>28</v>
      </c>
      <c r="D129" s="1438"/>
    </row>
    <row r="130" spans="1:4">
      <c r="A130" s="1446" t="s">
        <v>3157</v>
      </c>
      <c r="B130" s="1446" t="s">
        <v>3158</v>
      </c>
      <c r="C130" s="1456">
        <v>38</v>
      </c>
      <c r="D130" s="1438"/>
    </row>
    <row r="131" spans="1:4">
      <c r="A131" s="1446" t="s">
        <v>3157</v>
      </c>
      <c r="B131" s="1446" t="s">
        <v>3283</v>
      </c>
      <c r="C131" s="1456">
        <f ca="1">SUM(B131:C131)</f>
        <v>90</v>
      </c>
      <c r="D131" s="1438"/>
    </row>
    <row r="132" spans="1:4">
      <c r="A132" s="1446" t="s">
        <v>3259</v>
      </c>
      <c r="B132" s="1446" t="s">
        <v>6649</v>
      </c>
      <c r="C132" s="1456">
        <v>82</v>
      </c>
      <c r="D132" s="1438"/>
    </row>
    <row r="133" spans="1:4" ht="25.5">
      <c r="A133" s="1446" t="s">
        <v>3215</v>
      </c>
      <c r="B133" s="1446" t="s">
        <v>6255</v>
      </c>
      <c r="C133" s="1456">
        <v>42</v>
      </c>
      <c r="D133" s="1438"/>
    </row>
    <row r="134" spans="1:4">
      <c r="A134" s="1446" t="s">
        <v>3269</v>
      </c>
      <c r="B134" s="1446" t="s">
        <v>3270</v>
      </c>
      <c r="C134" s="1456">
        <v>25</v>
      </c>
      <c r="D134" s="1438"/>
    </row>
    <row r="135" spans="1:4">
      <c r="A135" s="1446" t="s">
        <v>3066</v>
      </c>
      <c r="B135" s="1446" t="s">
        <v>3250</v>
      </c>
      <c r="C135" s="1456">
        <v>35</v>
      </c>
      <c r="D135" s="1438"/>
    </row>
    <row r="136" spans="1:4">
      <c r="A136" s="1446" t="s">
        <v>3066</v>
      </c>
      <c r="B136" s="1446" t="s">
        <v>6243</v>
      </c>
      <c r="C136" s="1456">
        <v>22</v>
      </c>
      <c r="D136" s="1438"/>
    </row>
    <row r="137" spans="1:4">
      <c r="A137" s="1446" t="s">
        <v>3066</v>
      </c>
      <c r="B137" s="1446" t="s">
        <v>3164</v>
      </c>
      <c r="C137" s="1456">
        <v>26</v>
      </c>
      <c r="D137" s="1438"/>
    </row>
    <row r="138" spans="1:4">
      <c r="A138" s="1446" t="s">
        <v>3066</v>
      </c>
      <c r="B138" s="1446" t="s">
        <v>5525</v>
      </c>
      <c r="C138" s="1456">
        <v>7</v>
      </c>
      <c r="D138" s="1438"/>
    </row>
    <row r="139" spans="1:4" ht="25.5">
      <c r="A139" s="1446" t="s">
        <v>3066</v>
      </c>
      <c r="B139" s="1446" t="s">
        <v>3252</v>
      </c>
      <c r="C139" s="1456">
        <v>22</v>
      </c>
      <c r="D139" s="1438"/>
    </row>
    <row r="140" spans="1:4">
      <c r="A140" s="1446" t="s">
        <v>3201</v>
      </c>
      <c r="B140" s="1446" t="s">
        <v>6252</v>
      </c>
      <c r="C140" s="1456">
        <v>37</v>
      </c>
      <c r="D140" s="1438"/>
    </row>
    <row r="141" spans="1:4" ht="25.5">
      <c r="A141" s="1446" t="s">
        <v>3201</v>
      </c>
      <c r="B141" s="1446" t="s">
        <v>3251</v>
      </c>
      <c r="C141" s="1456">
        <v>27</v>
      </c>
      <c r="D141" s="1438"/>
    </row>
    <row r="142" spans="1:4">
      <c r="A142" s="1446" t="s">
        <v>3201</v>
      </c>
      <c r="B142" s="1446" t="s">
        <v>5517</v>
      </c>
      <c r="C142" s="1456">
        <v>31</v>
      </c>
      <c r="D142" s="1438"/>
    </row>
    <row r="143" spans="1:4">
      <c r="A143" s="1446" t="s">
        <v>3201</v>
      </c>
      <c r="B143" s="1446" t="s">
        <v>3213</v>
      </c>
      <c r="C143" s="1456">
        <v>19</v>
      </c>
      <c r="D143" s="1438"/>
    </row>
    <row r="144" spans="1:4">
      <c r="A144" s="1446" t="s">
        <v>3201</v>
      </c>
      <c r="B144" s="1446" t="s">
        <v>3233</v>
      </c>
      <c r="C144" s="1456">
        <v>43</v>
      </c>
      <c r="D144" s="1438"/>
    </row>
    <row r="145" spans="1:4">
      <c r="A145" s="1446" t="s">
        <v>3201</v>
      </c>
      <c r="B145" s="1446" t="s">
        <v>3210</v>
      </c>
      <c r="C145" s="1456">
        <v>39</v>
      </c>
      <c r="D145" s="1438"/>
    </row>
    <row r="146" spans="1:4">
      <c r="A146" s="1446" t="s">
        <v>3201</v>
      </c>
      <c r="B146" s="1446" t="s">
        <v>3205</v>
      </c>
      <c r="C146" s="1456">
        <v>27</v>
      </c>
      <c r="D146" s="1438"/>
    </row>
    <row r="147" spans="1:4">
      <c r="A147" s="1446" t="s">
        <v>3201</v>
      </c>
      <c r="B147" s="1446" t="s">
        <v>3204</v>
      </c>
      <c r="C147" s="1456">
        <v>19</v>
      </c>
      <c r="D147" s="1438"/>
    </row>
    <row r="148" spans="1:4" ht="25.5">
      <c r="A148" s="1446" t="s">
        <v>3201</v>
      </c>
      <c r="B148" s="1446" t="s">
        <v>3202</v>
      </c>
      <c r="C148" s="1456">
        <v>37</v>
      </c>
      <c r="D148" s="1438"/>
    </row>
    <row r="149" spans="1:4">
      <c r="A149" s="1446" t="s">
        <v>3201</v>
      </c>
      <c r="B149" s="1446" t="s">
        <v>3224</v>
      </c>
      <c r="C149" s="1456">
        <v>22</v>
      </c>
      <c r="D149" s="1438"/>
    </row>
    <row r="150" spans="1:4">
      <c r="A150" s="1446" t="s">
        <v>3201</v>
      </c>
      <c r="B150" s="1446" t="s">
        <v>3218</v>
      </c>
      <c r="C150" s="1456">
        <v>74</v>
      </c>
      <c r="D150" s="1438"/>
    </row>
    <row r="151" spans="1:4">
      <c r="A151" s="1446" t="s">
        <v>3201</v>
      </c>
      <c r="B151" s="1446" t="s">
        <v>6260</v>
      </c>
      <c r="C151" s="1456">
        <v>36</v>
      </c>
      <c r="D151" s="1438"/>
    </row>
    <row r="152" spans="1:4" ht="25.5">
      <c r="A152" s="1446" t="s">
        <v>3201</v>
      </c>
      <c r="B152" s="1446" t="s">
        <v>3203</v>
      </c>
      <c r="C152" s="1456">
        <v>16</v>
      </c>
      <c r="D152" s="1438"/>
    </row>
    <row r="153" spans="1:4">
      <c r="A153" s="1446" t="s">
        <v>3201</v>
      </c>
      <c r="B153" s="1446" t="s">
        <v>5516</v>
      </c>
      <c r="C153" s="1456">
        <v>13</v>
      </c>
      <c r="D153" s="1438"/>
    </row>
    <row r="154" spans="1:4">
      <c r="A154" s="1446" t="s">
        <v>3201</v>
      </c>
      <c r="B154" s="1446" t="s">
        <v>3206</v>
      </c>
      <c r="C154" s="1456">
        <v>24</v>
      </c>
      <c r="D154" s="1438"/>
    </row>
    <row r="155" spans="1:4">
      <c r="A155" s="1446" t="s">
        <v>3201</v>
      </c>
      <c r="B155" s="1446" t="s">
        <v>6256</v>
      </c>
      <c r="C155" s="1456">
        <v>27</v>
      </c>
      <c r="D155" s="1438"/>
    </row>
    <row r="156" spans="1:4" ht="25.5">
      <c r="A156" s="1446" t="s">
        <v>3199</v>
      </c>
      <c r="B156" s="1446" t="s">
        <v>3200</v>
      </c>
      <c r="C156" s="1456">
        <v>41</v>
      </c>
      <c r="D156" s="1438"/>
    </row>
    <row r="157" spans="1:4">
      <c r="A157" s="1446" t="s">
        <v>3059</v>
      </c>
      <c r="B157" s="1446" t="s">
        <v>6242</v>
      </c>
      <c r="C157" s="1456">
        <v>12</v>
      </c>
      <c r="D157" s="1438"/>
    </row>
    <row r="158" spans="1:4">
      <c r="A158" s="1446" t="s">
        <v>3059</v>
      </c>
      <c r="B158" s="1446" t="s">
        <v>3303</v>
      </c>
      <c r="C158" s="1456">
        <v>60</v>
      </c>
      <c r="D158" s="1438"/>
    </row>
    <row r="159" spans="1:4" ht="25.5">
      <c r="A159" s="1446" t="s">
        <v>3059</v>
      </c>
      <c r="B159" s="1446" t="s">
        <v>3301</v>
      </c>
      <c r="C159" s="1456">
        <v>40</v>
      </c>
      <c r="D159" s="1438"/>
    </row>
    <row r="160" spans="1:4" ht="25.5">
      <c r="A160" s="1446" t="s">
        <v>3059</v>
      </c>
      <c r="B160" s="1446" t="s">
        <v>5518</v>
      </c>
      <c r="C160" s="1456">
        <v>20</v>
      </c>
      <c r="D160" s="1438"/>
    </row>
    <row r="161" spans="1:4" ht="25.5">
      <c r="A161" s="1446" t="s">
        <v>3059</v>
      </c>
      <c r="B161" s="1446" t="s">
        <v>3305</v>
      </c>
      <c r="C161" s="1456">
        <v>40</v>
      </c>
      <c r="D161" s="1438"/>
    </row>
    <row r="162" spans="1:4">
      <c r="A162" s="1446" t="s">
        <v>3059</v>
      </c>
      <c r="B162" s="1446" t="s">
        <v>3163</v>
      </c>
      <c r="C162" s="1456">
        <v>19</v>
      </c>
      <c r="D162" s="1438"/>
    </row>
    <row r="163" spans="1:4" ht="25.5">
      <c r="A163" s="1446" t="s">
        <v>3059</v>
      </c>
      <c r="B163" s="1446" t="s">
        <v>3306</v>
      </c>
      <c r="C163" s="1456">
        <v>40</v>
      </c>
      <c r="D163" s="1438"/>
    </row>
    <row r="164" spans="1:4" ht="25.5">
      <c r="A164" s="1446" t="s">
        <v>3059</v>
      </c>
      <c r="B164" s="1446" t="s">
        <v>3299</v>
      </c>
      <c r="C164" s="1456">
        <v>30</v>
      </c>
      <c r="D164" s="1438"/>
    </row>
    <row r="165" spans="1:4" ht="25.5">
      <c r="A165" s="1446" t="s">
        <v>3059</v>
      </c>
      <c r="B165" s="1446" t="s">
        <v>3300</v>
      </c>
      <c r="C165" s="1456">
        <v>40</v>
      </c>
      <c r="D165" s="1438"/>
    </row>
    <row r="166" spans="1:4" ht="25.5">
      <c r="A166" s="1446" t="s">
        <v>3059</v>
      </c>
      <c r="B166" s="1446" t="s">
        <v>3304</v>
      </c>
      <c r="C166" s="1456">
        <v>20</v>
      </c>
      <c r="D166" s="1438"/>
    </row>
    <row r="167" spans="1:4" ht="25.5">
      <c r="A167" s="1446" t="s">
        <v>3059</v>
      </c>
      <c r="B167" s="1446" t="s">
        <v>3302</v>
      </c>
      <c r="C167" s="1456">
        <v>10</v>
      </c>
      <c r="D167" s="1438"/>
    </row>
    <row r="168" spans="1:4">
      <c r="A168" s="1446" t="s">
        <v>3160</v>
      </c>
      <c r="B168" s="1446" t="s">
        <v>3161</v>
      </c>
      <c r="C168" s="1456">
        <v>17</v>
      </c>
      <c r="D168" s="1438"/>
    </row>
    <row r="169" spans="1:4">
      <c r="A169" s="1446" t="s">
        <v>3160</v>
      </c>
      <c r="B169" s="1446" t="s">
        <v>3244</v>
      </c>
      <c r="C169" s="1456">
        <v>17</v>
      </c>
      <c r="D169" s="1438"/>
    </row>
    <row r="170" spans="1:4">
      <c r="A170" s="1446" t="s">
        <v>3160</v>
      </c>
      <c r="B170" s="1446" t="s">
        <v>3243</v>
      </c>
      <c r="C170" s="1456">
        <v>29</v>
      </c>
      <c r="D170" s="1438"/>
    </row>
    <row r="171" spans="1:4" ht="25.5">
      <c r="A171" s="1446" t="s">
        <v>3256</v>
      </c>
      <c r="B171" s="1446" t="s">
        <v>6263</v>
      </c>
      <c r="C171" s="1456">
        <v>25</v>
      </c>
      <c r="D171" s="1438"/>
    </row>
    <row r="172" spans="1:4" ht="25.5">
      <c r="A172" s="1446" t="s">
        <v>3256</v>
      </c>
      <c r="B172" s="1446" t="s">
        <v>6264</v>
      </c>
      <c r="C172" s="1456">
        <v>20</v>
      </c>
      <c r="D172" s="1438"/>
    </row>
    <row r="173" spans="1:4" ht="25.5">
      <c r="A173" s="1446" t="s">
        <v>3253</v>
      </c>
      <c r="B173" s="1446" t="s">
        <v>5528</v>
      </c>
      <c r="C173" s="1456">
        <v>30</v>
      </c>
      <c r="D173" s="1438"/>
    </row>
    <row r="174" spans="1:4" ht="25.5">
      <c r="A174" s="1446" t="s">
        <v>3055</v>
      </c>
      <c r="B174" s="1446" t="s">
        <v>6265</v>
      </c>
      <c r="C174" s="1456">
        <v>45</v>
      </c>
      <c r="D174" s="1438"/>
    </row>
    <row r="175" spans="1:4">
      <c r="A175" s="1446" t="s">
        <v>3055</v>
      </c>
      <c r="B175" s="1446" t="s">
        <v>6266</v>
      </c>
      <c r="C175" s="1456">
        <v>30</v>
      </c>
      <c r="D175" s="1438"/>
    </row>
    <row r="176" spans="1:4">
      <c r="A176" s="1446" t="s">
        <v>3055</v>
      </c>
      <c r="B176" s="1446" t="s">
        <v>3280</v>
      </c>
      <c r="C176" s="1456">
        <v>200</v>
      </c>
      <c r="D176" s="1438"/>
    </row>
    <row r="177" spans="1:4">
      <c r="A177" s="1446" t="s">
        <v>3055</v>
      </c>
      <c r="B177" s="1446" t="s">
        <v>3145</v>
      </c>
      <c r="C177" s="1456" t="s">
        <v>1670</v>
      </c>
      <c r="D177" s="1438"/>
    </row>
    <row r="178" spans="1:4">
      <c r="A178" s="1446" t="s">
        <v>3055</v>
      </c>
      <c r="B178" s="1446" t="s">
        <v>3143</v>
      </c>
      <c r="C178" s="1456" t="s">
        <v>1670</v>
      </c>
      <c r="D178" s="1438"/>
    </row>
    <row r="179" spans="1:4">
      <c r="A179" s="1446" t="s">
        <v>3055</v>
      </c>
      <c r="B179" s="1446" t="s">
        <v>3260</v>
      </c>
      <c r="C179" s="1456">
        <v>30</v>
      </c>
      <c r="D179" s="1438"/>
    </row>
    <row r="180" spans="1:4">
      <c r="A180" s="1446" t="s">
        <v>3055</v>
      </c>
      <c r="B180" s="1446" t="s">
        <v>3263</v>
      </c>
      <c r="C180" s="1456">
        <v>25</v>
      </c>
      <c r="D180" s="1438"/>
    </row>
    <row r="181" spans="1:4">
      <c r="A181" s="1446" t="s">
        <v>3055</v>
      </c>
      <c r="B181" s="1446" t="s">
        <v>3134</v>
      </c>
      <c r="C181" s="1455">
        <v>25</v>
      </c>
      <c r="D181" s="1438"/>
    </row>
    <row r="182" spans="1:4" ht="25.5">
      <c r="A182" s="1446" t="s">
        <v>3055</v>
      </c>
      <c r="B182" s="1446" t="s">
        <v>3128</v>
      </c>
      <c r="C182" s="1455">
        <v>25</v>
      </c>
      <c r="D182" s="1438"/>
    </row>
    <row r="183" spans="1:4">
      <c r="A183" s="1446" t="s">
        <v>3055</v>
      </c>
      <c r="B183" s="1446" t="s">
        <v>3135</v>
      </c>
      <c r="C183" s="1455">
        <v>20</v>
      </c>
      <c r="D183" s="1438"/>
    </row>
    <row r="184" spans="1:4" ht="25.5">
      <c r="A184" s="1446" t="s">
        <v>3055</v>
      </c>
      <c r="B184" s="1446" t="s">
        <v>3125</v>
      </c>
      <c r="C184" s="1455">
        <v>25</v>
      </c>
      <c r="D184" s="1438"/>
    </row>
    <row r="185" spans="1:4" ht="25.5">
      <c r="A185" s="1446" t="s">
        <v>3055</v>
      </c>
      <c r="B185" s="1446" t="s">
        <v>3126</v>
      </c>
      <c r="C185" s="1455">
        <v>25</v>
      </c>
      <c r="D185" s="1438"/>
    </row>
    <row r="186" spans="1:4" ht="25.5">
      <c r="A186" s="1446" t="s">
        <v>3055</v>
      </c>
      <c r="B186" s="1446" t="s">
        <v>3138</v>
      </c>
      <c r="C186" s="1455">
        <v>25</v>
      </c>
      <c r="D186" s="1438"/>
    </row>
    <row r="187" spans="1:4">
      <c r="A187" s="1446" t="s">
        <v>3055</v>
      </c>
      <c r="B187" s="1446" t="s">
        <v>3124</v>
      </c>
      <c r="C187" s="1455">
        <v>30</v>
      </c>
      <c r="D187" s="1438"/>
    </row>
    <row r="188" spans="1:4" ht="25.5">
      <c r="A188" s="1446" t="s">
        <v>3055</v>
      </c>
      <c r="B188" s="1446" t="s">
        <v>3131</v>
      </c>
      <c r="C188" s="1455">
        <v>30</v>
      </c>
      <c r="D188" s="1438"/>
    </row>
    <row r="189" spans="1:4">
      <c r="A189" s="1446" t="s">
        <v>3055</v>
      </c>
      <c r="B189" s="1446" t="s">
        <v>3137</v>
      </c>
      <c r="C189" s="1455">
        <v>25</v>
      </c>
      <c r="D189" s="1438"/>
    </row>
    <row r="190" spans="1:4">
      <c r="A190" s="1446" t="s">
        <v>3055</v>
      </c>
      <c r="B190" s="1446" t="s">
        <v>3132</v>
      </c>
      <c r="C190" s="1455">
        <v>30</v>
      </c>
      <c r="D190" s="1438"/>
    </row>
    <row r="191" spans="1:4" ht="25.5">
      <c r="A191" s="1446" t="s">
        <v>3055</v>
      </c>
      <c r="B191" s="1446" t="s">
        <v>3133</v>
      </c>
      <c r="C191" s="1455">
        <v>25</v>
      </c>
      <c r="D191" s="1438"/>
    </row>
    <row r="192" spans="1:4" ht="25.5">
      <c r="A192" s="1446" t="s">
        <v>3055</v>
      </c>
      <c r="B192" s="1446" t="s">
        <v>3127</v>
      </c>
      <c r="C192" s="1455">
        <v>30</v>
      </c>
      <c r="D192" s="1438"/>
    </row>
    <row r="193" spans="1:4">
      <c r="A193" s="1446" t="s">
        <v>3055</v>
      </c>
      <c r="B193" s="1446" t="s">
        <v>3130</v>
      </c>
      <c r="C193" s="1455">
        <v>25</v>
      </c>
      <c r="D193" s="1438"/>
    </row>
    <row r="194" spans="1:4" ht="25.5">
      <c r="A194" s="1446" t="s">
        <v>3055</v>
      </c>
      <c r="B194" s="1446" t="s">
        <v>5523</v>
      </c>
      <c r="C194" s="1455">
        <v>25</v>
      </c>
      <c r="D194" s="1438"/>
    </row>
    <row r="195" spans="1:4">
      <c r="A195" s="1446" t="s">
        <v>3055</v>
      </c>
      <c r="B195" s="1446" t="s">
        <v>3122</v>
      </c>
      <c r="C195" s="1455">
        <v>20</v>
      </c>
      <c r="D195" s="1438"/>
    </row>
    <row r="196" spans="1:4">
      <c r="A196" s="1446" t="s">
        <v>3055</v>
      </c>
      <c r="B196" s="1446" t="s">
        <v>3129</v>
      </c>
      <c r="C196" s="1455">
        <v>35</v>
      </c>
      <c r="D196" s="1438"/>
    </row>
    <row r="197" spans="1:4" ht="25.5">
      <c r="A197" s="1446" t="s">
        <v>3055</v>
      </c>
      <c r="B197" s="1446" t="s">
        <v>3123</v>
      </c>
      <c r="C197" s="1455">
        <v>35</v>
      </c>
      <c r="D197" s="1438"/>
    </row>
    <row r="198" spans="1:4" ht="25.5">
      <c r="A198" s="1446" t="s">
        <v>3055</v>
      </c>
      <c r="B198" s="1446" t="s">
        <v>3136</v>
      </c>
      <c r="C198" s="1455">
        <v>30</v>
      </c>
      <c r="D198" s="1438"/>
    </row>
    <row r="199" spans="1:4">
      <c r="A199" s="1446" t="s">
        <v>3055</v>
      </c>
      <c r="B199" s="1446" t="s">
        <v>3149</v>
      </c>
      <c r="C199" s="1456">
        <v>30</v>
      </c>
      <c r="D199" s="1438"/>
    </row>
    <row r="200" spans="1:4">
      <c r="A200" s="1446" t="s">
        <v>3055</v>
      </c>
      <c r="B200" s="1446" t="s">
        <v>3258</v>
      </c>
      <c r="C200" s="1456">
        <v>50</v>
      </c>
      <c r="D200" s="1438"/>
    </row>
    <row r="201" spans="1:4">
      <c r="A201" s="1446" t="s">
        <v>3055</v>
      </c>
      <c r="B201" s="1446" t="s">
        <v>6240</v>
      </c>
      <c r="C201" s="1456" t="s">
        <v>1670</v>
      </c>
      <c r="D201" s="1438"/>
    </row>
    <row r="202" spans="1:4">
      <c r="A202" s="1446" t="s">
        <v>3055</v>
      </c>
      <c r="B202" s="1446" t="s">
        <v>3144</v>
      </c>
      <c r="C202" s="1456" t="s">
        <v>1670</v>
      </c>
      <c r="D202" s="1438"/>
    </row>
    <row r="203" spans="1:4">
      <c r="A203" s="1446" t="s">
        <v>3152</v>
      </c>
      <c r="B203" s="1446" t="s">
        <v>3230</v>
      </c>
      <c r="C203" s="1456">
        <v>33</v>
      </c>
      <c r="D203" s="1438"/>
    </row>
    <row r="204" spans="1:4" ht="25.5">
      <c r="A204" s="1446" t="s">
        <v>3152</v>
      </c>
      <c r="B204" s="1446" t="s">
        <v>6253</v>
      </c>
      <c r="C204" s="1456">
        <v>14</v>
      </c>
      <c r="D204" s="1438"/>
    </row>
    <row r="205" spans="1:4">
      <c r="A205" s="1446" t="s">
        <v>3152</v>
      </c>
      <c r="B205" s="1446" t="s">
        <v>3168</v>
      </c>
      <c r="C205" s="1456">
        <v>35</v>
      </c>
      <c r="D205" s="1438"/>
    </row>
    <row r="206" spans="1:4">
      <c r="A206" s="1446" t="s">
        <v>3152</v>
      </c>
      <c r="B206" s="1446" t="s">
        <v>3153</v>
      </c>
      <c r="C206" s="1456">
        <v>18</v>
      </c>
      <c r="D206" s="1438"/>
    </row>
    <row r="207" spans="1:4">
      <c r="A207" s="1446" t="s">
        <v>3152</v>
      </c>
      <c r="B207" s="1446" t="s">
        <v>3220</v>
      </c>
      <c r="C207" s="1456">
        <v>13</v>
      </c>
      <c r="D207" s="1438"/>
    </row>
    <row r="208" spans="1:4">
      <c r="A208" s="1446" t="s">
        <v>3152</v>
      </c>
      <c r="B208" s="1446" t="s">
        <v>3219</v>
      </c>
      <c r="C208" s="1456">
        <v>22</v>
      </c>
      <c r="D208" s="1438"/>
    </row>
    <row r="209" spans="1:4">
      <c r="A209" s="1446" t="s">
        <v>3152</v>
      </c>
      <c r="B209" s="1446" t="s">
        <v>3171</v>
      </c>
      <c r="C209" s="1456">
        <v>28</v>
      </c>
      <c r="D209" s="1438"/>
    </row>
    <row r="210" spans="1:4">
      <c r="A210" s="1446" t="s">
        <v>3152</v>
      </c>
      <c r="B210" s="1446" t="s">
        <v>3172</v>
      </c>
      <c r="C210" s="1456">
        <v>37</v>
      </c>
      <c r="D210" s="1438"/>
    </row>
    <row r="211" spans="1:4">
      <c r="A211" s="1446" t="s">
        <v>3152</v>
      </c>
      <c r="B211" s="1446" t="s">
        <v>3169</v>
      </c>
      <c r="C211" s="1456">
        <v>23</v>
      </c>
      <c r="D211" s="1438"/>
    </row>
    <row r="212" spans="1:4">
      <c r="A212" s="1446" t="s">
        <v>3152</v>
      </c>
      <c r="B212" s="1446" t="s">
        <v>6259</v>
      </c>
      <c r="C212" s="1456">
        <v>33</v>
      </c>
      <c r="D212" s="1438"/>
    </row>
    <row r="213" spans="1:4">
      <c r="A213" s="1446" t="s">
        <v>3060</v>
      </c>
      <c r="B213" s="1447" t="s">
        <v>3141</v>
      </c>
      <c r="C213" s="1456" t="s">
        <v>1670</v>
      </c>
      <c r="D213" s="1438"/>
    </row>
    <row r="214" spans="1:4">
      <c r="A214" s="1446" t="s">
        <v>3060</v>
      </c>
      <c r="B214" s="1447" t="s">
        <v>3139</v>
      </c>
      <c r="C214" s="1456" t="s">
        <v>1670</v>
      </c>
      <c r="D214" s="1438"/>
    </row>
    <row r="215" spans="1:4">
      <c r="A215" s="1446" t="s">
        <v>3060</v>
      </c>
      <c r="B215" s="1446" t="s">
        <v>5524</v>
      </c>
      <c r="C215" s="1456">
        <v>60</v>
      </c>
      <c r="D215" s="1438"/>
    </row>
    <row r="216" spans="1:4">
      <c r="A216" s="1446" t="s">
        <v>3060</v>
      </c>
      <c r="B216" s="1447" t="s">
        <v>3142</v>
      </c>
      <c r="C216" s="1456" t="s">
        <v>1670</v>
      </c>
      <c r="D216" s="1438"/>
    </row>
    <row r="217" spans="1:4">
      <c r="A217" s="1446" t="s">
        <v>3060</v>
      </c>
      <c r="B217" s="1446" t="s">
        <v>3140</v>
      </c>
      <c r="C217" s="1456" t="s">
        <v>1670</v>
      </c>
      <c r="D217" s="1438"/>
    </row>
    <row r="218" spans="1:4" ht="25.5">
      <c r="A218" s="1442" t="s">
        <v>1124</v>
      </c>
      <c r="B218" s="1442" t="s">
        <v>3293</v>
      </c>
      <c r="C218" s="1453">
        <v>100</v>
      </c>
      <c r="D218" s="1438"/>
    </row>
    <row r="219" spans="1:4">
      <c r="A219" s="1446" t="s">
        <v>1124</v>
      </c>
      <c r="B219" s="1446" t="s">
        <v>6270</v>
      </c>
      <c r="C219" s="1456">
        <v>20</v>
      </c>
      <c r="D219" s="1438"/>
    </row>
    <row r="220" spans="1:4">
      <c r="A220" s="1446" t="s">
        <v>1124</v>
      </c>
      <c r="B220" s="1446" t="s">
        <v>5519</v>
      </c>
      <c r="C220" s="1456">
        <v>8</v>
      </c>
      <c r="D220" s="1438"/>
    </row>
    <row r="221" spans="1:4">
      <c r="A221" s="1446" t="s">
        <v>1124</v>
      </c>
      <c r="B221" s="1446" t="s">
        <v>3275</v>
      </c>
      <c r="C221" s="1456">
        <v>8</v>
      </c>
      <c r="D221" s="1438"/>
    </row>
    <row r="222" spans="1:4">
      <c r="A222" s="1446" t="s">
        <v>1124</v>
      </c>
      <c r="B222" s="1446" t="s">
        <v>6275</v>
      </c>
      <c r="C222" s="1456">
        <v>17</v>
      </c>
      <c r="D222" s="1438"/>
    </row>
    <row r="223" spans="1:4">
      <c r="A223" s="1446" t="s">
        <v>1124</v>
      </c>
      <c r="B223" s="1446" t="s">
        <v>3272</v>
      </c>
      <c r="C223" s="1456">
        <v>24</v>
      </c>
      <c r="D223" s="1438"/>
    </row>
    <row r="224" spans="1:4">
      <c r="A224" s="1446" t="s">
        <v>1124</v>
      </c>
      <c r="B224" s="1446" t="s">
        <v>3271</v>
      </c>
      <c r="C224" s="1456">
        <v>14</v>
      </c>
      <c r="D224" s="1438"/>
    </row>
    <row r="225" spans="1:4">
      <c r="A225" s="1446" t="s">
        <v>1124</v>
      </c>
      <c r="B225" s="1446" t="s">
        <v>3274</v>
      </c>
      <c r="C225" s="1456">
        <v>13</v>
      </c>
      <c r="D225" s="1438"/>
    </row>
    <row r="226" spans="1:4">
      <c r="A226" s="1446" t="s">
        <v>1124</v>
      </c>
      <c r="B226" s="1446" t="s">
        <v>3273</v>
      </c>
      <c r="C226" s="1456">
        <v>30</v>
      </c>
      <c r="D226" s="1438"/>
    </row>
    <row r="227" spans="1:4">
      <c r="A227" s="1442" t="s">
        <v>1124</v>
      </c>
      <c r="B227" s="1442" t="s">
        <v>3288</v>
      </c>
      <c r="C227" s="1453">
        <v>8</v>
      </c>
      <c r="D227" s="1438"/>
    </row>
    <row r="228" spans="1:4">
      <c r="A228" s="1446" t="s">
        <v>1124</v>
      </c>
      <c r="B228" s="1446" t="s">
        <v>6269</v>
      </c>
      <c r="C228" s="1456">
        <v>34</v>
      </c>
      <c r="D228" s="1438"/>
    </row>
    <row r="229" spans="1:4">
      <c r="A229" s="1446" t="s">
        <v>1124</v>
      </c>
      <c r="B229" s="1446" t="s">
        <v>3262</v>
      </c>
      <c r="C229" s="1456">
        <v>25</v>
      </c>
      <c r="D229" s="1438"/>
    </row>
    <row r="230" spans="1:4">
      <c r="A230" s="1442" t="s">
        <v>1124</v>
      </c>
      <c r="B230" s="1442" t="s">
        <v>3298</v>
      </c>
      <c r="C230" s="1453">
        <v>8</v>
      </c>
      <c r="D230" s="1438"/>
    </row>
    <row r="231" spans="1:4">
      <c r="A231" s="1928" t="s">
        <v>6553</v>
      </c>
      <c r="B231" s="1438"/>
      <c r="C231" s="1457"/>
      <c r="D231" s="1438"/>
    </row>
    <row r="238" spans="1:4">
      <c r="A238" s="1449"/>
    </row>
    <row r="239" spans="1:4">
      <c r="A239" s="1450"/>
    </row>
  </sheetData>
  <sortState ref="A5:C230">
    <sortCondition ref="A5:A230"/>
    <sortCondition ref="B5:B230"/>
  </sortState>
  <printOptions horizontalCentered="1"/>
  <pageMargins left="0.70866141732283472" right="0.70866141732283472" top="0.74803149606299213" bottom="0.74803149606299213" header="0.31496062992125984" footer="0.31496062992125984"/>
  <pageSetup fitToHeight="4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310"/>
  <sheetViews>
    <sheetView showGridLines="0" zoomScaleNormal="100" workbookViewId="0">
      <selection activeCell="A3" sqref="A3"/>
    </sheetView>
  </sheetViews>
  <sheetFormatPr baseColWidth="10" defaultColWidth="11.42578125" defaultRowHeight="12.75"/>
  <cols>
    <col min="1" max="1" width="20.7109375" style="1438" customWidth="1"/>
    <col min="2" max="2" width="80.7109375" style="1437" customWidth="1"/>
    <col min="3" max="3" width="10.7109375" style="1438" customWidth="1"/>
    <col min="4" max="4" width="13" style="1439" customWidth="1"/>
    <col min="5" max="5" width="11.42578125" style="1438"/>
    <col min="6" max="6" width="43.140625" style="1438" customWidth="1"/>
    <col min="7" max="7" width="46.42578125" style="1438" customWidth="1"/>
    <col min="8" max="16384" width="11.42578125" style="1438"/>
  </cols>
  <sheetData>
    <row r="1" spans="1:8">
      <c r="A1" s="1" t="s">
        <v>651</v>
      </c>
    </row>
    <row r="2" spans="1:8">
      <c r="A2" s="3" t="s">
        <v>3310</v>
      </c>
      <c r="B2" s="1440"/>
      <c r="C2" s="1440"/>
    </row>
    <row r="3" spans="1:8">
      <c r="A3" s="1441" t="s">
        <v>3308</v>
      </c>
      <c r="B3" s="1460"/>
      <c r="C3" s="1461"/>
    </row>
    <row r="4" spans="1:8">
      <c r="A4" s="1452" t="s">
        <v>3343</v>
      </c>
      <c r="B4" s="1451" t="s">
        <v>456</v>
      </c>
      <c r="C4" s="1452" t="s">
        <v>3309</v>
      </c>
      <c r="D4" s="1438"/>
      <c r="H4" s="1462"/>
    </row>
    <row r="5" spans="1:8" ht="25.5">
      <c r="A5" s="1442" t="s">
        <v>3342</v>
      </c>
      <c r="B5" s="1444" t="s">
        <v>3318</v>
      </c>
      <c r="C5" s="1443">
        <v>50</v>
      </c>
      <c r="D5" s="1438"/>
    </row>
    <row r="6" spans="1:8">
      <c r="A6" s="1442" t="s">
        <v>3342</v>
      </c>
      <c r="B6" s="1444" t="s">
        <v>3317</v>
      </c>
      <c r="C6" s="1443">
        <v>70</v>
      </c>
      <c r="D6" s="1438"/>
    </row>
    <row r="7" spans="1:8">
      <c r="A7" s="1442" t="s">
        <v>3342</v>
      </c>
      <c r="B7" s="1444" t="s">
        <v>3315</v>
      </c>
      <c r="C7" s="1443">
        <v>40</v>
      </c>
      <c r="D7" s="1438"/>
    </row>
    <row r="8" spans="1:8">
      <c r="A8" s="1442" t="s">
        <v>3342</v>
      </c>
      <c r="B8" s="1444" t="s">
        <v>3314</v>
      </c>
      <c r="C8" s="1443">
        <v>50</v>
      </c>
      <c r="D8" s="1438"/>
    </row>
    <row r="9" spans="1:8">
      <c r="A9" s="1442" t="s">
        <v>3342</v>
      </c>
      <c r="B9" s="1444" t="s">
        <v>3319</v>
      </c>
      <c r="C9" s="1443">
        <v>40</v>
      </c>
      <c r="D9" s="1438"/>
    </row>
    <row r="10" spans="1:8">
      <c r="A10" s="1442" t="s">
        <v>3342</v>
      </c>
      <c r="B10" s="1444" t="s">
        <v>3312</v>
      </c>
      <c r="C10" s="1443">
        <v>30</v>
      </c>
      <c r="D10" s="1438"/>
    </row>
    <row r="11" spans="1:8">
      <c r="A11" s="1442" t="s">
        <v>3342</v>
      </c>
      <c r="B11" s="1444" t="s">
        <v>3311</v>
      </c>
      <c r="C11" s="1443">
        <v>50</v>
      </c>
      <c r="D11" s="1438"/>
    </row>
    <row r="12" spans="1:8">
      <c r="A12" s="1442" t="s">
        <v>3342</v>
      </c>
      <c r="B12" s="1444" t="s">
        <v>3322</v>
      </c>
      <c r="C12" s="1443">
        <v>50</v>
      </c>
      <c r="D12" s="1438"/>
    </row>
    <row r="13" spans="1:8">
      <c r="A13" s="1442" t="s">
        <v>3106</v>
      </c>
      <c r="B13" s="1444" t="s">
        <v>3112</v>
      </c>
      <c r="C13" s="1443">
        <v>21</v>
      </c>
      <c r="D13" s="1438"/>
    </row>
    <row r="14" spans="1:8">
      <c r="A14" s="1442" t="s">
        <v>3106</v>
      </c>
      <c r="B14" s="1444" t="s">
        <v>3118</v>
      </c>
      <c r="C14" s="1443">
        <v>22</v>
      </c>
      <c r="D14" s="1438"/>
    </row>
    <row r="15" spans="1:8">
      <c r="A15" s="1442" t="s">
        <v>3106</v>
      </c>
      <c r="B15" s="1444" t="s">
        <v>3108</v>
      </c>
      <c r="C15" s="1443">
        <v>21</v>
      </c>
      <c r="D15" s="1438"/>
    </row>
    <row r="16" spans="1:8">
      <c r="A16" s="1442" t="s">
        <v>3106</v>
      </c>
      <c r="B16" s="1444" t="s">
        <v>3113</v>
      </c>
      <c r="C16" s="1443">
        <v>21</v>
      </c>
      <c r="D16" s="1438"/>
    </row>
    <row r="17" spans="1:4">
      <c r="A17" s="1442" t="s">
        <v>3106</v>
      </c>
      <c r="B17" s="1444" t="s">
        <v>3114</v>
      </c>
      <c r="C17" s="1443">
        <v>21</v>
      </c>
      <c r="D17" s="1438"/>
    </row>
    <row r="18" spans="1:4">
      <c r="A18" s="1442" t="s">
        <v>3106</v>
      </c>
      <c r="B18" s="1444" t="s">
        <v>3115</v>
      </c>
      <c r="C18" s="1443">
        <v>21</v>
      </c>
      <c r="D18" s="1438"/>
    </row>
    <row r="19" spans="1:4">
      <c r="A19" s="1442" t="s">
        <v>3106</v>
      </c>
      <c r="B19" s="1444" t="s">
        <v>5522</v>
      </c>
      <c r="C19" s="1443">
        <v>21</v>
      </c>
      <c r="D19" s="1438"/>
    </row>
    <row r="20" spans="1:4">
      <c r="A20" s="1442" t="s">
        <v>3106</v>
      </c>
      <c r="B20" s="1444" t="s">
        <v>3313</v>
      </c>
      <c r="C20" s="1443">
        <v>35</v>
      </c>
      <c r="D20" s="1438"/>
    </row>
    <row r="21" spans="1:4">
      <c r="A21" s="1442" t="s">
        <v>3106</v>
      </c>
      <c r="B21" s="1444" t="s">
        <v>3316</v>
      </c>
      <c r="C21" s="1443">
        <v>50</v>
      </c>
      <c r="D21" s="1438"/>
    </row>
    <row r="22" spans="1:4">
      <c r="A22" s="1442" t="s">
        <v>3106</v>
      </c>
      <c r="B22" s="1444" t="s">
        <v>3321</v>
      </c>
      <c r="C22" s="1443">
        <v>45</v>
      </c>
      <c r="D22" s="1438"/>
    </row>
    <row r="23" spans="1:4">
      <c r="A23" s="1442" t="s">
        <v>3106</v>
      </c>
      <c r="B23" s="1444" t="s">
        <v>3320</v>
      </c>
      <c r="C23" s="1443">
        <v>30</v>
      </c>
      <c r="D23" s="1438"/>
    </row>
    <row r="24" spans="1:4">
      <c r="A24" s="1442" t="s">
        <v>3106</v>
      </c>
      <c r="B24" s="1444" t="s">
        <v>3117</v>
      </c>
      <c r="C24" s="1443">
        <v>10</v>
      </c>
      <c r="D24" s="1438"/>
    </row>
    <row r="25" spans="1:4">
      <c r="A25" s="1442" t="s">
        <v>3106</v>
      </c>
      <c r="B25" s="1444" t="s">
        <v>3119</v>
      </c>
      <c r="C25" s="1443">
        <v>10</v>
      </c>
      <c r="D25" s="1438"/>
    </row>
    <row r="26" spans="1:4">
      <c r="A26" s="1442" t="s">
        <v>3106</v>
      </c>
      <c r="B26" s="1444" t="s">
        <v>3109</v>
      </c>
      <c r="C26" s="1443">
        <v>21</v>
      </c>
      <c r="D26" s="1438"/>
    </row>
    <row r="27" spans="1:4">
      <c r="A27" s="1442" t="s">
        <v>3106</v>
      </c>
      <c r="B27" s="1444" t="s">
        <v>3110</v>
      </c>
      <c r="C27" s="1443">
        <v>21</v>
      </c>
      <c r="D27" s="1438"/>
    </row>
    <row r="28" spans="1:4">
      <c r="A28" s="1442" t="s">
        <v>3106</v>
      </c>
      <c r="B28" s="1444" t="s">
        <v>3111</v>
      </c>
      <c r="C28" s="1443">
        <v>99</v>
      </c>
      <c r="D28" s="1438"/>
    </row>
    <row r="29" spans="1:4">
      <c r="A29" s="1442" t="s">
        <v>3106</v>
      </c>
      <c r="B29" s="1444" t="s">
        <v>3107</v>
      </c>
      <c r="C29" s="1443">
        <v>21</v>
      </c>
      <c r="D29" s="1438"/>
    </row>
    <row r="30" spans="1:4">
      <c r="A30" s="1442" t="s">
        <v>3106</v>
      </c>
      <c r="B30" s="1444" t="s">
        <v>3116</v>
      </c>
      <c r="C30" s="1443">
        <v>21</v>
      </c>
      <c r="D30" s="1438"/>
    </row>
    <row r="31" spans="1:4">
      <c r="A31" s="1442" t="s">
        <v>3106</v>
      </c>
      <c r="B31" s="1444" t="s">
        <v>3120</v>
      </c>
      <c r="C31" s="1443">
        <v>15</v>
      </c>
      <c r="D31" s="1438"/>
    </row>
    <row r="32" spans="1:4">
      <c r="A32" s="1937" t="s">
        <v>6238</v>
      </c>
      <c r="B32" s="1464"/>
      <c r="C32" s="1465">
        <f>SUM(C5:C31)</f>
        <v>906</v>
      </c>
      <c r="D32" s="1438"/>
    </row>
    <row r="33" spans="1:4">
      <c r="A33" s="1463"/>
      <c r="B33" s="1464"/>
      <c r="C33" s="1439"/>
      <c r="D33" s="1438"/>
    </row>
    <row r="34" spans="1:4">
      <c r="A34" s="1452" t="s">
        <v>6554</v>
      </c>
      <c r="B34" s="1451" t="s">
        <v>456</v>
      </c>
      <c r="C34" s="1452" t="s">
        <v>3309</v>
      </c>
      <c r="D34" s="1438"/>
    </row>
    <row r="35" spans="1:4">
      <c r="A35" s="1442" t="s">
        <v>3344</v>
      </c>
      <c r="B35" s="1444" t="s">
        <v>3339</v>
      </c>
      <c r="C35" s="1443">
        <v>40</v>
      </c>
      <c r="D35" s="1438"/>
    </row>
    <row r="36" spans="1:4">
      <c r="A36" s="1442" t="s">
        <v>3344</v>
      </c>
      <c r="B36" s="1444" t="s">
        <v>3324</v>
      </c>
      <c r="C36" s="1443">
        <v>50</v>
      </c>
      <c r="D36" s="1438"/>
    </row>
    <row r="37" spans="1:4">
      <c r="A37" s="1442" t="s">
        <v>3344</v>
      </c>
      <c r="B37" s="1444" t="s">
        <v>3338</v>
      </c>
      <c r="C37" s="1443">
        <v>50</v>
      </c>
      <c r="D37" s="1438"/>
    </row>
    <row r="38" spans="1:4">
      <c r="A38" s="1442" t="s">
        <v>3344</v>
      </c>
      <c r="B38" s="1444" t="s">
        <v>3333</v>
      </c>
      <c r="C38" s="1443">
        <v>50</v>
      </c>
      <c r="D38" s="1438"/>
    </row>
    <row r="39" spans="1:4">
      <c r="A39" s="1442" t="s">
        <v>3344</v>
      </c>
      <c r="B39" s="1444" t="s">
        <v>3336</v>
      </c>
      <c r="C39" s="1443">
        <v>50</v>
      </c>
      <c r="D39" s="1438"/>
    </row>
    <row r="40" spans="1:4">
      <c r="A40" s="1442" t="s">
        <v>3344</v>
      </c>
      <c r="B40" s="1444" t="s">
        <v>889</v>
      </c>
      <c r="C40" s="1443">
        <v>80</v>
      </c>
      <c r="D40" s="1438"/>
    </row>
    <row r="41" spans="1:4">
      <c r="A41" s="1442" t="s">
        <v>3344</v>
      </c>
      <c r="B41" s="1444" t="s">
        <v>3335</v>
      </c>
      <c r="C41" s="1443">
        <v>60</v>
      </c>
      <c r="D41" s="1438"/>
    </row>
    <row r="42" spans="1:4">
      <c r="A42" s="1442" t="s">
        <v>3344</v>
      </c>
      <c r="B42" s="1444" t="s">
        <v>3334</v>
      </c>
      <c r="C42" s="1443">
        <v>40</v>
      </c>
      <c r="D42" s="1438"/>
    </row>
    <row r="43" spans="1:4">
      <c r="A43" s="1442" t="s">
        <v>3344</v>
      </c>
      <c r="B43" s="1444" t="s">
        <v>3337</v>
      </c>
      <c r="C43" s="1443">
        <v>60</v>
      </c>
      <c r="D43" s="1438"/>
    </row>
    <row r="44" spans="1:4">
      <c r="A44" s="1442" t="s">
        <v>3344</v>
      </c>
      <c r="B44" s="1445" t="s">
        <v>3323</v>
      </c>
      <c r="C44" s="1443">
        <v>60</v>
      </c>
      <c r="D44" s="1438"/>
    </row>
    <row r="45" spans="1:4">
      <c r="A45" s="1442" t="s">
        <v>3344</v>
      </c>
      <c r="B45" s="1444" t="s">
        <v>3327</v>
      </c>
      <c r="C45" s="1443">
        <v>40</v>
      </c>
      <c r="D45" s="1438"/>
    </row>
    <row r="46" spans="1:4">
      <c r="A46" s="1442" t="s">
        <v>3344</v>
      </c>
      <c r="B46" s="1444" t="s">
        <v>3329</v>
      </c>
      <c r="C46" s="1443">
        <v>200</v>
      </c>
      <c r="D46" s="1438"/>
    </row>
    <row r="47" spans="1:4">
      <c r="A47" s="1442" t="s">
        <v>3344</v>
      </c>
      <c r="B47" s="1445" t="s">
        <v>3326</v>
      </c>
      <c r="C47" s="1443">
        <v>45</v>
      </c>
      <c r="D47" s="1438"/>
    </row>
    <row r="48" spans="1:4">
      <c r="A48" s="1442" t="s">
        <v>3344</v>
      </c>
      <c r="B48" s="1444" t="s">
        <v>887</v>
      </c>
      <c r="C48" s="1443">
        <v>60</v>
      </c>
      <c r="D48" s="1438"/>
    </row>
    <row r="49" spans="1:4">
      <c r="A49" s="1442" t="s">
        <v>3344</v>
      </c>
      <c r="B49" s="1444" t="s">
        <v>3331</v>
      </c>
      <c r="C49" s="1443">
        <v>50</v>
      </c>
      <c r="D49" s="1438"/>
    </row>
    <row r="50" spans="1:4">
      <c r="A50" s="1442" t="s">
        <v>3344</v>
      </c>
      <c r="B50" s="1445" t="s">
        <v>886</v>
      </c>
      <c r="C50" s="1443">
        <v>50</v>
      </c>
      <c r="D50" s="1438"/>
    </row>
    <row r="51" spans="1:4">
      <c r="A51" s="1442" t="s">
        <v>3344</v>
      </c>
      <c r="B51" s="1445" t="s">
        <v>3325</v>
      </c>
      <c r="C51" s="1443">
        <v>50</v>
      </c>
      <c r="D51" s="1438"/>
    </row>
    <row r="52" spans="1:4">
      <c r="A52" s="1442" t="s">
        <v>3345</v>
      </c>
      <c r="B52" s="1444" t="s">
        <v>1233</v>
      </c>
      <c r="C52" s="1443">
        <v>60</v>
      </c>
      <c r="D52" s="1438"/>
    </row>
    <row r="53" spans="1:4">
      <c r="A53" s="1442" t="s">
        <v>3345</v>
      </c>
      <c r="B53" s="1445" t="s">
        <v>891</v>
      </c>
      <c r="C53" s="1443">
        <v>1000</v>
      </c>
      <c r="D53" s="1438"/>
    </row>
    <row r="54" spans="1:4">
      <c r="A54" s="1442" t="s">
        <v>3345</v>
      </c>
      <c r="B54" s="1444" t="s">
        <v>892</v>
      </c>
      <c r="C54" s="1443">
        <v>500</v>
      </c>
      <c r="D54" s="1438"/>
    </row>
    <row r="55" spans="1:4">
      <c r="A55" s="1442" t="s">
        <v>3345</v>
      </c>
      <c r="B55" s="1444" t="s">
        <v>895</v>
      </c>
      <c r="C55" s="1443">
        <v>20</v>
      </c>
      <c r="D55" s="1438"/>
    </row>
    <row r="56" spans="1:4">
      <c r="A56" s="1442" t="s">
        <v>3345</v>
      </c>
      <c r="B56" s="1444" t="s">
        <v>3341</v>
      </c>
      <c r="C56" s="1443">
        <v>20</v>
      </c>
      <c r="D56" s="1438"/>
    </row>
    <row r="57" spans="1:4" ht="25.5">
      <c r="A57" s="1442" t="s">
        <v>3345</v>
      </c>
      <c r="B57" s="1444" t="s">
        <v>885</v>
      </c>
      <c r="C57" s="1443">
        <v>70</v>
      </c>
      <c r="D57" s="1438"/>
    </row>
    <row r="58" spans="1:4" ht="25.5">
      <c r="A58" s="1442" t="s">
        <v>3345</v>
      </c>
      <c r="B58" s="1444" t="s">
        <v>893</v>
      </c>
      <c r="C58" s="1443">
        <v>60</v>
      </c>
      <c r="D58" s="1438"/>
    </row>
    <row r="59" spans="1:4" ht="25.5">
      <c r="A59" s="1442" t="s">
        <v>3345</v>
      </c>
      <c r="B59" s="1444" t="s">
        <v>888</v>
      </c>
      <c r="C59" s="1443">
        <v>70</v>
      </c>
      <c r="D59" s="1438"/>
    </row>
    <row r="60" spans="1:4">
      <c r="A60" s="1442" t="s">
        <v>3345</v>
      </c>
      <c r="B60" s="1444" t="s">
        <v>5531</v>
      </c>
      <c r="C60" s="1443">
        <v>55</v>
      </c>
      <c r="D60" s="1438"/>
    </row>
    <row r="61" spans="1:4" ht="25.5">
      <c r="A61" s="1442" t="s">
        <v>3345</v>
      </c>
      <c r="B61" s="1444" t="s">
        <v>3330</v>
      </c>
      <c r="C61" s="1443">
        <v>100</v>
      </c>
      <c r="D61" s="1438"/>
    </row>
    <row r="62" spans="1:4" ht="25.5">
      <c r="A62" s="1442" t="s">
        <v>3345</v>
      </c>
      <c r="B62" s="1444" t="s">
        <v>3332</v>
      </c>
      <c r="C62" s="1443">
        <v>50</v>
      </c>
      <c r="D62" s="1438"/>
    </row>
    <row r="63" spans="1:4">
      <c r="A63" s="1442" t="s">
        <v>3347</v>
      </c>
      <c r="B63" s="1444" t="s">
        <v>3340</v>
      </c>
      <c r="C63" s="1443">
        <v>250</v>
      </c>
      <c r="D63" s="1438"/>
    </row>
    <row r="64" spans="1:4">
      <c r="A64" s="1442" t="s">
        <v>3346</v>
      </c>
      <c r="B64" s="1444" t="s">
        <v>3328</v>
      </c>
      <c r="C64" s="1443">
        <v>55</v>
      </c>
      <c r="D64" s="1438"/>
    </row>
    <row r="65" spans="1:4">
      <c r="A65" s="1937" t="s">
        <v>6238</v>
      </c>
      <c r="B65" s="1438"/>
      <c r="C65" s="184">
        <f>SUM(C35:C64)</f>
        <v>3345</v>
      </c>
      <c r="D65" s="1438"/>
    </row>
    <row r="66" spans="1:4">
      <c r="B66" s="1438"/>
      <c r="D66" s="1438"/>
    </row>
    <row r="67" spans="1:4">
      <c r="B67" s="1438"/>
      <c r="D67" s="1438"/>
    </row>
    <row r="68" spans="1:4">
      <c r="B68" s="1438"/>
      <c r="D68" s="1438"/>
    </row>
    <row r="69" spans="1:4">
      <c r="B69" s="1438"/>
      <c r="D69" s="1438"/>
    </row>
    <row r="70" spans="1:4">
      <c r="B70" s="1438"/>
      <c r="D70" s="1438"/>
    </row>
    <row r="71" spans="1:4">
      <c r="B71" s="1438"/>
      <c r="D71" s="1438"/>
    </row>
    <row r="72" spans="1:4">
      <c r="B72" s="1438"/>
      <c r="D72" s="1438"/>
    </row>
    <row r="73" spans="1:4">
      <c r="B73" s="1438"/>
      <c r="D73" s="1438"/>
    </row>
    <row r="74" spans="1:4">
      <c r="B74" s="1438"/>
      <c r="D74" s="1438"/>
    </row>
    <row r="75" spans="1:4">
      <c r="B75" s="1438"/>
      <c r="D75" s="1438"/>
    </row>
    <row r="76" spans="1:4">
      <c r="B76" s="1438"/>
      <c r="D76" s="1438"/>
    </row>
    <row r="77" spans="1:4">
      <c r="B77" s="1438"/>
      <c r="D77" s="1438"/>
    </row>
    <row r="78" spans="1:4">
      <c r="B78" s="1438"/>
      <c r="D78" s="1438"/>
    </row>
    <row r="79" spans="1:4">
      <c r="B79" s="1438"/>
      <c r="D79" s="1438"/>
    </row>
    <row r="80" spans="1:4">
      <c r="B80" s="1438"/>
      <c r="D80" s="1438"/>
    </row>
    <row r="81" spans="2:4">
      <c r="B81" s="1438"/>
      <c r="D81" s="1438"/>
    </row>
    <row r="82" spans="2:4">
      <c r="B82" s="1438"/>
      <c r="D82" s="1438"/>
    </row>
    <row r="83" spans="2:4">
      <c r="B83" s="1438"/>
      <c r="D83" s="1438"/>
    </row>
    <row r="84" spans="2:4">
      <c r="B84" s="1438"/>
      <c r="D84" s="1438"/>
    </row>
    <row r="85" spans="2:4">
      <c r="B85" s="1438"/>
      <c r="D85" s="1438"/>
    </row>
    <row r="86" spans="2:4">
      <c r="B86" s="1438"/>
      <c r="D86" s="1438"/>
    </row>
    <row r="87" spans="2:4">
      <c r="B87" s="1438"/>
      <c r="D87" s="1438"/>
    </row>
    <row r="88" spans="2:4">
      <c r="B88" s="1438"/>
      <c r="D88" s="1438"/>
    </row>
    <row r="89" spans="2:4">
      <c r="B89" s="1438"/>
      <c r="D89" s="1438"/>
    </row>
    <row r="90" spans="2:4">
      <c r="B90" s="1438"/>
      <c r="D90" s="1438"/>
    </row>
    <row r="91" spans="2:4">
      <c r="B91" s="1438"/>
      <c r="D91" s="1438"/>
    </row>
    <row r="92" spans="2:4">
      <c r="B92" s="1438"/>
      <c r="D92" s="1438"/>
    </row>
    <row r="93" spans="2:4">
      <c r="B93" s="1438"/>
      <c r="D93" s="1438"/>
    </row>
    <row r="94" spans="2:4">
      <c r="B94" s="1438"/>
      <c r="D94" s="1438"/>
    </row>
    <row r="95" spans="2:4">
      <c r="B95" s="1438"/>
      <c r="D95" s="1438"/>
    </row>
    <row r="96" spans="2:4">
      <c r="B96" s="1438"/>
      <c r="D96" s="1438"/>
    </row>
    <row r="97" spans="2:4">
      <c r="B97" s="1438"/>
      <c r="D97" s="1438"/>
    </row>
    <row r="98" spans="2:4">
      <c r="B98" s="1438"/>
      <c r="D98" s="1438"/>
    </row>
    <row r="99" spans="2:4">
      <c r="B99" s="1438"/>
      <c r="D99" s="1438"/>
    </row>
    <row r="100" spans="2:4">
      <c r="B100" s="1438"/>
      <c r="D100" s="1438"/>
    </row>
    <row r="101" spans="2:4">
      <c r="B101" s="1438"/>
      <c r="D101" s="1438"/>
    </row>
    <row r="102" spans="2:4">
      <c r="B102" s="1438"/>
      <c r="D102" s="1438"/>
    </row>
    <row r="103" spans="2:4">
      <c r="B103" s="1438"/>
      <c r="D103" s="1438"/>
    </row>
    <row r="104" spans="2:4">
      <c r="B104" s="1438"/>
      <c r="D104" s="1438"/>
    </row>
    <row r="105" spans="2:4">
      <c r="B105" s="1438"/>
      <c r="D105" s="1438"/>
    </row>
    <row r="106" spans="2:4">
      <c r="B106" s="1438"/>
      <c r="D106" s="1438"/>
    </row>
    <row r="107" spans="2:4">
      <c r="B107" s="1438"/>
      <c r="D107" s="1438"/>
    </row>
    <row r="108" spans="2:4">
      <c r="B108" s="1438"/>
      <c r="D108" s="1438"/>
    </row>
    <row r="109" spans="2:4">
      <c r="B109" s="1438"/>
      <c r="D109" s="1438"/>
    </row>
    <row r="110" spans="2:4">
      <c r="B110" s="1438"/>
      <c r="D110" s="1438"/>
    </row>
    <row r="111" spans="2:4">
      <c r="B111" s="1438"/>
      <c r="D111" s="1438"/>
    </row>
    <row r="112" spans="2:4">
      <c r="B112" s="1438"/>
      <c r="D112" s="1438"/>
    </row>
    <row r="113" spans="2:4">
      <c r="B113" s="1438"/>
      <c r="D113" s="1438"/>
    </row>
    <row r="114" spans="2:4">
      <c r="B114" s="1438"/>
      <c r="D114" s="1438"/>
    </row>
    <row r="115" spans="2:4">
      <c r="B115" s="1438"/>
      <c r="D115" s="1438"/>
    </row>
    <row r="116" spans="2:4">
      <c r="B116" s="1438"/>
      <c r="D116" s="1438"/>
    </row>
    <row r="117" spans="2:4">
      <c r="B117" s="1438"/>
      <c r="D117" s="1438"/>
    </row>
    <row r="118" spans="2:4">
      <c r="B118" s="1438"/>
      <c r="D118" s="1438"/>
    </row>
    <row r="119" spans="2:4">
      <c r="B119" s="1438"/>
      <c r="D119" s="1438"/>
    </row>
    <row r="120" spans="2:4">
      <c r="B120" s="1438"/>
      <c r="D120" s="1438"/>
    </row>
    <row r="121" spans="2:4">
      <c r="B121" s="1438"/>
      <c r="D121" s="1438"/>
    </row>
    <row r="122" spans="2:4">
      <c r="B122" s="1438"/>
      <c r="D122" s="1438"/>
    </row>
    <row r="123" spans="2:4">
      <c r="B123" s="1448"/>
      <c r="D123" s="1438"/>
    </row>
    <row r="124" spans="2:4">
      <c r="B124" s="1438"/>
      <c r="D124" s="1438"/>
    </row>
    <row r="125" spans="2:4">
      <c r="B125" s="1438"/>
      <c r="D125" s="1438"/>
    </row>
    <row r="126" spans="2:4">
      <c r="B126" s="1438"/>
      <c r="D126" s="1438"/>
    </row>
    <row r="127" spans="2:4">
      <c r="B127" s="1438"/>
      <c r="D127" s="1438"/>
    </row>
    <row r="128" spans="2:4">
      <c r="B128" s="1438"/>
      <c r="D128" s="1438"/>
    </row>
    <row r="129" spans="2:4">
      <c r="B129" s="1438"/>
      <c r="D129" s="1438"/>
    </row>
    <row r="130" spans="2:4">
      <c r="B130" s="1438"/>
      <c r="D130" s="1438"/>
    </row>
    <row r="131" spans="2:4">
      <c r="B131" s="1438"/>
      <c r="D131" s="1438"/>
    </row>
    <row r="132" spans="2:4">
      <c r="B132" s="1438"/>
      <c r="D132" s="1438"/>
    </row>
    <row r="133" spans="2:4">
      <c r="B133" s="1438"/>
      <c r="D133" s="1438"/>
    </row>
    <row r="134" spans="2:4">
      <c r="B134" s="1438"/>
      <c r="D134" s="1438"/>
    </row>
    <row r="135" spans="2:4">
      <c r="B135" s="1438"/>
      <c r="D135" s="1438"/>
    </row>
    <row r="136" spans="2:4">
      <c r="B136" s="1438"/>
      <c r="D136" s="1438"/>
    </row>
    <row r="137" spans="2:4">
      <c r="B137" s="1438"/>
      <c r="D137" s="1438"/>
    </row>
    <row r="138" spans="2:4">
      <c r="B138" s="1438"/>
      <c r="D138" s="1438"/>
    </row>
    <row r="139" spans="2:4">
      <c r="B139" s="1438"/>
      <c r="D139" s="1438"/>
    </row>
    <row r="140" spans="2:4">
      <c r="B140" s="1438"/>
      <c r="D140" s="1438"/>
    </row>
    <row r="141" spans="2:4">
      <c r="B141" s="1438"/>
      <c r="D141" s="1438"/>
    </row>
    <row r="142" spans="2:4">
      <c r="B142" s="1438"/>
      <c r="D142" s="1438"/>
    </row>
    <row r="143" spans="2:4">
      <c r="B143" s="1438"/>
      <c r="D143" s="1438"/>
    </row>
    <row r="144" spans="2:4">
      <c r="B144" s="1438"/>
      <c r="D144" s="1438"/>
    </row>
    <row r="145" spans="2:4">
      <c r="B145" s="1438"/>
      <c r="D145" s="1438"/>
    </row>
    <row r="146" spans="2:4">
      <c r="B146" s="1438"/>
      <c r="D146" s="1438"/>
    </row>
    <row r="147" spans="2:4">
      <c r="B147" s="1438"/>
      <c r="D147" s="1438"/>
    </row>
    <row r="148" spans="2:4">
      <c r="B148" s="1438"/>
      <c r="D148" s="1438"/>
    </row>
    <row r="149" spans="2:4">
      <c r="B149" s="1438"/>
      <c r="D149" s="1438"/>
    </row>
    <row r="150" spans="2:4">
      <c r="B150" s="1438"/>
      <c r="D150" s="1438"/>
    </row>
    <row r="151" spans="2:4">
      <c r="B151" s="1438"/>
      <c r="D151" s="1438"/>
    </row>
    <row r="152" spans="2:4">
      <c r="B152" s="1438"/>
      <c r="D152" s="1438"/>
    </row>
    <row r="153" spans="2:4">
      <c r="B153" s="1438"/>
      <c r="D153" s="1438"/>
    </row>
    <row r="154" spans="2:4">
      <c r="B154" s="1438"/>
      <c r="D154" s="1438"/>
    </row>
    <row r="155" spans="2:4">
      <c r="B155" s="1438"/>
      <c r="D155" s="1438"/>
    </row>
    <row r="156" spans="2:4">
      <c r="B156" s="1438"/>
      <c r="D156" s="1438"/>
    </row>
    <row r="157" spans="2:4">
      <c r="B157" s="1438"/>
      <c r="D157" s="1438"/>
    </row>
    <row r="158" spans="2:4">
      <c r="B158" s="1438"/>
      <c r="D158" s="1438"/>
    </row>
    <row r="159" spans="2:4">
      <c r="B159" s="1438"/>
      <c r="D159" s="1438"/>
    </row>
    <row r="160" spans="2:4">
      <c r="B160" s="1438"/>
      <c r="D160" s="1438"/>
    </row>
    <row r="161" spans="2:4">
      <c r="B161" s="1438"/>
      <c r="D161" s="1438"/>
    </row>
    <row r="162" spans="2:4">
      <c r="B162" s="1438"/>
      <c r="D162" s="1438"/>
    </row>
    <row r="163" spans="2:4">
      <c r="B163" s="1438"/>
      <c r="D163" s="1438"/>
    </row>
    <row r="164" spans="2:4">
      <c r="B164" s="1438"/>
      <c r="D164" s="1438"/>
    </row>
    <row r="165" spans="2:4">
      <c r="B165" s="1438"/>
      <c r="D165" s="1438"/>
    </row>
    <row r="166" spans="2:4">
      <c r="B166" s="1438"/>
      <c r="D166" s="1438"/>
    </row>
    <row r="167" spans="2:4">
      <c r="B167" s="1438"/>
      <c r="D167" s="1438"/>
    </row>
    <row r="168" spans="2:4">
      <c r="B168" s="1438"/>
      <c r="D168" s="1438"/>
    </row>
    <row r="169" spans="2:4">
      <c r="B169" s="1438"/>
      <c r="D169" s="1438"/>
    </row>
    <row r="170" spans="2:4">
      <c r="B170" s="1438"/>
      <c r="D170" s="1438"/>
    </row>
    <row r="171" spans="2:4">
      <c r="B171" s="1438"/>
      <c r="D171" s="1438"/>
    </row>
    <row r="172" spans="2:4">
      <c r="B172" s="1438"/>
      <c r="D172" s="1438"/>
    </row>
    <row r="173" spans="2:4">
      <c r="B173" s="1438"/>
      <c r="D173" s="1438"/>
    </row>
    <row r="174" spans="2:4">
      <c r="B174" s="1438"/>
      <c r="D174" s="1438"/>
    </row>
    <row r="175" spans="2:4">
      <c r="B175" s="1438"/>
      <c r="D175" s="1438"/>
    </row>
    <row r="176" spans="2:4">
      <c r="B176" s="1438"/>
      <c r="D176" s="1438"/>
    </row>
    <row r="177" spans="2:4">
      <c r="B177" s="1438"/>
      <c r="D177" s="1438"/>
    </row>
    <row r="178" spans="2:4">
      <c r="B178" s="1438"/>
      <c r="D178" s="1438"/>
    </row>
    <row r="179" spans="2:4">
      <c r="B179" s="1438"/>
      <c r="D179" s="1438"/>
    </row>
    <row r="180" spans="2:4">
      <c r="B180" s="1438"/>
      <c r="D180" s="1438"/>
    </row>
    <row r="181" spans="2:4">
      <c r="B181" s="1438"/>
      <c r="D181" s="1438"/>
    </row>
    <row r="182" spans="2:4">
      <c r="B182" s="1438"/>
      <c r="D182" s="1438"/>
    </row>
    <row r="183" spans="2:4">
      <c r="B183" s="1438"/>
      <c r="D183" s="1438"/>
    </row>
    <row r="184" spans="2:4">
      <c r="B184" s="1438"/>
      <c r="D184" s="1438"/>
    </row>
    <row r="185" spans="2:4">
      <c r="B185" s="1438"/>
      <c r="D185" s="1438"/>
    </row>
    <row r="186" spans="2:4">
      <c r="B186" s="1438"/>
      <c r="D186" s="1438"/>
    </row>
    <row r="187" spans="2:4">
      <c r="B187" s="1438"/>
      <c r="D187" s="1438"/>
    </row>
    <row r="188" spans="2:4">
      <c r="B188" s="1438"/>
      <c r="D188" s="1438"/>
    </row>
    <row r="189" spans="2:4">
      <c r="B189" s="1438"/>
      <c r="D189" s="1438"/>
    </row>
    <row r="190" spans="2:4">
      <c r="B190" s="1438"/>
      <c r="D190" s="1438"/>
    </row>
    <row r="191" spans="2:4">
      <c r="B191" s="1438"/>
      <c r="D191" s="1438"/>
    </row>
    <row r="192" spans="2:4">
      <c r="B192" s="1438"/>
      <c r="D192" s="1438"/>
    </row>
    <row r="193" spans="2:4">
      <c r="B193" s="1438"/>
      <c r="D193" s="1438"/>
    </row>
    <row r="194" spans="2:4">
      <c r="B194" s="1438"/>
      <c r="D194" s="1438"/>
    </row>
    <row r="195" spans="2:4">
      <c r="B195" s="1438"/>
      <c r="D195" s="1438"/>
    </row>
    <row r="196" spans="2:4">
      <c r="B196" s="1438"/>
      <c r="D196" s="1438"/>
    </row>
    <row r="197" spans="2:4">
      <c r="B197" s="1438"/>
      <c r="D197" s="1438"/>
    </row>
    <row r="198" spans="2:4">
      <c r="B198" s="1438"/>
      <c r="D198" s="1438"/>
    </row>
    <row r="199" spans="2:4">
      <c r="B199" s="1438"/>
      <c r="D199" s="1438"/>
    </row>
    <row r="200" spans="2:4">
      <c r="B200" s="1438"/>
      <c r="D200" s="1438"/>
    </row>
    <row r="201" spans="2:4">
      <c r="B201" s="1438"/>
      <c r="D201" s="1438"/>
    </row>
    <row r="202" spans="2:4">
      <c r="B202" s="1438"/>
      <c r="D202" s="1438"/>
    </row>
    <row r="203" spans="2:4">
      <c r="B203" s="1438"/>
      <c r="D203" s="1438"/>
    </row>
    <row r="204" spans="2:4">
      <c r="B204" s="1438"/>
      <c r="D204" s="1438"/>
    </row>
    <row r="205" spans="2:4">
      <c r="B205" s="1438"/>
      <c r="D205" s="1438"/>
    </row>
    <row r="206" spans="2:4">
      <c r="B206" s="1438"/>
      <c r="D206" s="1438"/>
    </row>
    <row r="207" spans="2:4">
      <c r="B207" s="1438"/>
      <c r="D207" s="1438"/>
    </row>
    <row r="208" spans="2:4">
      <c r="B208" s="1438"/>
      <c r="D208" s="1438"/>
    </row>
    <row r="209" spans="2:4">
      <c r="B209" s="1438"/>
      <c r="D209" s="1438"/>
    </row>
    <row r="210" spans="2:4">
      <c r="B210" s="1438"/>
      <c r="D210" s="1438"/>
    </row>
    <row r="211" spans="2:4">
      <c r="B211" s="1438"/>
      <c r="D211" s="1438"/>
    </row>
    <row r="212" spans="2:4">
      <c r="B212" s="1438"/>
      <c r="D212" s="1438"/>
    </row>
    <row r="213" spans="2:4">
      <c r="B213" s="1438"/>
      <c r="D213" s="1438"/>
    </row>
    <row r="214" spans="2:4">
      <c r="B214" s="1438"/>
      <c r="D214" s="1438"/>
    </row>
    <row r="215" spans="2:4">
      <c r="B215" s="1438"/>
      <c r="D215" s="1438"/>
    </row>
    <row r="216" spans="2:4">
      <c r="B216" s="1438"/>
      <c r="D216" s="1438"/>
    </row>
    <row r="217" spans="2:4">
      <c r="B217" s="1438"/>
      <c r="D217" s="1438"/>
    </row>
    <row r="218" spans="2:4">
      <c r="B218" s="1438"/>
      <c r="D218" s="1438"/>
    </row>
    <row r="219" spans="2:4">
      <c r="B219" s="1438"/>
      <c r="D219" s="1438"/>
    </row>
    <row r="220" spans="2:4">
      <c r="B220" s="1438"/>
      <c r="D220" s="1438"/>
    </row>
    <row r="221" spans="2:4">
      <c r="B221" s="1438"/>
      <c r="D221" s="1438"/>
    </row>
    <row r="222" spans="2:4">
      <c r="B222" s="1438"/>
      <c r="D222" s="1438"/>
    </row>
    <row r="223" spans="2:4">
      <c r="B223" s="1438"/>
      <c r="D223" s="1438"/>
    </row>
    <row r="224" spans="2:4">
      <c r="B224" s="1438"/>
      <c r="D224" s="1438"/>
    </row>
    <row r="225" spans="2:4">
      <c r="B225" s="1438"/>
      <c r="D225" s="1438"/>
    </row>
    <row r="226" spans="2:4">
      <c r="B226" s="1438"/>
      <c r="D226" s="1438"/>
    </row>
    <row r="227" spans="2:4">
      <c r="B227" s="1438"/>
      <c r="D227" s="1438"/>
    </row>
    <row r="228" spans="2:4">
      <c r="B228" s="1438"/>
      <c r="D228" s="1438"/>
    </row>
    <row r="229" spans="2:4">
      <c r="B229" s="1438"/>
      <c r="D229" s="1438"/>
    </row>
    <row r="230" spans="2:4">
      <c r="B230" s="1438"/>
      <c r="D230" s="1438"/>
    </row>
    <row r="231" spans="2:4">
      <c r="B231" s="1438"/>
      <c r="D231" s="1438"/>
    </row>
    <row r="232" spans="2:4">
      <c r="B232" s="1438"/>
      <c r="D232" s="1438"/>
    </row>
    <row r="233" spans="2:4">
      <c r="B233" s="1438"/>
      <c r="D233" s="1438"/>
    </row>
    <row r="234" spans="2:4">
      <c r="B234" s="1438"/>
      <c r="D234" s="1438"/>
    </row>
    <row r="235" spans="2:4">
      <c r="B235" s="1438"/>
      <c r="D235" s="1438"/>
    </row>
    <row r="236" spans="2:4">
      <c r="B236" s="1438"/>
      <c r="D236" s="1438"/>
    </row>
    <row r="237" spans="2:4">
      <c r="B237" s="1438"/>
      <c r="D237" s="1438"/>
    </row>
    <row r="238" spans="2:4">
      <c r="B238" s="1438"/>
      <c r="D238" s="1438"/>
    </row>
    <row r="239" spans="2:4">
      <c r="B239" s="1438"/>
      <c r="D239" s="1438"/>
    </row>
    <row r="240" spans="2:4">
      <c r="B240" s="1438"/>
      <c r="D240" s="1438"/>
    </row>
    <row r="241" spans="2:4">
      <c r="B241" s="1438"/>
      <c r="D241" s="1438"/>
    </row>
    <row r="242" spans="2:4">
      <c r="B242" s="1438"/>
      <c r="D242" s="1438"/>
    </row>
    <row r="243" spans="2:4">
      <c r="B243" s="1438"/>
      <c r="D243" s="1438"/>
    </row>
    <row r="244" spans="2:4">
      <c r="B244" s="1438"/>
      <c r="D244" s="1438"/>
    </row>
    <row r="245" spans="2:4">
      <c r="B245" s="1438"/>
      <c r="D245" s="1438"/>
    </row>
    <row r="246" spans="2:4">
      <c r="B246" s="1438"/>
      <c r="D246" s="1438"/>
    </row>
    <row r="247" spans="2:4">
      <c r="B247" s="1438"/>
      <c r="D247" s="1438"/>
    </row>
    <row r="248" spans="2:4">
      <c r="B248" s="1438"/>
      <c r="D248" s="1438"/>
    </row>
    <row r="249" spans="2:4">
      <c r="B249" s="1438"/>
      <c r="D249" s="1438"/>
    </row>
    <row r="250" spans="2:4">
      <c r="B250" s="1438"/>
      <c r="D250" s="1438"/>
    </row>
    <row r="251" spans="2:4">
      <c r="B251" s="1438"/>
      <c r="D251" s="1438"/>
    </row>
    <row r="252" spans="2:4">
      <c r="B252" s="1438"/>
      <c r="D252" s="1438"/>
    </row>
    <row r="253" spans="2:4">
      <c r="B253" s="1438"/>
      <c r="D253" s="1438"/>
    </row>
    <row r="254" spans="2:4">
      <c r="B254" s="1438"/>
      <c r="D254" s="1438"/>
    </row>
    <row r="255" spans="2:4">
      <c r="B255" s="1438"/>
      <c r="D255" s="1438"/>
    </row>
    <row r="256" spans="2:4">
      <c r="B256" s="1438"/>
      <c r="D256" s="1438"/>
    </row>
    <row r="257" spans="2:4">
      <c r="B257" s="1438"/>
      <c r="D257" s="1438"/>
    </row>
    <row r="258" spans="2:4">
      <c r="B258" s="1438"/>
      <c r="D258" s="1438"/>
    </row>
    <row r="259" spans="2:4">
      <c r="B259" s="1438"/>
      <c r="D259" s="1438"/>
    </row>
    <row r="260" spans="2:4">
      <c r="B260" s="1438"/>
      <c r="D260" s="1438"/>
    </row>
    <row r="261" spans="2:4">
      <c r="B261" s="1438"/>
      <c r="D261" s="1438"/>
    </row>
    <row r="262" spans="2:4">
      <c r="B262" s="1438"/>
      <c r="D262" s="1438"/>
    </row>
    <row r="263" spans="2:4">
      <c r="B263" s="1438"/>
      <c r="D263" s="1438"/>
    </row>
    <row r="264" spans="2:4">
      <c r="B264" s="1438"/>
      <c r="D264" s="1438"/>
    </row>
    <row r="265" spans="2:4">
      <c r="B265" s="1438"/>
      <c r="D265" s="1438"/>
    </row>
    <row r="266" spans="2:4">
      <c r="B266" s="1438"/>
      <c r="D266" s="1438"/>
    </row>
    <row r="267" spans="2:4">
      <c r="B267" s="1438"/>
      <c r="D267" s="1438"/>
    </row>
    <row r="268" spans="2:4">
      <c r="B268" s="1438"/>
      <c r="D268" s="1438"/>
    </row>
    <row r="269" spans="2:4">
      <c r="B269" s="1438"/>
      <c r="D269" s="1438"/>
    </row>
    <row r="270" spans="2:4">
      <c r="B270" s="1438"/>
      <c r="D270" s="1438"/>
    </row>
    <row r="271" spans="2:4">
      <c r="B271" s="1438"/>
      <c r="D271" s="1438"/>
    </row>
    <row r="272" spans="2:4">
      <c r="B272" s="1438"/>
      <c r="D272" s="1438"/>
    </row>
    <row r="273" spans="2:4">
      <c r="B273" s="1438"/>
      <c r="D273" s="1438"/>
    </row>
    <row r="274" spans="2:4">
      <c r="B274" s="1438"/>
      <c r="D274" s="1438"/>
    </row>
    <row r="275" spans="2:4">
      <c r="B275" s="1438"/>
      <c r="D275" s="1438"/>
    </row>
    <row r="276" spans="2:4">
      <c r="B276" s="1438"/>
      <c r="D276" s="1438"/>
    </row>
    <row r="277" spans="2:4">
      <c r="B277" s="1438"/>
      <c r="D277" s="1438"/>
    </row>
    <row r="278" spans="2:4">
      <c r="B278" s="1438"/>
      <c r="D278" s="1438"/>
    </row>
    <row r="279" spans="2:4">
      <c r="B279" s="1438"/>
      <c r="D279" s="1438"/>
    </row>
    <row r="280" spans="2:4">
      <c r="B280" s="1438"/>
      <c r="D280" s="1438"/>
    </row>
    <row r="281" spans="2:4">
      <c r="B281" s="1438"/>
      <c r="D281" s="1438"/>
    </row>
    <row r="282" spans="2:4">
      <c r="B282" s="1438"/>
      <c r="D282" s="1438"/>
    </row>
    <row r="283" spans="2:4">
      <c r="B283" s="1438"/>
      <c r="D283" s="1438"/>
    </row>
    <row r="284" spans="2:4">
      <c r="B284" s="1438"/>
      <c r="D284" s="1438"/>
    </row>
    <row r="285" spans="2:4">
      <c r="B285" s="1438"/>
      <c r="D285" s="1438"/>
    </row>
    <row r="286" spans="2:4">
      <c r="B286" s="1438"/>
      <c r="D286" s="1438"/>
    </row>
    <row r="287" spans="2:4">
      <c r="B287" s="1438"/>
      <c r="D287" s="1438"/>
    </row>
    <row r="288" spans="2:4">
      <c r="B288" s="1438"/>
      <c r="D288" s="1438"/>
    </row>
    <row r="289" spans="2:4">
      <c r="B289" s="1438"/>
      <c r="D289" s="1438"/>
    </row>
    <row r="290" spans="2:4">
      <c r="B290" s="1438"/>
      <c r="D290" s="1438"/>
    </row>
    <row r="291" spans="2:4">
      <c r="B291" s="1438"/>
      <c r="D291" s="1438"/>
    </row>
    <row r="292" spans="2:4">
      <c r="B292" s="1438"/>
      <c r="D292" s="1438"/>
    </row>
    <row r="293" spans="2:4">
      <c r="B293" s="1438"/>
      <c r="D293" s="1438"/>
    </row>
    <row r="294" spans="2:4">
      <c r="B294" s="1438"/>
      <c r="D294" s="1438"/>
    </row>
    <row r="295" spans="2:4">
      <c r="B295" s="1438"/>
      <c r="D295" s="1438"/>
    </row>
    <row r="296" spans="2:4">
      <c r="B296" s="1438"/>
      <c r="D296" s="1438"/>
    </row>
    <row r="297" spans="2:4">
      <c r="B297" s="1438"/>
      <c r="D297" s="1438"/>
    </row>
    <row r="298" spans="2:4">
      <c r="B298" s="1438"/>
      <c r="D298" s="1438"/>
    </row>
    <row r="299" spans="2:4">
      <c r="B299" s="1438"/>
      <c r="D299" s="1438"/>
    </row>
    <row r="300" spans="2:4">
      <c r="B300" s="1438"/>
      <c r="D300" s="1438"/>
    </row>
    <row r="301" spans="2:4">
      <c r="B301" s="1438"/>
      <c r="D301" s="1438"/>
    </row>
    <row r="302" spans="2:4">
      <c r="B302" s="1438"/>
      <c r="D302" s="1438"/>
    </row>
    <row r="303" spans="2:4">
      <c r="B303" s="1438"/>
      <c r="D303" s="1438"/>
    </row>
    <row r="304" spans="2:4">
      <c r="B304" s="1438"/>
      <c r="D304" s="1438"/>
    </row>
    <row r="305" spans="2:4">
      <c r="B305" s="1438"/>
      <c r="D305" s="1438"/>
    </row>
    <row r="306" spans="2:4">
      <c r="B306" s="1438"/>
      <c r="D306" s="1438"/>
    </row>
    <row r="307" spans="2:4">
      <c r="B307" s="1438"/>
      <c r="D307" s="1438"/>
    </row>
    <row r="308" spans="2:4">
      <c r="B308" s="1438"/>
      <c r="D308" s="1438"/>
    </row>
    <row r="309" spans="2:4">
      <c r="B309" s="1438"/>
      <c r="D309" s="1438"/>
    </row>
    <row r="310" spans="2:4">
      <c r="B310" s="1438"/>
      <c r="D310" s="1438"/>
    </row>
  </sheetData>
  <sortState ref="A35:C64">
    <sortCondition ref="A35:A64"/>
    <sortCondition ref="B35:B64"/>
  </sortState>
  <printOptions horizontalCentered="1"/>
  <pageMargins left="0.70866141732283472" right="0.70866141732283472" top="0.74803149606299213" bottom="0.74803149606299213" header="0.31496062992125984" footer="0.31496062992125984"/>
  <pageSetup fitToHeight="2" orientation="landscape" r:id="rId1"/>
  <rowBreaks count="1" manualBreakCount="1">
    <brk id="33" max="2"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14"/>
  <sheetViews>
    <sheetView zoomScaleNormal="100" workbookViewId="0">
      <selection activeCell="A3" sqref="A3"/>
    </sheetView>
  </sheetViews>
  <sheetFormatPr baseColWidth="10" defaultColWidth="11.42578125" defaultRowHeight="12.75"/>
  <cols>
    <col min="1" max="1" width="27.140625" style="147" customWidth="1"/>
    <col min="2" max="2" width="18.7109375" style="147" customWidth="1"/>
    <col min="3" max="3" width="20.85546875" style="147" customWidth="1"/>
    <col min="4" max="4" width="8.7109375" style="366" customWidth="1"/>
    <col min="5" max="5" width="18.28515625" style="147" customWidth="1"/>
    <col min="6" max="6" width="18.7109375" style="148" customWidth="1"/>
    <col min="7" max="7" width="57.85546875" style="127" customWidth="1"/>
    <col min="8" max="16384" width="11.42578125" style="2"/>
  </cols>
  <sheetData>
    <row r="1" spans="1:14">
      <c r="A1" s="364" t="s">
        <v>651</v>
      </c>
      <c r="B1" s="146"/>
      <c r="C1" s="146"/>
      <c r="D1" s="365"/>
      <c r="E1" s="146"/>
      <c r="F1" s="144"/>
    </row>
    <row r="2" spans="1:14">
      <c r="A2" s="364" t="s">
        <v>3348</v>
      </c>
    </row>
    <row r="3" spans="1:14">
      <c r="A3" s="367" t="s">
        <v>5349</v>
      </c>
      <c r="C3" s="354"/>
      <c r="D3" s="353"/>
      <c r="E3" s="354"/>
    </row>
    <row r="4" spans="1:14" s="127" customFormat="1" ht="42.75" customHeight="1">
      <c r="A4" s="1434" t="s">
        <v>5195</v>
      </c>
      <c r="B4" s="1434" t="s">
        <v>896</v>
      </c>
      <c r="C4" s="1434" t="s">
        <v>897</v>
      </c>
      <c r="D4" s="1434" t="s">
        <v>898</v>
      </c>
      <c r="E4" s="1434" t="s">
        <v>899</v>
      </c>
      <c r="F4" s="1434" t="s">
        <v>900</v>
      </c>
      <c r="G4" s="1434" t="s">
        <v>901</v>
      </c>
    </row>
    <row r="5" spans="1:14" ht="25.5">
      <c r="A5" s="368" t="s">
        <v>902</v>
      </c>
      <c r="B5" s="114" t="s">
        <v>903</v>
      </c>
      <c r="C5" s="139" t="s">
        <v>904</v>
      </c>
      <c r="D5" s="96" t="s">
        <v>905</v>
      </c>
      <c r="E5" s="139" t="s">
        <v>906</v>
      </c>
      <c r="F5" s="96">
        <v>500</v>
      </c>
      <c r="G5" s="369" t="s">
        <v>6278</v>
      </c>
    </row>
    <row r="6" spans="1:14" ht="38.25">
      <c r="A6" s="368" t="s">
        <v>907</v>
      </c>
      <c r="B6" s="114" t="s">
        <v>908</v>
      </c>
      <c r="C6" s="139" t="s">
        <v>909</v>
      </c>
      <c r="D6" s="96" t="s">
        <v>905</v>
      </c>
      <c r="E6" s="139" t="s">
        <v>906</v>
      </c>
      <c r="F6" s="96">
        <v>250</v>
      </c>
      <c r="G6" s="370" t="s">
        <v>6277</v>
      </c>
    </row>
    <row r="7" spans="1:14" ht="44.25" customHeight="1">
      <c r="A7" s="368" t="s">
        <v>910</v>
      </c>
      <c r="B7" s="114" t="s">
        <v>911</v>
      </c>
      <c r="C7" s="139" t="s">
        <v>912</v>
      </c>
      <c r="D7" s="96" t="s">
        <v>905</v>
      </c>
      <c r="E7" s="139" t="s">
        <v>913</v>
      </c>
      <c r="F7" s="96">
        <v>300</v>
      </c>
      <c r="G7" s="369" t="s">
        <v>914</v>
      </c>
    </row>
    <row r="8" spans="1:14" ht="76.5">
      <c r="A8" s="368" t="s">
        <v>915</v>
      </c>
      <c r="B8" s="114" t="s">
        <v>916</v>
      </c>
      <c r="C8" s="139" t="s">
        <v>917</v>
      </c>
      <c r="D8" s="96" t="s">
        <v>905</v>
      </c>
      <c r="E8" s="139" t="s">
        <v>906</v>
      </c>
      <c r="F8" s="96">
        <v>500</v>
      </c>
      <c r="G8" s="370" t="s">
        <v>918</v>
      </c>
    </row>
    <row r="9" spans="1:14" ht="37.5" customHeight="1">
      <c r="A9" s="368" t="s">
        <v>919</v>
      </c>
      <c r="B9" s="114" t="s">
        <v>920</v>
      </c>
      <c r="C9" s="139" t="s">
        <v>921</v>
      </c>
      <c r="D9" s="96" t="s">
        <v>905</v>
      </c>
      <c r="E9" s="139" t="s">
        <v>906</v>
      </c>
      <c r="F9" s="96">
        <v>700</v>
      </c>
      <c r="G9" s="369" t="s">
        <v>922</v>
      </c>
    </row>
    <row r="10" spans="1:14" ht="51">
      <c r="A10" s="368" t="s">
        <v>923</v>
      </c>
      <c r="B10" s="371" t="s">
        <v>924</v>
      </c>
      <c r="C10" s="139" t="s">
        <v>925</v>
      </c>
      <c r="D10" s="96" t="s">
        <v>905</v>
      </c>
      <c r="E10" s="139" t="s">
        <v>926</v>
      </c>
      <c r="F10" s="96">
        <v>1000</v>
      </c>
      <c r="G10" s="369" t="s">
        <v>927</v>
      </c>
    </row>
    <row r="11" spans="1:14" ht="63.75">
      <c r="A11" s="368" t="s">
        <v>928</v>
      </c>
      <c r="B11" s="114" t="s">
        <v>929</v>
      </c>
      <c r="C11" s="139" t="s">
        <v>930</v>
      </c>
      <c r="D11" s="96" t="s">
        <v>905</v>
      </c>
      <c r="E11" s="139" t="s">
        <v>906</v>
      </c>
      <c r="F11" s="96">
        <v>700</v>
      </c>
      <c r="G11" s="370" t="s">
        <v>6279</v>
      </c>
    </row>
    <row r="12" spans="1:14" ht="36" customHeight="1">
      <c r="A12" s="368" t="s">
        <v>931</v>
      </c>
      <c r="B12" s="114" t="s">
        <v>861</v>
      </c>
      <c r="C12" s="369" t="s">
        <v>932</v>
      </c>
      <c r="D12" s="96" t="s">
        <v>905</v>
      </c>
      <c r="E12" s="139" t="s">
        <v>906</v>
      </c>
      <c r="F12" s="96">
        <v>500</v>
      </c>
      <c r="G12" s="369" t="s">
        <v>933</v>
      </c>
    </row>
    <row r="13" spans="1:14" ht="51">
      <c r="A13" s="368" t="s">
        <v>934</v>
      </c>
      <c r="B13" s="114" t="s">
        <v>935</v>
      </c>
      <c r="C13" s="139" t="s">
        <v>936</v>
      </c>
      <c r="D13" s="96"/>
      <c r="E13" s="139" t="s">
        <v>937</v>
      </c>
      <c r="F13" s="96">
        <v>1000</v>
      </c>
      <c r="G13" s="369" t="s">
        <v>938</v>
      </c>
    </row>
    <row r="14" spans="1:14" s="148" customFormat="1">
      <c r="A14" s="2420" t="s">
        <v>882</v>
      </c>
      <c r="B14" s="2420"/>
      <c r="C14" s="2420"/>
      <c r="D14" s="366"/>
      <c r="E14" s="147"/>
      <c r="G14" s="127"/>
      <c r="H14" s="2"/>
      <c r="I14" s="2"/>
      <c r="J14" s="2"/>
      <c r="K14" s="2"/>
      <c r="L14" s="2"/>
      <c r="M14" s="2"/>
      <c r="N14" s="2"/>
    </row>
  </sheetData>
  <mergeCells count="1">
    <mergeCell ref="A14:C14"/>
  </mergeCells>
  <pageMargins left="0.70866141732283472" right="0.70866141732283472" top="0.74803149606299213" bottom="0.74803149606299213" header="0.31496062992125984" footer="0.31496062992125984"/>
  <pageSetup scale="73"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5"/>
  <sheetViews>
    <sheetView zoomScaleNormal="100" workbookViewId="0">
      <selection activeCell="A3" sqref="A3"/>
    </sheetView>
  </sheetViews>
  <sheetFormatPr baseColWidth="10" defaultColWidth="11.42578125" defaultRowHeight="12.75"/>
  <cols>
    <col min="1" max="1" width="29.140625" style="374" customWidth="1"/>
    <col min="2" max="3" width="11.42578125" style="374"/>
    <col min="4" max="4" width="12" style="374" customWidth="1"/>
    <col min="5" max="16384" width="11.42578125" style="374"/>
  </cols>
  <sheetData>
    <row r="1" spans="1:5">
      <c r="A1" s="1" t="s">
        <v>651</v>
      </c>
      <c r="B1" s="373"/>
      <c r="C1" s="373"/>
    </row>
    <row r="2" spans="1:5">
      <c r="A2" s="3" t="s">
        <v>3349</v>
      </c>
    </row>
    <row r="3" spans="1:5">
      <c r="A3" s="361" t="s">
        <v>946</v>
      </c>
      <c r="B3" s="375"/>
      <c r="C3" s="375"/>
    </row>
    <row r="4" spans="1:5">
      <c r="A4" s="2421" t="s">
        <v>6280</v>
      </c>
      <c r="B4" s="2422" t="s">
        <v>947</v>
      </c>
      <c r="C4" s="2422"/>
      <c r="D4" s="2422"/>
      <c r="E4" s="2421" t="s">
        <v>0</v>
      </c>
    </row>
    <row r="5" spans="1:5" ht="12.75" customHeight="1">
      <c r="A5" s="2421"/>
      <c r="B5" s="376" t="s">
        <v>362</v>
      </c>
      <c r="C5" s="376" t="s">
        <v>363</v>
      </c>
      <c r="D5" s="377" t="s">
        <v>364</v>
      </c>
      <c r="E5" s="2421" t="s">
        <v>0</v>
      </c>
    </row>
    <row r="6" spans="1:5">
      <c r="A6" s="378" t="s">
        <v>948</v>
      </c>
      <c r="B6" s="379">
        <v>6</v>
      </c>
      <c r="C6" s="379">
        <v>7</v>
      </c>
      <c r="D6" s="380">
        <v>7</v>
      </c>
      <c r="E6" s="380">
        <f t="shared" ref="E6:E12" si="0">SUM(B6:D6)</f>
        <v>20</v>
      </c>
    </row>
    <row r="7" spans="1:5">
      <c r="A7" s="378" t="s">
        <v>945</v>
      </c>
      <c r="B7" s="385"/>
      <c r="C7" s="385"/>
      <c r="D7" s="380">
        <v>12</v>
      </c>
      <c r="E7" s="380">
        <f t="shared" si="0"/>
        <v>12</v>
      </c>
    </row>
    <row r="8" spans="1:5">
      <c r="A8" s="378" t="s">
        <v>5196</v>
      </c>
      <c r="B8" s="381">
        <v>6</v>
      </c>
      <c r="C8" s="379">
        <v>5</v>
      </c>
      <c r="D8" s="380">
        <v>7</v>
      </c>
      <c r="E8" s="380">
        <f t="shared" si="0"/>
        <v>18</v>
      </c>
    </row>
    <row r="9" spans="1:5">
      <c r="A9" s="378" t="s">
        <v>941</v>
      </c>
      <c r="B9" s="379">
        <v>4</v>
      </c>
      <c r="C9" s="379">
        <v>3</v>
      </c>
      <c r="D9" s="384"/>
      <c r="E9" s="380">
        <f t="shared" si="0"/>
        <v>7</v>
      </c>
    </row>
    <row r="10" spans="1:5">
      <c r="A10" s="378" t="s">
        <v>949</v>
      </c>
      <c r="B10" s="379">
        <v>8</v>
      </c>
      <c r="C10" s="383">
        <v>8</v>
      </c>
      <c r="D10" s="380">
        <v>25</v>
      </c>
      <c r="E10" s="380">
        <f t="shared" si="0"/>
        <v>41</v>
      </c>
    </row>
    <row r="11" spans="1:5">
      <c r="A11" s="378" t="s">
        <v>943</v>
      </c>
      <c r="B11" s="382">
        <v>70</v>
      </c>
      <c r="C11" s="379">
        <v>65</v>
      </c>
      <c r="D11" s="380">
        <v>62</v>
      </c>
      <c r="E11" s="380">
        <f t="shared" si="0"/>
        <v>197</v>
      </c>
    </row>
    <row r="12" spans="1:5">
      <c r="A12" s="378" t="s">
        <v>942</v>
      </c>
      <c r="B12" s="379">
        <v>6</v>
      </c>
      <c r="C12" s="379">
        <v>14</v>
      </c>
      <c r="D12" s="380">
        <v>26</v>
      </c>
      <c r="E12" s="380">
        <f t="shared" si="0"/>
        <v>46</v>
      </c>
    </row>
    <row r="13" spans="1:5">
      <c r="A13" s="386" t="s">
        <v>0</v>
      </c>
      <c r="B13" s="377">
        <f>SUM(B6:B12)</f>
        <v>100</v>
      </c>
      <c r="C13" s="377">
        <f>SUM(C6:C12)</f>
        <v>102</v>
      </c>
      <c r="D13" s="377">
        <f>SUM(D6:D12)</f>
        <v>139</v>
      </c>
      <c r="E13" s="377">
        <f>SUM(E6:E12)</f>
        <v>341</v>
      </c>
    </row>
    <row r="14" spans="1:5">
      <c r="A14" s="63" t="s">
        <v>882</v>
      </c>
    </row>
    <row r="15" spans="1:5">
      <c r="A15" s="234"/>
      <c r="B15" s="234"/>
      <c r="C15" s="234"/>
      <c r="D15" s="234"/>
      <c r="E15" s="234"/>
    </row>
  </sheetData>
  <sortState ref="A7:E12">
    <sortCondition ref="A6:A12"/>
  </sortState>
  <mergeCells count="3">
    <mergeCell ref="A4:A5"/>
    <mergeCell ref="B4:D4"/>
    <mergeCell ref="E4:E5"/>
  </mergeCells>
  <printOptions horizontalCentered="1"/>
  <pageMargins left="0.70866141732283472" right="0.70866141732283472" top="0.74803149606299213" bottom="0.74803149606299213" header="0.31496062992125984" footer="0.31496062992125984"/>
  <pageSetup fitToHeight="11"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3"/>
  <sheetViews>
    <sheetView zoomScaleNormal="100" workbookViewId="0">
      <selection activeCell="A3" sqref="A3"/>
    </sheetView>
  </sheetViews>
  <sheetFormatPr baseColWidth="10" defaultColWidth="11.42578125" defaultRowHeight="12.75"/>
  <cols>
    <col min="1" max="1" width="38.42578125" style="374" customWidth="1"/>
    <col min="2" max="16384" width="11.42578125" style="374"/>
  </cols>
  <sheetData>
    <row r="1" spans="1:3">
      <c r="A1" s="1" t="s">
        <v>651</v>
      </c>
      <c r="B1" s="373"/>
      <c r="C1" s="373"/>
    </row>
    <row r="2" spans="1:3">
      <c r="A2" s="3" t="s">
        <v>3350</v>
      </c>
    </row>
    <row r="3" spans="1:3">
      <c r="A3" s="361" t="s">
        <v>6282</v>
      </c>
      <c r="B3" s="375"/>
      <c r="C3" s="375"/>
    </row>
    <row r="4" spans="1:3" ht="25.5">
      <c r="A4" s="496" t="s">
        <v>1355</v>
      </c>
      <c r="B4" s="496" t="s">
        <v>1356</v>
      </c>
      <c r="C4" s="497" t="s">
        <v>1357</v>
      </c>
    </row>
    <row r="5" spans="1:3">
      <c r="A5" s="498" t="s">
        <v>1358</v>
      </c>
      <c r="B5" s="499">
        <v>2</v>
      </c>
      <c r="C5" s="500">
        <v>34</v>
      </c>
    </row>
    <row r="6" spans="1:3">
      <c r="A6" s="498" t="s">
        <v>1359</v>
      </c>
      <c r="B6" s="499">
        <v>2</v>
      </c>
      <c r="C6" s="500">
        <v>60</v>
      </c>
    </row>
    <row r="7" spans="1:3">
      <c r="A7" s="498" t="s">
        <v>6281</v>
      </c>
      <c r="B7" s="499">
        <v>1</v>
      </c>
      <c r="C7" s="500">
        <v>192</v>
      </c>
    </row>
    <row r="8" spans="1:3">
      <c r="A8" s="498" t="s">
        <v>1360</v>
      </c>
      <c r="B8" s="499">
        <v>2</v>
      </c>
      <c r="C8" s="500">
        <v>348</v>
      </c>
    </row>
    <row r="9" spans="1:3">
      <c r="A9" s="498" t="s">
        <v>1361</v>
      </c>
      <c r="B9" s="499">
        <v>3</v>
      </c>
      <c r="C9" s="500">
        <v>74</v>
      </c>
    </row>
    <row r="10" spans="1:3">
      <c r="A10" s="498" t="s">
        <v>1362</v>
      </c>
      <c r="B10" s="499">
        <v>3</v>
      </c>
      <c r="C10" s="500">
        <v>200</v>
      </c>
    </row>
    <row r="11" spans="1:3">
      <c r="A11" s="501" t="s">
        <v>0</v>
      </c>
      <c r="B11" s="496">
        <f>SUM(B5:B10)</f>
        <v>13</v>
      </c>
      <c r="C11" s="497">
        <f>SUM(C5:C10)</f>
        <v>908</v>
      </c>
    </row>
    <row r="12" spans="1:3">
      <c r="A12" s="502" t="s">
        <v>6555</v>
      </c>
    </row>
    <row r="13" spans="1:3">
      <c r="A13" s="502" t="s">
        <v>1363</v>
      </c>
    </row>
  </sheetData>
  <printOptions horizontalCentered="1"/>
  <pageMargins left="0.70866141732283472" right="0.70866141732283472" top="0.74803149606299213" bottom="0.74803149606299213" header="0.31496062992125984" footer="0.31496062992125984"/>
  <pageSetup fitToHeight="11"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11"/>
  <sheetViews>
    <sheetView workbookViewId="0">
      <selection activeCell="A3" sqref="A3"/>
    </sheetView>
  </sheetViews>
  <sheetFormatPr baseColWidth="10" defaultColWidth="11.42578125" defaultRowHeight="9.75" customHeight="1"/>
  <cols>
    <col min="1" max="1" width="38.42578125" style="374" customWidth="1"/>
    <col min="2" max="2" width="37.85546875" style="374" customWidth="1"/>
    <col min="3" max="3" width="16.85546875" style="374" customWidth="1"/>
    <col min="4" max="16384" width="11.42578125" style="374"/>
  </cols>
  <sheetData>
    <row r="1" spans="1:4" ht="12.75">
      <c r="A1" s="1" t="s">
        <v>651</v>
      </c>
      <c r="B1" s="373"/>
      <c r="C1" s="373"/>
    </row>
    <row r="2" spans="1:4" ht="12.75">
      <c r="A2" s="3" t="s">
        <v>3351</v>
      </c>
    </row>
    <row r="3" spans="1:4" ht="12.75">
      <c r="A3" s="361" t="s">
        <v>6290</v>
      </c>
      <c r="B3" s="375"/>
      <c r="C3" s="375"/>
    </row>
    <row r="4" spans="1:4" ht="12.75">
      <c r="A4" s="503" t="s">
        <v>1364</v>
      </c>
      <c r="B4" s="503" t="s">
        <v>29</v>
      </c>
      <c r="C4" s="503" t="s">
        <v>1355</v>
      </c>
    </row>
    <row r="5" spans="1:4" ht="12.75">
      <c r="A5" s="1723" t="s">
        <v>6283</v>
      </c>
      <c r="B5" s="1723" t="s">
        <v>30</v>
      </c>
      <c r="C5" s="1538" t="s">
        <v>6284</v>
      </c>
    </row>
    <row r="6" spans="1:4" ht="12.75">
      <c r="A6" s="1723" t="s">
        <v>6285</v>
      </c>
      <c r="B6" s="1723" t="s">
        <v>25</v>
      </c>
      <c r="C6" s="1538" t="s">
        <v>1367</v>
      </c>
    </row>
    <row r="7" spans="1:4" ht="12.75">
      <c r="A7" s="1723" t="s">
        <v>6286</v>
      </c>
      <c r="B7" s="1723" t="s">
        <v>19</v>
      </c>
      <c r="C7" s="1538" t="s">
        <v>1368</v>
      </c>
    </row>
    <row r="8" spans="1:4" ht="12.75">
      <c r="A8" s="1723" t="s">
        <v>6287</v>
      </c>
      <c r="B8" s="1723" t="s">
        <v>23</v>
      </c>
      <c r="C8" s="1538" t="s">
        <v>1368</v>
      </c>
    </row>
    <row r="9" spans="1:4" ht="12.75">
      <c r="A9" s="1723" t="s">
        <v>6288</v>
      </c>
      <c r="B9" s="1723" t="s">
        <v>24</v>
      </c>
      <c r="C9" s="1538" t="s">
        <v>6284</v>
      </c>
      <c r="D9" s="504"/>
    </row>
    <row r="10" spans="1:4" ht="12.75">
      <c r="A10" s="1723" t="s">
        <v>6289</v>
      </c>
      <c r="B10" s="1723" t="s">
        <v>20</v>
      </c>
      <c r="C10" s="1538" t="s">
        <v>6284</v>
      </c>
    </row>
    <row r="11" spans="1:4" ht="12.75">
      <c r="A11" s="502" t="s">
        <v>1363</v>
      </c>
    </row>
  </sheetData>
  <printOptions horizontalCentered="1"/>
  <pageMargins left="0.70866141732283472" right="0.70866141732283472" top="0.74803149606299213" bottom="0.74803149606299213" header="0.31496062992125984" footer="0.31496062992125984"/>
  <pageSetup fitToHeight="11"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31"/>
  <sheetViews>
    <sheetView workbookViewId="0">
      <selection activeCell="A3" sqref="A3"/>
    </sheetView>
  </sheetViews>
  <sheetFormatPr baseColWidth="10" defaultColWidth="11.42578125" defaultRowHeight="12.75"/>
  <cols>
    <col min="1" max="1" width="33.7109375" style="374" customWidth="1"/>
    <col min="2" max="3" width="11.42578125" style="374"/>
    <col min="4" max="4" width="12" style="374" customWidth="1"/>
    <col min="5" max="16384" width="11.42578125" style="374"/>
  </cols>
  <sheetData>
    <row r="1" spans="1:5">
      <c r="A1" s="1" t="s">
        <v>651</v>
      </c>
      <c r="B1" s="373"/>
      <c r="C1" s="373"/>
    </row>
    <row r="2" spans="1:5">
      <c r="A2" s="3" t="s">
        <v>3352</v>
      </c>
    </row>
    <row r="3" spans="1:5">
      <c r="A3" s="361" t="s">
        <v>6293</v>
      </c>
      <c r="B3" s="375"/>
      <c r="C3" s="375"/>
    </row>
    <row r="4" spans="1:5" ht="12.75" customHeight="1">
      <c r="A4" s="2431" t="s">
        <v>1776</v>
      </c>
      <c r="B4" s="2424" t="s">
        <v>1117</v>
      </c>
      <c r="C4" s="2425"/>
      <c r="D4" s="2426"/>
      <c r="E4" s="2427" t="s">
        <v>0</v>
      </c>
    </row>
    <row r="5" spans="1:5" ht="12.75" customHeight="1">
      <c r="A5" s="2428"/>
      <c r="B5" s="507" t="s">
        <v>732</v>
      </c>
      <c r="C5" s="507" t="s">
        <v>733</v>
      </c>
      <c r="D5" s="505" t="s">
        <v>734</v>
      </c>
      <c r="E5" s="2428"/>
    </row>
    <row r="6" spans="1:5">
      <c r="A6" s="508" t="s">
        <v>1358</v>
      </c>
      <c r="B6" s="500">
        <v>22</v>
      </c>
      <c r="C6" s="500">
        <v>20</v>
      </c>
      <c r="D6" s="509">
        <v>20</v>
      </c>
      <c r="E6" s="509">
        <f t="shared" ref="E6:E14" si="0">SUM(B6:D6)</f>
        <v>62</v>
      </c>
    </row>
    <row r="7" spans="1:5">
      <c r="A7" s="508" t="s">
        <v>1365</v>
      </c>
      <c r="B7" s="500">
        <v>15</v>
      </c>
      <c r="C7" s="500">
        <v>17</v>
      </c>
      <c r="D7" s="509">
        <v>18</v>
      </c>
      <c r="E7" s="509">
        <f t="shared" si="0"/>
        <v>50</v>
      </c>
    </row>
    <row r="8" spans="1:5">
      <c r="A8" s="508" t="s">
        <v>1366</v>
      </c>
      <c r="B8" s="500">
        <v>23</v>
      </c>
      <c r="C8" s="500">
        <v>22</v>
      </c>
      <c r="D8" s="509">
        <v>23</v>
      </c>
      <c r="E8" s="509">
        <f t="shared" si="0"/>
        <v>68</v>
      </c>
    </row>
    <row r="9" spans="1:5">
      <c r="A9" s="508" t="s">
        <v>6292</v>
      </c>
      <c r="B9" s="1939"/>
      <c r="C9" s="500">
        <v>30</v>
      </c>
      <c r="D9" s="509">
        <v>28</v>
      </c>
      <c r="E9" s="509">
        <f t="shared" si="0"/>
        <v>58</v>
      </c>
    </row>
    <row r="10" spans="1:5">
      <c r="A10" s="508" t="s">
        <v>1370</v>
      </c>
      <c r="B10" s="500"/>
      <c r="C10" s="500">
        <v>38</v>
      </c>
      <c r="D10" s="509">
        <v>38</v>
      </c>
      <c r="E10" s="509">
        <f t="shared" si="0"/>
        <v>76</v>
      </c>
    </row>
    <row r="11" spans="1:5">
      <c r="A11" s="508" t="s">
        <v>1368</v>
      </c>
      <c r="B11" s="500">
        <v>21</v>
      </c>
      <c r="C11" s="500">
        <v>24</v>
      </c>
      <c r="D11" s="509">
        <v>21</v>
      </c>
      <c r="E11" s="509">
        <f t="shared" si="0"/>
        <v>66</v>
      </c>
    </row>
    <row r="12" spans="1:5">
      <c r="A12" s="508" t="s">
        <v>1361</v>
      </c>
      <c r="B12" s="500">
        <v>19</v>
      </c>
      <c r="C12" s="500">
        <v>19</v>
      </c>
      <c r="D12" s="509">
        <v>30</v>
      </c>
      <c r="E12" s="509">
        <f t="shared" si="0"/>
        <v>68</v>
      </c>
    </row>
    <row r="13" spans="1:5" ht="12.75" customHeight="1">
      <c r="A13" s="508" t="s">
        <v>1369</v>
      </c>
      <c r="B13" s="500">
        <v>10</v>
      </c>
      <c r="C13" s="1944">
        <v>26</v>
      </c>
      <c r="D13" s="1945">
        <v>24</v>
      </c>
      <c r="E13" s="509">
        <f t="shared" si="0"/>
        <v>60</v>
      </c>
    </row>
    <row r="14" spans="1:5">
      <c r="A14" s="508" t="s">
        <v>6291</v>
      </c>
      <c r="B14" s="500">
        <v>9</v>
      </c>
      <c r="C14" s="1943"/>
      <c r="D14" s="1943"/>
      <c r="E14" s="509">
        <f t="shared" si="0"/>
        <v>9</v>
      </c>
    </row>
    <row r="15" spans="1:5">
      <c r="A15" s="1938" t="s">
        <v>0</v>
      </c>
      <c r="B15" s="505">
        <f>SUM(B6:B14)</f>
        <v>119</v>
      </c>
      <c r="C15" s="505">
        <f>SUM(C6:C14)</f>
        <v>196</v>
      </c>
      <c r="D15" s="505">
        <f>SUM(D6:D14)</f>
        <v>202</v>
      </c>
      <c r="E15" s="505">
        <f>SUM(E6:E14)</f>
        <v>517</v>
      </c>
    </row>
    <row r="17" spans="1:5" ht="12.75" customHeight="1">
      <c r="A17" s="2226" t="s">
        <v>1371</v>
      </c>
      <c r="B17" s="2429" t="s">
        <v>1372</v>
      </c>
      <c r="C17" s="2429"/>
      <c r="D17" s="2429"/>
      <c r="E17" s="2429"/>
    </row>
    <row r="18" spans="1:5">
      <c r="A18" s="2123"/>
      <c r="B18" s="1884" t="s">
        <v>732</v>
      </c>
      <c r="C18" s="1884" t="s">
        <v>733</v>
      </c>
      <c r="D18" s="22" t="s">
        <v>734</v>
      </c>
      <c r="E18" s="22" t="s">
        <v>368</v>
      </c>
    </row>
    <row r="19" spans="1:5" ht="25.5">
      <c r="A19" s="498" t="s">
        <v>1374</v>
      </c>
      <c r="B19" s="1939"/>
      <c r="C19" s="500">
        <v>650</v>
      </c>
      <c r="D19" s="1940"/>
      <c r="E19" s="513">
        <f t="shared" ref="E19:E25" si="1">SUM(B19:D19)</f>
        <v>650</v>
      </c>
    </row>
    <row r="20" spans="1:5">
      <c r="A20" s="498" t="s">
        <v>1379</v>
      </c>
      <c r="B20" s="500">
        <v>108</v>
      </c>
      <c r="C20" s="500">
        <v>125</v>
      </c>
      <c r="D20" s="509">
        <v>140</v>
      </c>
      <c r="E20" s="513">
        <f t="shared" si="1"/>
        <v>373</v>
      </c>
    </row>
    <row r="21" spans="1:5" ht="13.5" customHeight="1">
      <c r="A21" s="511" t="s">
        <v>1373</v>
      </c>
      <c r="B21" s="512">
        <v>520</v>
      </c>
      <c r="C21" s="512">
        <v>600</v>
      </c>
      <c r="D21" s="20">
        <v>740</v>
      </c>
      <c r="E21" s="1954">
        <f t="shared" si="1"/>
        <v>1860</v>
      </c>
    </row>
    <row r="22" spans="1:5">
      <c r="A22" s="508" t="s">
        <v>1377</v>
      </c>
      <c r="B22" s="1939"/>
      <c r="C22" s="1940"/>
      <c r="D22" s="500">
        <v>300</v>
      </c>
      <c r="E22" s="513">
        <f t="shared" si="1"/>
        <v>300</v>
      </c>
    </row>
    <row r="23" spans="1:5">
      <c r="A23" s="498" t="s">
        <v>1376</v>
      </c>
      <c r="B23" s="1942"/>
      <c r="C23" s="500">
        <v>100</v>
      </c>
      <c r="D23" s="1940"/>
      <c r="E23" s="513">
        <f t="shared" si="1"/>
        <v>100</v>
      </c>
    </row>
    <row r="24" spans="1:5">
      <c r="A24" s="511" t="s">
        <v>1375</v>
      </c>
      <c r="B24" s="1947"/>
      <c r="C24" s="512">
        <v>120</v>
      </c>
      <c r="D24" s="1941"/>
      <c r="E24" s="513">
        <f t="shared" si="1"/>
        <v>120</v>
      </c>
    </row>
    <row r="25" spans="1:5">
      <c r="A25" s="508" t="s">
        <v>1378</v>
      </c>
      <c r="B25" s="1939"/>
      <c r="C25" s="1940"/>
      <c r="D25" s="500">
        <v>300</v>
      </c>
      <c r="E25" s="513">
        <f t="shared" si="1"/>
        <v>300</v>
      </c>
    </row>
    <row r="26" spans="1:5">
      <c r="A26" s="1938" t="s">
        <v>0</v>
      </c>
      <c r="B26" s="507">
        <f>SUM(B19:B25)</f>
        <v>628</v>
      </c>
      <c r="C26" s="184">
        <f t="shared" ref="C26:E26" si="2">SUM(C19:C25)</f>
        <v>1595</v>
      </c>
      <c r="D26" s="184">
        <f t="shared" si="2"/>
        <v>1480</v>
      </c>
      <c r="E26" s="184">
        <f t="shared" si="2"/>
        <v>3703</v>
      </c>
    </row>
    <row r="27" spans="1:5">
      <c r="A27" s="514" t="s">
        <v>6556</v>
      </c>
      <c r="B27" s="1946"/>
      <c r="C27" s="1946"/>
      <c r="D27" s="1946"/>
      <c r="E27" s="1946"/>
    </row>
    <row r="28" spans="1:5">
      <c r="A28" s="514" t="s">
        <v>6557</v>
      </c>
      <c r="B28" s="1727"/>
      <c r="C28" s="1727"/>
      <c r="D28" s="514"/>
      <c r="E28" s="514"/>
    </row>
    <row r="29" spans="1:5" ht="25.5" customHeight="1">
      <c r="A29" s="2430" t="s">
        <v>5197</v>
      </c>
      <c r="B29" s="2430"/>
      <c r="C29" s="2430"/>
      <c r="D29" s="2430"/>
      <c r="E29" s="2430"/>
    </row>
    <row r="30" spans="1:5" s="1728" customFormat="1" ht="25.5" customHeight="1">
      <c r="A30" s="2423" t="s">
        <v>6558</v>
      </c>
      <c r="B30" s="2423"/>
      <c r="C30" s="2423"/>
      <c r="D30" s="2423"/>
      <c r="E30" s="2423"/>
    </row>
    <row r="31" spans="1:5" s="506" customFormat="1">
      <c r="A31" s="502" t="s">
        <v>1363</v>
      </c>
      <c r="B31" s="514"/>
      <c r="C31" s="514"/>
      <c r="D31" s="514"/>
      <c r="E31" s="514"/>
    </row>
  </sheetData>
  <sortState ref="A19:E25">
    <sortCondition ref="A19:A25"/>
  </sortState>
  <mergeCells count="7">
    <mergeCell ref="A30:E30"/>
    <mergeCell ref="B4:D4"/>
    <mergeCell ref="E4:E5"/>
    <mergeCell ref="A17:A18"/>
    <mergeCell ref="B17:E17"/>
    <mergeCell ref="A29:E29"/>
    <mergeCell ref="A4:A5"/>
  </mergeCells>
  <printOptions horizontalCentered="1"/>
  <pageMargins left="0.70866141732283472" right="0.70866141732283472" top="0.74803149606299213" bottom="0.74803149606299213" header="0.31496062992125984" footer="0.31496062992125984"/>
  <pageSetup fitToHeight="11"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5"/>
  <sheetViews>
    <sheetView workbookViewId="0">
      <selection activeCell="A3" sqref="A3"/>
    </sheetView>
  </sheetViews>
  <sheetFormatPr baseColWidth="10" defaultColWidth="11.42578125" defaultRowHeight="12.75"/>
  <cols>
    <col min="1" max="1" width="37.85546875" style="453" customWidth="1"/>
    <col min="2" max="7" width="11.42578125" style="1169"/>
    <col min="8" max="16384" width="11.42578125" style="453"/>
  </cols>
  <sheetData>
    <row r="1" spans="1:7">
      <c r="A1" s="1" t="s">
        <v>651</v>
      </c>
    </row>
    <row r="2" spans="1:7">
      <c r="A2" s="3" t="s">
        <v>3355</v>
      </c>
    </row>
    <row r="3" spans="1:7">
      <c r="A3" s="1468" t="s">
        <v>5198</v>
      </c>
      <c r="B3" s="1468"/>
      <c r="C3" s="1468"/>
      <c r="D3" s="1468"/>
      <c r="E3" s="1468"/>
      <c r="F3" s="1468"/>
      <c r="G3" s="1468"/>
    </row>
    <row r="4" spans="1:7">
      <c r="A4" s="1469" t="s">
        <v>3353</v>
      </c>
      <c r="B4" s="1466" t="s">
        <v>732</v>
      </c>
      <c r="C4" s="1949" t="s">
        <v>668</v>
      </c>
      <c r="D4" s="1466" t="s">
        <v>733</v>
      </c>
      <c r="E4" s="1949" t="s">
        <v>668</v>
      </c>
      <c r="F4" s="1467" t="s">
        <v>734</v>
      </c>
      <c r="G4" s="1949" t="s">
        <v>668</v>
      </c>
    </row>
    <row r="5" spans="1:7">
      <c r="A5" s="1470" t="s">
        <v>5199</v>
      </c>
      <c r="B5" s="1954">
        <v>1527</v>
      </c>
      <c r="C5" s="1955"/>
      <c r="D5" s="1954">
        <v>1416</v>
      </c>
      <c r="E5" s="1955"/>
      <c r="F5" s="1954">
        <v>2251</v>
      </c>
      <c r="G5" s="1955"/>
    </row>
    <row r="6" spans="1:7">
      <c r="A6" s="1470" t="s">
        <v>1349</v>
      </c>
      <c r="B6" s="1471">
        <f>'[21]Particip por evento'!B15</f>
        <v>116</v>
      </c>
      <c r="C6" s="1950">
        <f>B6/B5*100</f>
        <v>7.5965946299934517</v>
      </c>
      <c r="D6" s="1471">
        <f>'[21]Particip por evento'!C15</f>
        <v>191</v>
      </c>
      <c r="E6" s="1950">
        <f>D6/D5*100</f>
        <v>13.488700564971751</v>
      </c>
      <c r="F6" s="1471">
        <f>'[21]Particip por evento'!D15</f>
        <v>197</v>
      </c>
      <c r="G6" s="1950">
        <f>F6/F5*100</f>
        <v>8.7516659262549972</v>
      </c>
    </row>
    <row r="7" spans="1:7">
      <c r="A7" s="1470" t="s">
        <v>1350</v>
      </c>
      <c r="B7" s="1471">
        <f>'[21]Particip por evento'!B23</f>
        <v>448</v>
      </c>
      <c r="C7" s="1950">
        <f>B7/B5*100</f>
        <v>29.338572364112643</v>
      </c>
      <c r="D7" s="1471">
        <f>'[21]Particip por evento'!C23</f>
        <v>520</v>
      </c>
      <c r="E7" s="1950">
        <f>D7/D5*100</f>
        <v>36.72316384180791</v>
      </c>
      <c r="F7" s="1471">
        <f>'[21]Particip por evento'!D23</f>
        <v>494</v>
      </c>
      <c r="G7" s="1950">
        <f>F7/F5*100</f>
        <v>21.945801865837407</v>
      </c>
    </row>
    <row r="8" spans="1:7">
      <c r="A8" s="1470" t="s">
        <v>1351</v>
      </c>
      <c r="B8" s="1471">
        <f>'[21]Particip por evento'!B31</f>
        <v>108</v>
      </c>
      <c r="C8" s="1950">
        <f>B8/B5*100</f>
        <v>7.0726915520628681</v>
      </c>
      <c r="D8" s="1805">
        <f>'[21]Particip por evento'!C31</f>
        <v>1595</v>
      </c>
      <c r="E8" s="1950">
        <f>D8/D5*100</f>
        <v>112.64124293785312</v>
      </c>
      <c r="F8" s="1471">
        <f>'[21]Particip por evento'!D31</f>
        <v>140</v>
      </c>
      <c r="G8" s="1950">
        <f>F8/F5*100</f>
        <v>6.2194580186583739</v>
      </c>
    </row>
    <row r="9" spans="1:7">
      <c r="A9" s="1470" t="s">
        <v>1352</v>
      </c>
      <c r="B9" s="1471">
        <f>'[21]Particip por evento'!B32</f>
        <v>520</v>
      </c>
      <c r="C9" s="1950">
        <f>B9/B5*100</f>
        <v>34.053700065487888</v>
      </c>
      <c r="D9" s="1471">
        <f>'[21]Particip por evento'!C32</f>
        <v>600</v>
      </c>
      <c r="E9" s="1950">
        <f>D9/D5*100</f>
        <v>42.372881355932201</v>
      </c>
      <c r="F9" s="1471">
        <f>'[21]Particip por evento'!D32</f>
        <v>740</v>
      </c>
      <c r="G9" s="1950">
        <f>F9/F5*100</f>
        <v>32.874278098622831</v>
      </c>
    </row>
    <row r="10" spans="1:7" ht="13.5" customHeight="1">
      <c r="A10" s="451" t="s">
        <v>6559</v>
      </c>
      <c r="B10" s="1948"/>
      <c r="C10" s="1948"/>
      <c r="D10" s="1948"/>
      <c r="E10" s="1948"/>
      <c r="F10" s="1948"/>
      <c r="G10" s="1948"/>
    </row>
    <row r="11" spans="1:7" ht="11.25" customHeight="1">
      <c r="A11" s="451" t="s">
        <v>6560</v>
      </c>
      <c r="B11" s="1948"/>
      <c r="C11" s="1948"/>
      <c r="D11" s="1948"/>
      <c r="E11" s="1948"/>
      <c r="F11" s="1948"/>
      <c r="G11" s="1948"/>
    </row>
    <row r="12" spans="1:7" ht="11.25" customHeight="1">
      <c r="A12" s="451" t="s">
        <v>6561</v>
      </c>
      <c r="B12" s="1948"/>
      <c r="C12" s="1948"/>
      <c r="D12" s="1948"/>
      <c r="E12" s="1948"/>
      <c r="F12" s="1948"/>
      <c r="G12" s="1948"/>
    </row>
    <row r="13" spans="1:7" ht="10.5" customHeight="1">
      <c r="A13" s="451" t="s">
        <v>6562</v>
      </c>
      <c r="B13" s="1948"/>
      <c r="C13" s="1948"/>
      <c r="D13" s="1948"/>
      <c r="E13" s="1948"/>
      <c r="F13" s="1948"/>
      <c r="G13" s="1948"/>
    </row>
    <row r="14" spans="1:7">
      <c r="A14" s="2432" t="s">
        <v>6294</v>
      </c>
      <c r="B14" s="2432"/>
      <c r="C14" s="2432"/>
      <c r="D14" s="2432"/>
      <c r="E14" s="2432"/>
      <c r="F14" s="2432"/>
      <c r="G14" s="2432"/>
    </row>
    <row r="15" spans="1:7" s="1952" customFormat="1">
      <c r="A15" s="1953" t="s">
        <v>1363</v>
      </c>
      <c r="B15" s="1951"/>
      <c r="C15" s="1951"/>
      <c r="D15" s="1951"/>
      <c r="E15" s="1951"/>
      <c r="F15" s="1951"/>
      <c r="G15" s="1951"/>
    </row>
  </sheetData>
  <mergeCells count="1">
    <mergeCell ref="A14:G14"/>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J30"/>
  <sheetViews>
    <sheetView zoomScaleNormal="100" workbookViewId="0">
      <selection activeCell="A2" sqref="A2"/>
    </sheetView>
  </sheetViews>
  <sheetFormatPr baseColWidth="10" defaultColWidth="9.140625" defaultRowHeight="12.75"/>
  <cols>
    <col min="1" max="1" width="35.7109375" style="249" customWidth="1"/>
    <col min="2" max="17" width="6.7109375" style="249" customWidth="1"/>
    <col min="18" max="18" width="6.7109375" style="250" customWidth="1"/>
    <col min="19" max="24" width="6.7109375" style="249" customWidth="1"/>
    <col min="25" max="35" width="6.5703125" style="249" bestFit="1" customWidth="1"/>
    <col min="36" max="259" width="9.140625" style="249"/>
    <col min="260" max="260" width="39.5703125" style="249" customWidth="1"/>
    <col min="261" max="278" width="6.7109375" style="249" customWidth="1"/>
    <col min="279" max="279" width="9.140625" style="249" customWidth="1"/>
    <col min="280" max="280" width="8.140625" style="249" customWidth="1"/>
    <col min="281" max="291" width="9.140625" style="249" customWidth="1"/>
    <col min="292" max="515" width="9.140625" style="249"/>
    <col min="516" max="516" width="39.5703125" style="249" customWidth="1"/>
    <col min="517" max="534" width="6.7109375" style="249" customWidth="1"/>
    <col min="535" max="535" width="9.140625" style="249" customWidth="1"/>
    <col min="536" max="536" width="8.140625" style="249" customWidth="1"/>
    <col min="537" max="547" width="9.140625" style="249" customWidth="1"/>
    <col min="548" max="771" width="9.140625" style="249"/>
    <col min="772" max="772" width="39.5703125" style="249" customWidth="1"/>
    <col min="773" max="790" width="6.7109375" style="249" customWidth="1"/>
    <col min="791" max="791" width="9.140625" style="249" customWidth="1"/>
    <col min="792" max="792" width="8.140625" style="249" customWidth="1"/>
    <col min="793" max="803" width="9.140625" style="249" customWidth="1"/>
    <col min="804" max="1027" width="9.140625" style="249"/>
    <col min="1028" max="1028" width="39.5703125" style="249" customWidth="1"/>
    <col min="1029" max="1046" width="6.7109375" style="249" customWidth="1"/>
    <col min="1047" max="1047" width="9.140625" style="249" customWidth="1"/>
    <col min="1048" max="1048" width="8.140625" style="249" customWidth="1"/>
    <col min="1049" max="1059" width="9.140625" style="249" customWidth="1"/>
    <col min="1060" max="1283" width="9.140625" style="249"/>
    <col min="1284" max="1284" width="39.5703125" style="249" customWidth="1"/>
    <col min="1285" max="1302" width="6.7109375" style="249" customWidth="1"/>
    <col min="1303" max="1303" width="9.140625" style="249" customWidth="1"/>
    <col min="1304" max="1304" width="8.140625" style="249" customWidth="1"/>
    <col min="1305" max="1315" width="9.140625" style="249" customWidth="1"/>
    <col min="1316" max="1539" width="9.140625" style="249"/>
    <col min="1540" max="1540" width="39.5703125" style="249" customWidth="1"/>
    <col min="1541" max="1558" width="6.7109375" style="249" customWidth="1"/>
    <col min="1559" max="1559" width="9.140625" style="249" customWidth="1"/>
    <col min="1560" max="1560" width="8.140625" style="249" customWidth="1"/>
    <col min="1561" max="1571" width="9.140625" style="249" customWidth="1"/>
    <col min="1572" max="1795" width="9.140625" style="249"/>
    <col min="1796" max="1796" width="39.5703125" style="249" customWidth="1"/>
    <col min="1797" max="1814" width="6.7109375" style="249" customWidth="1"/>
    <col min="1815" max="1815" width="9.140625" style="249" customWidth="1"/>
    <col min="1816" max="1816" width="8.140625" style="249" customWidth="1"/>
    <col min="1817" max="1827" width="9.140625" style="249" customWidth="1"/>
    <col min="1828" max="2051" width="9.140625" style="249"/>
    <col min="2052" max="2052" width="39.5703125" style="249" customWidth="1"/>
    <col min="2053" max="2070" width="6.7109375" style="249" customWidth="1"/>
    <col min="2071" max="2071" width="9.140625" style="249" customWidth="1"/>
    <col min="2072" max="2072" width="8.140625" style="249" customWidth="1"/>
    <col min="2073" max="2083" width="9.140625" style="249" customWidth="1"/>
    <col min="2084" max="2307" width="9.140625" style="249"/>
    <col min="2308" max="2308" width="39.5703125" style="249" customWidth="1"/>
    <col min="2309" max="2326" width="6.7109375" style="249" customWidth="1"/>
    <col min="2327" max="2327" width="9.140625" style="249" customWidth="1"/>
    <col min="2328" max="2328" width="8.140625" style="249" customWidth="1"/>
    <col min="2329" max="2339" width="9.140625" style="249" customWidth="1"/>
    <col min="2340" max="2563" width="9.140625" style="249"/>
    <col min="2564" max="2564" width="39.5703125" style="249" customWidth="1"/>
    <col min="2565" max="2582" width="6.7109375" style="249" customWidth="1"/>
    <col min="2583" max="2583" width="9.140625" style="249" customWidth="1"/>
    <col min="2584" max="2584" width="8.140625" style="249" customWidth="1"/>
    <col min="2585" max="2595" width="9.140625" style="249" customWidth="1"/>
    <col min="2596" max="2819" width="9.140625" style="249"/>
    <col min="2820" max="2820" width="39.5703125" style="249" customWidth="1"/>
    <col min="2821" max="2838" width="6.7109375" style="249" customWidth="1"/>
    <col min="2839" max="2839" width="9.140625" style="249" customWidth="1"/>
    <col min="2840" max="2840" width="8.140625" style="249" customWidth="1"/>
    <col min="2841" max="2851" width="9.140625" style="249" customWidth="1"/>
    <col min="2852" max="3075" width="9.140625" style="249"/>
    <col min="3076" max="3076" width="39.5703125" style="249" customWidth="1"/>
    <col min="3077" max="3094" width="6.7109375" style="249" customWidth="1"/>
    <col min="3095" max="3095" width="9.140625" style="249" customWidth="1"/>
    <col min="3096" max="3096" width="8.140625" style="249" customWidth="1"/>
    <col min="3097" max="3107" width="9.140625" style="249" customWidth="1"/>
    <col min="3108" max="3331" width="9.140625" style="249"/>
    <col min="3332" max="3332" width="39.5703125" style="249" customWidth="1"/>
    <col min="3333" max="3350" width="6.7109375" style="249" customWidth="1"/>
    <col min="3351" max="3351" width="9.140625" style="249" customWidth="1"/>
    <col min="3352" max="3352" width="8.140625" style="249" customWidth="1"/>
    <col min="3353" max="3363" width="9.140625" style="249" customWidth="1"/>
    <col min="3364" max="3587" width="9.140625" style="249"/>
    <col min="3588" max="3588" width="39.5703125" style="249" customWidth="1"/>
    <col min="3589" max="3606" width="6.7109375" style="249" customWidth="1"/>
    <col min="3607" max="3607" width="9.140625" style="249" customWidth="1"/>
    <col min="3608" max="3608" width="8.140625" style="249" customWidth="1"/>
    <col min="3609" max="3619" width="9.140625" style="249" customWidth="1"/>
    <col min="3620" max="3843" width="9.140625" style="249"/>
    <col min="3844" max="3844" width="39.5703125" style="249" customWidth="1"/>
    <col min="3845" max="3862" width="6.7109375" style="249" customWidth="1"/>
    <col min="3863" max="3863" width="9.140625" style="249" customWidth="1"/>
    <col min="3864" max="3864" width="8.140625" style="249" customWidth="1"/>
    <col min="3865" max="3875" width="9.140625" style="249" customWidth="1"/>
    <col min="3876" max="4099" width="9.140625" style="249"/>
    <col min="4100" max="4100" width="39.5703125" style="249" customWidth="1"/>
    <col min="4101" max="4118" width="6.7109375" style="249" customWidth="1"/>
    <col min="4119" max="4119" width="9.140625" style="249" customWidth="1"/>
    <col min="4120" max="4120" width="8.140625" style="249" customWidth="1"/>
    <col min="4121" max="4131" width="9.140625" style="249" customWidth="1"/>
    <col min="4132" max="4355" width="9.140625" style="249"/>
    <col min="4356" max="4356" width="39.5703125" style="249" customWidth="1"/>
    <col min="4357" max="4374" width="6.7109375" style="249" customWidth="1"/>
    <col min="4375" max="4375" width="9.140625" style="249" customWidth="1"/>
    <col min="4376" max="4376" width="8.140625" style="249" customWidth="1"/>
    <col min="4377" max="4387" width="9.140625" style="249" customWidth="1"/>
    <col min="4388" max="4611" width="9.140625" style="249"/>
    <col min="4612" max="4612" width="39.5703125" style="249" customWidth="1"/>
    <col min="4613" max="4630" width="6.7109375" style="249" customWidth="1"/>
    <col min="4631" max="4631" width="9.140625" style="249" customWidth="1"/>
    <col min="4632" max="4632" width="8.140625" style="249" customWidth="1"/>
    <col min="4633" max="4643" width="9.140625" style="249" customWidth="1"/>
    <col min="4644" max="4867" width="9.140625" style="249"/>
    <col min="4868" max="4868" width="39.5703125" style="249" customWidth="1"/>
    <col min="4869" max="4886" width="6.7109375" style="249" customWidth="1"/>
    <col min="4887" max="4887" width="9.140625" style="249" customWidth="1"/>
    <col min="4888" max="4888" width="8.140625" style="249" customWidth="1"/>
    <col min="4889" max="4899" width="9.140625" style="249" customWidth="1"/>
    <col min="4900" max="5123" width="9.140625" style="249"/>
    <col min="5124" max="5124" width="39.5703125" style="249" customWidth="1"/>
    <col min="5125" max="5142" width="6.7109375" style="249" customWidth="1"/>
    <col min="5143" max="5143" width="9.140625" style="249" customWidth="1"/>
    <col min="5144" max="5144" width="8.140625" style="249" customWidth="1"/>
    <col min="5145" max="5155" width="9.140625" style="249" customWidth="1"/>
    <col min="5156" max="5379" width="9.140625" style="249"/>
    <col min="5380" max="5380" width="39.5703125" style="249" customWidth="1"/>
    <col min="5381" max="5398" width="6.7109375" style="249" customWidth="1"/>
    <col min="5399" max="5399" width="9.140625" style="249" customWidth="1"/>
    <col min="5400" max="5400" width="8.140625" style="249" customWidth="1"/>
    <col min="5401" max="5411" width="9.140625" style="249" customWidth="1"/>
    <col min="5412" max="5635" width="9.140625" style="249"/>
    <col min="5636" max="5636" width="39.5703125" style="249" customWidth="1"/>
    <col min="5637" max="5654" width="6.7109375" style="249" customWidth="1"/>
    <col min="5655" max="5655" width="9.140625" style="249" customWidth="1"/>
    <col min="5656" max="5656" width="8.140625" style="249" customWidth="1"/>
    <col min="5657" max="5667" width="9.140625" style="249" customWidth="1"/>
    <col min="5668" max="5891" width="9.140625" style="249"/>
    <col min="5892" max="5892" width="39.5703125" style="249" customWidth="1"/>
    <col min="5893" max="5910" width="6.7109375" style="249" customWidth="1"/>
    <col min="5911" max="5911" width="9.140625" style="249" customWidth="1"/>
    <col min="5912" max="5912" width="8.140625" style="249" customWidth="1"/>
    <col min="5913" max="5923" width="9.140625" style="249" customWidth="1"/>
    <col min="5924" max="6147" width="9.140625" style="249"/>
    <col min="6148" max="6148" width="39.5703125" style="249" customWidth="1"/>
    <col min="6149" max="6166" width="6.7109375" style="249" customWidth="1"/>
    <col min="6167" max="6167" width="9.140625" style="249" customWidth="1"/>
    <col min="6168" max="6168" width="8.140625" style="249" customWidth="1"/>
    <col min="6169" max="6179" width="9.140625" style="249" customWidth="1"/>
    <col min="6180" max="6403" width="9.140625" style="249"/>
    <col min="6404" max="6404" width="39.5703125" style="249" customWidth="1"/>
    <col min="6405" max="6422" width="6.7109375" style="249" customWidth="1"/>
    <col min="6423" max="6423" width="9.140625" style="249" customWidth="1"/>
    <col min="6424" max="6424" width="8.140625" style="249" customWidth="1"/>
    <col min="6425" max="6435" width="9.140625" style="249" customWidth="1"/>
    <col min="6436" max="6659" width="9.140625" style="249"/>
    <col min="6660" max="6660" width="39.5703125" style="249" customWidth="1"/>
    <col min="6661" max="6678" width="6.7109375" style="249" customWidth="1"/>
    <col min="6679" max="6679" width="9.140625" style="249" customWidth="1"/>
    <col min="6680" max="6680" width="8.140625" style="249" customWidth="1"/>
    <col min="6681" max="6691" width="9.140625" style="249" customWidth="1"/>
    <col min="6692" max="6915" width="9.140625" style="249"/>
    <col min="6916" max="6916" width="39.5703125" style="249" customWidth="1"/>
    <col min="6917" max="6934" width="6.7109375" style="249" customWidth="1"/>
    <col min="6935" max="6935" width="9.140625" style="249" customWidth="1"/>
    <col min="6936" max="6936" width="8.140625" style="249" customWidth="1"/>
    <col min="6937" max="6947" width="9.140625" style="249" customWidth="1"/>
    <col min="6948" max="7171" width="9.140625" style="249"/>
    <col min="7172" max="7172" width="39.5703125" style="249" customWidth="1"/>
    <col min="7173" max="7190" width="6.7109375" style="249" customWidth="1"/>
    <col min="7191" max="7191" width="9.140625" style="249" customWidth="1"/>
    <col min="7192" max="7192" width="8.140625" style="249" customWidth="1"/>
    <col min="7193" max="7203" width="9.140625" style="249" customWidth="1"/>
    <col min="7204" max="7427" width="9.140625" style="249"/>
    <col min="7428" max="7428" width="39.5703125" style="249" customWidth="1"/>
    <col min="7429" max="7446" width="6.7109375" style="249" customWidth="1"/>
    <col min="7447" max="7447" width="9.140625" style="249" customWidth="1"/>
    <col min="7448" max="7448" width="8.140625" style="249" customWidth="1"/>
    <col min="7449" max="7459" width="9.140625" style="249" customWidth="1"/>
    <col min="7460" max="7683" width="9.140625" style="249"/>
    <col min="7684" max="7684" width="39.5703125" style="249" customWidth="1"/>
    <col min="7685" max="7702" width="6.7109375" style="249" customWidth="1"/>
    <col min="7703" max="7703" width="9.140625" style="249" customWidth="1"/>
    <col min="7704" max="7704" width="8.140625" style="249" customWidth="1"/>
    <col min="7705" max="7715" width="9.140625" style="249" customWidth="1"/>
    <col min="7716" max="7939" width="9.140625" style="249"/>
    <col min="7940" max="7940" width="39.5703125" style="249" customWidth="1"/>
    <col min="7941" max="7958" width="6.7109375" style="249" customWidth="1"/>
    <col min="7959" max="7959" width="9.140625" style="249" customWidth="1"/>
    <col min="7960" max="7960" width="8.140625" style="249" customWidth="1"/>
    <col min="7961" max="7971" width="9.140625" style="249" customWidth="1"/>
    <col min="7972" max="8195" width="9.140625" style="249"/>
    <col min="8196" max="8196" width="39.5703125" style="249" customWidth="1"/>
    <col min="8197" max="8214" width="6.7109375" style="249" customWidth="1"/>
    <col min="8215" max="8215" width="9.140625" style="249" customWidth="1"/>
    <col min="8216" max="8216" width="8.140625" style="249" customWidth="1"/>
    <col min="8217" max="8227" width="9.140625" style="249" customWidth="1"/>
    <col min="8228" max="8451" width="9.140625" style="249"/>
    <col min="8452" max="8452" width="39.5703125" style="249" customWidth="1"/>
    <col min="8453" max="8470" width="6.7109375" style="249" customWidth="1"/>
    <col min="8471" max="8471" width="9.140625" style="249" customWidth="1"/>
    <col min="8472" max="8472" width="8.140625" style="249" customWidth="1"/>
    <col min="8473" max="8483" width="9.140625" style="249" customWidth="1"/>
    <col min="8484" max="8707" width="9.140625" style="249"/>
    <col min="8708" max="8708" width="39.5703125" style="249" customWidth="1"/>
    <col min="8709" max="8726" width="6.7109375" style="249" customWidth="1"/>
    <col min="8727" max="8727" width="9.140625" style="249" customWidth="1"/>
    <col min="8728" max="8728" width="8.140625" style="249" customWidth="1"/>
    <col min="8729" max="8739" width="9.140625" style="249" customWidth="1"/>
    <col min="8740" max="8963" width="9.140625" style="249"/>
    <col min="8964" max="8964" width="39.5703125" style="249" customWidth="1"/>
    <col min="8965" max="8982" width="6.7109375" style="249" customWidth="1"/>
    <col min="8983" max="8983" width="9.140625" style="249" customWidth="1"/>
    <col min="8984" max="8984" width="8.140625" style="249" customWidth="1"/>
    <col min="8985" max="8995" width="9.140625" style="249" customWidth="1"/>
    <col min="8996" max="9219" width="9.140625" style="249"/>
    <col min="9220" max="9220" width="39.5703125" style="249" customWidth="1"/>
    <col min="9221" max="9238" width="6.7109375" style="249" customWidth="1"/>
    <col min="9239" max="9239" width="9.140625" style="249" customWidth="1"/>
    <col min="9240" max="9240" width="8.140625" style="249" customWidth="1"/>
    <col min="9241" max="9251" width="9.140625" style="249" customWidth="1"/>
    <col min="9252" max="9475" width="9.140625" style="249"/>
    <col min="9476" max="9476" width="39.5703125" style="249" customWidth="1"/>
    <col min="9477" max="9494" width="6.7109375" style="249" customWidth="1"/>
    <col min="9495" max="9495" width="9.140625" style="249" customWidth="1"/>
    <col min="9496" max="9496" width="8.140625" style="249" customWidth="1"/>
    <col min="9497" max="9507" width="9.140625" style="249" customWidth="1"/>
    <col min="9508" max="9731" width="9.140625" style="249"/>
    <col min="9732" max="9732" width="39.5703125" style="249" customWidth="1"/>
    <col min="9733" max="9750" width="6.7109375" style="249" customWidth="1"/>
    <col min="9751" max="9751" width="9.140625" style="249" customWidth="1"/>
    <col min="9752" max="9752" width="8.140625" style="249" customWidth="1"/>
    <col min="9753" max="9763" width="9.140625" style="249" customWidth="1"/>
    <col min="9764" max="9987" width="9.140625" style="249"/>
    <col min="9988" max="9988" width="39.5703125" style="249" customWidth="1"/>
    <col min="9989" max="10006" width="6.7109375" style="249" customWidth="1"/>
    <col min="10007" max="10007" width="9.140625" style="249" customWidth="1"/>
    <col min="10008" max="10008" width="8.140625" style="249" customWidth="1"/>
    <col min="10009" max="10019" width="9.140625" style="249" customWidth="1"/>
    <col min="10020" max="10243" width="9.140625" style="249"/>
    <col min="10244" max="10244" width="39.5703125" style="249" customWidth="1"/>
    <col min="10245" max="10262" width="6.7109375" style="249" customWidth="1"/>
    <col min="10263" max="10263" width="9.140625" style="249" customWidth="1"/>
    <col min="10264" max="10264" width="8.140625" style="249" customWidth="1"/>
    <col min="10265" max="10275" width="9.140625" style="249" customWidth="1"/>
    <col min="10276" max="10499" width="9.140625" style="249"/>
    <col min="10500" max="10500" width="39.5703125" style="249" customWidth="1"/>
    <col min="10501" max="10518" width="6.7109375" style="249" customWidth="1"/>
    <col min="10519" max="10519" width="9.140625" style="249" customWidth="1"/>
    <col min="10520" max="10520" width="8.140625" style="249" customWidth="1"/>
    <col min="10521" max="10531" width="9.140625" style="249" customWidth="1"/>
    <col min="10532" max="10755" width="9.140625" style="249"/>
    <col min="10756" max="10756" width="39.5703125" style="249" customWidth="1"/>
    <col min="10757" max="10774" width="6.7109375" style="249" customWidth="1"/>
    <col min="10775" max="10775" width="9.140625" style="249" customWidth="1"/>
    <col min="10776" max="10776" width="8.140625" style="249" customWidth="1"/>
    <col min="10777" max="10787" width="9.140625" style="249" customWidth="1"/>
    <col min="10788" max="11011" width="9.140625" style="249"/>
    <col min="11012" max="11012" width="39.5703125" style="249" customWidth="1"/>
    <col min="11013" max="11030" width="6.7109375" style="249" customWidth="1"/>
    <col min="11031" max="11031" width="9.140625" style="249" customWidth="1"/>
    <col min="11032" max="11032" width="8.140625" style="249" customWidth="1"/>
    <col min="11033" max="11043" width="9.140625" style="249" customWidth="1"/>
    <col min="11044" max="11267" width="9.140625" style="249"/>
    <col min="11268" max="11268" width="39.5703125" style="249" customWidth="1"/>
    <col min="11269" max="11286" width="6.7109375" style="249" customWidth="1"/>
    <col min="11287" max="11287" width="9.140625" style="249" customWidth="1"/>
    <col min="11288" max="11288" width="8.140625" style="249" customWidth="1"/>
    <col min="11289" max="11299" width="9.140625" style="249" customWidth="1"/>
    <col min="11300" max="11523" width="9.140625" style="249"/>
    <col min="11524" max="11524" width="39.5703125" style="249" customWidth="1"/>
    <col min="11525" max="11542" width="6.7109375" style="249" customWidth="1"/>
    <col min="11543" max="11543" width="9.140625" style="249" customWidth="1"/>
    <col min="11544" max="11544" width="8.140625" style="249" customWidth="1"/>
    <col min="11545" max="11555" width="9.140625" style="249" customWidth="1"/>
    <col min="11556" max="11779" width="9.140625" style="249"/>
    <col min="11780" max="11780" width="39.5703125" style="249" customWidth="1"/>
    <col min="11781" max="11798" width="6.7109375" style="249" customWidth="1"/>
    <col min="11799" max="11799" width="9.140625" style="249" customWidth="1"/>
    <col min="11800" max="11800" width="8.140625" style="249" customWidth="1"/>
    <col min="11801" max="11811" width="9.140625" style="249" customWidth="1"/>
    <col min="11812" max="12035" width="9.140625" style="249"/>
    <col min="12036" max="12036" width="39.5703125" style="249" customWidth="1"/>
    <col min="12037" max="12054" width="6.7109375" style="249" customWidth="1"/>
    <col min="12055" max="12055" width="9.140625" style="249" customWidth="1"/>
    <col min="12056" max="12056" width="8.140625" style="249" customWidth="1"/>
    <col min="12057" max="12067" width="9.140625" style="249" customWidth="1"/>
    <col min="12068" max="12291" width="9.140625" style="249"/>
    <col min="12292" max="12292" width="39.5703125" style="249" customWidth="1"/>
    <col min="12293" max="12310" width="6.7109375" style="249" customWidth="1"/>
    <col min="12311" max="12311" width="9.140625" style="249" customWidth="1"/>
    <col min="12312" max="12312" width="8.140625" style="249" customWidth="1"/>
    <col min="12313" max="12323" width="9.140625" style="249" customWidth="1"/>
    <col min="12324" max="12547" width="9.140625" style="249"/>
    <col min="12548" max="12548" width="39.5703125" style="249" customWidth="1"/>
    <col min="12549" max="12566" width="6.7109375" style="249" customWidth="1"/>
    <col min="12567" max="12567" width="9.140625" style="249" customWidth="1"/>
    <col min="12568" max="12568" width="8.140625" style="249" customWidth="1"/>
    <col min="12569" max="12579" width="9.140625" style="249" customWidth="1"/>
    <col min="12580" max="12803" width="9.140625" style="249"/>
    <col min="12804" max="12804" width="39.5703125" style="249" customWidth="1"/>
    <col min="12805" max="12822" width="6.7109375" style="249" customWidth="1"/>
    <col min="12823" max="12823" width="9.140625" style="249" customWidth="1"/>
    <col min="12824" max="12824" width="8.140625" style="249" customWidth="1"/>
    <col min="12825" max="12835" width="9.140625" style="249" customWidth="1"/>
    <col min="12836" max="13059" width="9.140625" style="249"/>
    <col min="13060" max="13060" width="39.5703125" style="249" customWidth="1"/>
    <col min="13061" max="13078" width="6.7109375" style="249" customWidth="1"/>
    <col min="13079" max="13079" width="9.140625" style="249" customWidth="1"/>
    <col min="13080" max="13080" width="8.140625" style="249" customWidth="1"/>
    <col min="13081" max="13091" width="9.140625" style="249" customWidth="1"/>
    <col min="13092" max="13315" width="9.140625" style="249"/>
    <col min="13316" max="13316" width="39.5703125" style="249" customWidth="1"/>
    <col min="13317" max="13334" width="6.7109375" style="249" customWidth="1"/>
    <col min="13335" max="13335" width="9.140625" style="249" customWidth="1"/>
    <col min="13336" max="13336" width="8.140625" style="249" customWidth="1"/>
    <col min="13337" max="13347" width="9.140625" style="249" customWidth="1"/>
    <col min="13348" max="13571" width="9.140625" style="249"/>
    <col min="13572" max="13572" width="39.5703125" style="249" customWidth="1"/>
    <col min="13573" max="13590" width="6.7109375" style="249" customWidth="1"/>
    <col min="13591" max="13591" width="9.140625" style="249" customWidth="1"/>
    <col min="13592" max="13592" width="8.140625" style="249" customWidth="1"/>
    <col min="13593" max="13603" width="9.140625" style="249" customWidth="1"/>
    <col min="13604" max="13827" width="9.140625" style="249"/>
    <col min="13828" max="13828" width="39.5703125" style="249" customWidth="1"/>
    <col min="13829" max="13846" width="6.7109375" style="249" customWidth="1"/>
    <col min="13847" max="13847" width="9.140625" style="249" customWidth="1"/>
    <col min="13848" max="13848" width="8.140625" style="249" customWidth="1"/>
    <col min="13849" max="13859" width="9.140625" style="249" customWidth="1"/>
    <col min="13860" max="14083" width="9.140625" style="249"/>
    <col min="14084" max="14084" width="39.5703125" style="249" customWidth="1"/>
    <col min="14085" max="14102" width="6.7109375" style="249" customWidth="1"/>
    <col min="14103" max="14103" width="9.140625" style="249" customWidth="1"/>
    <col min="14104" max="14104" width="8.140625" style="249" customWidth="1"/>
    <col min="14105" max="14115" width="9.140625" style="249" customWidth="1"/>
    <col min="14116" max="14339" width="9.140625" style="249"/>
    <col min="14340" max="14340" width="39.5703125" style="249" customWidth="1"/>
    <col min="14341" max="14358" width="6.7109375" style="249" customWidth="1"/>
    <col min="14359" max="14359" width="9.140625" style="249" customWidth="1"/>
    <col min="14360" max="14360" width="8.140625" style="249" customWidth="1"/>
    <col min="14361" max="14371" width="9.140625" style="249" customWidth="1"/>
    <col min="14372" max="14595" width="9.140625" style="249"/>
    <col min="14596" max="14596" width="39.5703125" style="249" customWidth="1"/>
    <col min="14597" max="14614" width="6.7109375" style="249" customWidth="1"/>
    <col min="14615" max="14615" width="9.140625" style="249" customWidth="1"/>
    <col min="14616" max="14616" width="8.140625" style="249" customWidth="1"/>
    <col min="14617" max="14627" width="9.140625" style="249" customWidth="1"/>
    <col min="14628" max="14851" width="9.140625" style="249"/>
    <col min="14852" max="14852" width="39.5703125" style="249" customWidth="1"/>
    <col min="14853" max="14870" width="6.7109375" style="249" customWidth="1"/>
    <col min="14871" max="14871" width="9.140625" style="249" customWidth="1"/>
    <col min="14872" max="14872" width="8.140625" style="249" customWidth="1"/>
    <col min="14873" max="14883" width="9.140625" style="249" customWidth="1"/>
    <col min="14884" max="15107" width="9.140625" style="249"/>
    <col min="15108" max="15108" width="39.5703125" style="249" customWidth="1"/>
    <col min="15109" max="15126" width="6.7109375" style="249" customWidth="1"/>
    <col min="15127" max="15127" width="9.140625" style="249" customWidth="1"/>
    <col min="15128" max="15128" width="8.140625" style="249" customWidth="1"/>
    <col min="15129" max="15139" width="9.140625" style="249" customWidth="1"/>
    <col min="15140" max="15363" width="9.140625" style="249"/>
    <col min="15364" max="15364" width="39.5703125" style="249" customWidth="1"/>
    <col min="15365" max="15382" width="6.7109375" style="249" customWidth="1"/>
    <col min="15383" max="15383" width="9.140625" style="249" customWidth="1"/>
    <col min="15384" max="15384" width="8.140625" style="249" customWidth="1"/>
    <col min="15385" max="15395" width="9.140625" style="249" customWidth="1"/>
    <col min="15396" max="15619" width="9.140625" style="249"/>
    <col min="15620" max="15620" width="39.5703125" style="249" customWidth="1"/>
    <col min="15621" max="15638" width="6.7109375" style="249" customWidth="1"/>
    <col min="15639" max="15639" width="9.140625" style="249" customWidth="1"/>
    <col min="15640" max="15640" width="8.140625" style="249" customWidth="1"/>
    <col min="15641" max="15651" width="9.140625" style="249" customWidth="1"/>
    <col min="15652" max="15875" width="9.140625" style="249"/>
    <col min="15876" max="15876" width="39.5703125" style="249" customWidth="1"/>
    <col min="15877" max="15894" width="6.7109375" style="249" customWidth="1"/>
    <col min="15895" max="15895" width="9.140625" style="249" customWidth="1"/>
    <col min="15896" max="15896" width="8.140625" style="249" customWidth="1"/>
    <col min="15897" max="15907" width="9.140625" style="249" customWidth="1"/>
    <col min="15908" max="16131" width="9.140625" style="249"/>
    <col min="16132" max="16132" width="39.5703125" style="249" customWidth="1"/>
    <col min="16133" max="16150" width="6.7109375" style="249" customWidth="1"/>
    <col min="16151" max="16151" width="9.140625" style="249" customWidth="1"/>
    <col min="16152" max="16152" width="8.140625" style="249" customWidth="1"/>
    <col min="16153" max="16163" width="9.140625" style="249" customWidth="1"/>
    <col min="16164" max="16384" width="9.140625" style="249"/>
  </cols>
  <sheetData>
    <row r="1" spans="1:36" ht="12.95" customHeight="1">
      <c r="A1" s="5" t="s">
        <v>651</v>
      </c>
      <c r="B1" s="74"/>
      <c r="C1" s="74"/>
      <c r="D1" s="74"/>
      <c r="E1" s="74"/>
      <c r="F1" s="74"/>
      <c r="G1" s="74"/>
      <c r="H1" s="74"/>
      <c r="I1" s="74"/>
      <c r="J1" s="74"/>
      <c r="K1" s="74"/>
      <c r="L1" s="74"/>
      <c r="M1" s="74"/>
      <c r="N1" s="74"/>
      <c r="O1" s="74"/>
      <c r="P1" s="74"/>
      <c r="Q1" s="74"/>
      <c r="R1" s="74"/>
      <c r="S1" s="74"/>
    </row>
    <row r="2" spans="1:36" ht="12.95" customHeight="1">
      <c r="A2" s="187" t="s">
        <v>700</v>
      </c>
      <c r="B2" s="74"/>
      <c r="C2" s="74"/>
      <c r="D2" s="74"/>
      <c r="E2" s="74"/>
      <c r="F2" s="74"/>
      <c r="G2" s="74"/>
      <c r="H2" s="74"/>
      <c r="I2" s="74"/>
      <c r="J2" s="74"/>
      <c r="K2" s="74"/>
      <c r="L2" s="74"/>
      <c r="M2" s="74"/>
      <c r="N2" s="74"/>
      <c r="O2" s="74"/>
      <c r="P2" s="74"/>
      <c r="Q2" s="74"/>
      <c r="R2" s="74"/>
      <c r="S2" s="74"/>
    </row>
    <row r="3" spans="1:36" ht="12.95" customHeight="1">
      <c r="A3" s="1" t="s">
        <v>5313</v>
      </c>
    </row>
    <row r="4" spans="1:36">
      <c r="A4" s="2170" t="s">
        <v>29</v>
      </c>
      <c r="B4" s="2171" t="s">
        <v>48</v>
      </c>
      <c r="C4" s="2172"/>
      <c r="D4" s="2172"/>
      <c r="E4" s="2172"/>
      <c r="F4" s="2172"/>
      <c r="G4" s="2172"/>
      <c r="H4" s="2172"/>
      <c r="I4" s="2172"/>
      <c r="J4" s="2172"/>
      <c r="K4" s="2172"/>
      <c r="L4" s="2172"/>
      <c r="M4" s="2172"/>
      <c r="N4" s="2172"/>
      <c r="O4" s="2172"/>
      <c r="P4" s="2172"/>
      <c r="Q4" s="2172"/>
      <c r="R4" s="2172"/>
      <c r="S4" s="2172"/>
      <c r="T4" s="2172"/>
      <c r="U4" s="2172"/>
      <c r="V4" s="2172" t="s">
        <v>48</v>
      </c>
      <c r="W4" s="2172"/>
      <c r="X4" s="2172"/>
      <c r="Y4" s="2172"/>
      <c r="Z4" s="2172"/>
      <c r="AA4" s="2172"/>
      <c r="AB4" s="2172"/>
      <c r="AC4" s="2172"/>
      <c r="AD4" s="2172"/>
      <c r="AE4" s="2172"/>
      <c r="AF4" s="2172"/>
      <c r="AG4" s="2172"/>
      <c r="AH4" s="2172"/>
      <c r="AI4" s="2173"/>
    </row>
    <row r="5" spans="1:36">
      <c r="A5" s="2170"/>
      <c r="B5" s="251" t="s">
        <v>701</v>
      </c>
      <c r="C5" s="251" t="s">
        <v>702</v>
      </c>
      <c r="D5" s="251" t="s">
        <v>703</v>
      </c>
      <c r="E5" s="251" t="s">
        <v>704</v>
      </c>
      <c r="F5" s="251" t="s">
        <v>705</v>
      </c>
      <c r="G5" s="251" t="s">
        <v>706</v>
      </c>
      <c r="H5" s="251" t="s">
        <v>707</v>
      </c>
      <c r="I5" s="251" t="s">
        <v>708</v>
      </c>
      <c r="J5" s="251" t="s">
        <v>709</v>
      </c>
      <c r="K5" s="251" t="s">
        <v>710</v>
      </c>
      <c r="L5" s="251" t="s">
        <v>711</v>
      </c>
      <c r="M5" s="251" t="s">
        <v>712</v>
      </c>
      <c r="N5" s="251" t="s">
        <v>713</v>
      </c>
      <c r="O5" s="251" t="s">
        <v>714</v>
      </c>
      <c r="P5" s="251" t="s">
        <v>715</v>
      </c>
      <c r="Q5" s="251" t="s">
        <v>716</v>
      </c>
      <c r="R5" s="251" t="s">
        <v>717</v>
      </c>
      <c r="S5" s="251" t="s">
        <v>718</v>
      </c>
      <c r="T5" s="251" t="s">
        <v>719</v>
      </c>
      <c r="U5" s="251" t="s">
        <v>720</v>
      </c>
      <c r="V5" s="251" t="s">
        <v>721</v>
      </c>
      <c r="W5" s="251" t="s">
        <v>722</v>
      </c>
      <c r="X5" s="251" t="s">
        <v>723</v>
      </c>
      <c r="Y5" s="251" t="s">
        <v>724</v>
      </c>
      <c r="Z5" s="251" t="s">
        <v>725</v>
      </c>
      <c r="AA5" s="251" t="s">
        <v>726</v>
      </c>
      <c r="AB5" s="251" t="s">
        <v>727</v>
      </c>
      <c r="AC5" s="251" t="s">
        <v>728</v>
      </c>
      <c r="AD5" s="251" t="s">
        <v>729</v>
      </c>
      <c r="AE5" s="251" t="s">
        <v>730</v>
      </c>
      <c r="AF5" s="251" t="s">
        <v>731</v>
      </c>
      <c r="AG5" s="251" t="s">
        <v>732</v>
      </c>
      <c r="AH5" s="251" t="s">
        <v>733</v>
      </c>
      <c r="AI5" s="251" t="s">
        <v>734</v>
      </c>
    </row>
    <row r="6" spans="1:36" ht="12.75" customHeight="1">
      <c r="A6" s="140" t="s">
        <v>21</v>
      </c>
      <c r="B6" s="252"/>
      <c r="C6" s="252"/>
      <c r="D6" s="252"/>
      <c r="E6" s="252"/>
      <c r="F6" s="253"/>
      <c r="G6" s="253"/>
      <c r="H6" s="253">
        <v>49</v>
      </c>
      <c r="I6" s="253">
        <v>45</v>
      </c>
      <c r="J6" s="253">
        <v>47</v>
      </c>
      <c r="K6" s="253">
        <v>93</v>
      </c>
      <c r="L6" s="253">
        <v>88</v>
      </c>
      <c r="M6" s="253">
        <v>84</v>
      </c>
      <c r="N6" s="253">
        <v>111</v>
      </c>
      <c r="O6" s="253">
        <v>106</v>
      </c>
      <c r="P6" s="253">
        <v>105</v>
      </c>
      <c r="Q6" s="253">
        <v>142</v>
      </c>
      <c r="R6" s="253">
        <v>149</v>
      </c>
      <c r="S6" s="253">
        <v>151</v>
      </c>
      <c r="T6" s="253">
        <v>185</v>
      </c>
      <c r="U6" s="253">
        <v>176</v>
      </c>
      <c r="V6" s="253">
        <v>170</v>
      </c>
      <c r="W6" s="253">
        <v>193</v>
      </c>
      <c r="X6" s="254">
        <v>185</v>
      </c>
      <c r="Y6" s="255">
        <v>187</v>
      </c>
      <c r="Z6" s="253">
        <v>223</v>
      </c>
      <c r="AA6" s="254">
        <v>201</v>
      </c>
      <c r="AB6" s="255">
        <v>200</v>
      </c>
      <c r="AC6" s="253">
        <v>242</v>
      </c>
      <c r="AD6" s="254">
        <v>230</v>
      </c>
      <c r="AE6" s="255">
        <v>219</v>
      </c>
      <c r="AF6" s="253">
        <v>287</v>
      </c>
      <c r="AG6" s="256">
        <v>282</v>
      </c>
      <c r="AH6" s="257">
        <v>263</v>
      </c>
      <c r="AI6" s="258">
        <v>338</v>
      </c>
      <c r="AJ6" s="1096"/>
    </row>
    <row r="7" spans="1:36">
      <c r="A7" s="140" t="s">
        <v>20</v>
      </c>
      <c r="B7" s="252">
        <v>34</v>
      </c>
      <c r="C7" s="252">
        <v>29</v>
      </c>
      <c r="D7" s="252">
        <v>29</v>
      </c>
      <c r="E7" s="252">
        <v>60</v>
      </c>
      <c r="F7" s="253">
        <v>58</v>
      </c>
      <c r="G7" s="253">
        <v>57</v>
      </c>
      <c r="H7" s="253">
        <v>112</v>
      </c>
      <c r="I7" s="253">
        <v>108</v>
      </c>
      <c r="J7" s="253">
        <v>100</v>
      </c>
      <c r="K7" s="253">
        <v>154</v>
      </c>
      <c r="L7" s="253">
        <v>149</v>
      </c>
      <c r="M7" s="253">
        <v>144</v>
      </c>
      <c r="N7" s="253">
        <v>175</v>
      </c>
      <c r="O7" s="253">
        <v>159</v>
      </c>
      <c r="P7" s="253">
        <v>145</v>
      </c>
      <c r="Q7" s="253">
        <v>176</v>
      </c>
      <c r="R7" s="253">
        <v>150</v>
      </c>
      <c r="S7" s="253">
        <v>146</v>
      </c>
      <c r="T7" s="253">
        <v>182</v>
      </c>
      <c r="U7" s="253">
        <v>155</v>
      </c>
      <c r="V7" s="253">
        <v>152</v>
      </c>
      <c r="W7" s="253">
        <v>183</v>
      </c>
      <c r="X7" s="254">
        <v>171</v>
      </c>
      <c r="Y7" s="255">
        <v>165</v>
      </c>
      <c r="Z7" s="253">
        <v>197</v>
      </c>
      <c r="AA7" s="254">
        <v>183</v>
      </c>
      <c r="AB7" s="255">
        <v>178</v>
      </c>
      <c r="AC7" s="253">
        <v>232</v>
      </c>
      <c r="AD7" s="254">
        <v>215</v>
      </c>
      <c r="AE7" s="255">
        <v>201</v>
      </c>
      <c r="AF7" s="253">
        <v>239</v>
      </c>
      <c r="AG7" s="256">
        <v>232</v>
      </c>
      <c r="AH7" s="257">
        <v>217</v>
      </c>
      <c r="AI7" s="258">
        <v>281</v>
      </c>
      <c r="AJ7" s="1096"/>
    </row>
    <row r="8" spans="1:36" ht="13.5" customHeight="1">
      <c r="A8" s="140" t="s">
        <v>30</v>
      </c>
      <c r="B8" s="252"/>
      <c r="C8" s="252"/>
      <c r="D8" s="252"/>
      <c r="E8" s="252"/>
      <c r="F8" s="253"/>
      <c r="G8" s="253"/>
      <c r="H8" s="253">
        <v>25</v>
      </c>
      <c r="I8" s="253">
        <v>21</v>
      </c>
      <c r="J8" s="253">
        <v>20</v>
      </c>
      <c r="K8" s="253">
        <v>46</v>
      </c>
      <c r="L8" s="253">
        <v>35</v>
      </c>
      <c r="M8" s="253">
        <v>33</v>
      </c>
      <c r="N8" s="253">
        <v>75</v>
      </c>
      <c r="O8" s="253">
        <v>63</v>
      </c>
      <c r="P8" s="253">
        <v>63</v>
      </c>
      <c r="Q8" s="253">
        <v>99</v>
      </c>
      <c r="R8" s="253">
        <v>93</v>
      </c>
      <c r="S8" s="253">
        <v>85</v>
      </c>
      <c r="T8" s="253">
        <v>128</v>
      </c>
      <c r="U8" s="253">
        <v>122</v>
      </c>
      <c r="V8" s="253">
        <v>107</v>
      </c>
      <c r="W8" s="253">
        <v>144</v>
      </c>
      <c r="X8" s="254">
        <v>135</v>
      </c>
      <c r="Y8" s="255">
        <v>122</v>
      </c>
      <c r="Z8" s="253">
        <v>156</v>
      </c>
      <c r="AA8" s="254">
        <v>144</v>
      </c>
      <c r="AB8" s="255">
        <v>137</v>
      </c>
      <c r="AC8" s="253">
        <v>170</v>
      </c>
      <c r="AD8" s="254">
        <v>162</v>
      </c>
      <c r="AE8" s="255">
        <v>145</v>
      </c>
      <c r="AF8" s="253">
        <v>178</v>
      </c>
      <c r="AG8" s="256">
        <v>177</v>
      </c>
      <c r="AH8" s="257">
        <v>171</v>
      </c>
      <c r="AI8" s="258">
        <v>216</v>
      </c>
      <c r="AJ8" s="1096"/>
    </row>
    <row r="9" spans="1:36">
      <c r="A9" s="259" t="s">
        <v>41</v>
      </c>
      <c r="B9" s="260">
        <f>SUM(B6:B8)</f>
        <v>34</v>
      </c>
      <c r="C9" s="260">
        <f t="shared" ref="C9:AH9" si="0">SUM(C6:C8)</f>
        <v>29</v>
      </c>
      <c r="D9" s="260">
        <f t="shared" si="0"/>
        <v>29</v>
      </c>
      <c r="E9" s="260">
        <f t="shared" si="0"/>
        <v>60</v>
      </c>
      <c r="F9" s="260">
        <f t="shared" si="0"/>
        <v>58</v>
      </c>
      <c r="G9" s="260">
        <f t="shared" si="0"/>
        <v>57</v>
      </c>
      <c r="H9" s="260">
        <f t="shared" si="0"/>
        <v>186</v>
      </c>
      <c r="I9" s="260">
        <f t="shared" si="0"/>
        <v>174</v>
      </c>
      <c r="J9" s="260">
        <f t="shared" si="0"/>
        <v>167</v>
      </c>
      <c r="K9" s="260">
        <f t="shared" si="0"/>
        <v>293</v>
      </c>
      <c r="L9" s="260">
        <f t="shared" si="0"/>
        <v>272</v>
      </c>
      <c r="M9" s="260">
        <f t="shared" si="0"/>
        <v>261</v>
      </c>
      <c r="N9" s="260">
        <f t="shared" si="0"/>
        <v>361</v>
      </c>
      <c r="O9" s="260">
        <f t="shared" si="0"/>
        <v>328</v>
      </c>
      <c r="P9" s="260">
        <f t="shared" si="0"/>
        <v>313</v>
      </c>
      <c r="Q9" s="260">
        <f t="shared" si="0"/>
        <v>417</v>
      </c>
      <c r="R9" s="260">
        <f t="shared" si="0"/>
        <v>392</v>
      </c>
      <c r="S9" s="260">
        <f t="shared" si="0"/>
        <v>382</v>
      </c>
      <c r="T9" s="260">
        <f t="shared" si="0"/>
        <v>495</v>
      </c>
      <c r="U9" s="260">
        <f t="shared" si="0"/>
        <v>453</v>
      </c>
      <c r="V9" s="260">
        <f t="shared" si="0"/>
        <v>429</v>
      </c>
      <c r="W9" s="260">
        <f t="shared" si="0"/>
        <v>520</v>
      </c>
      <c r="X9" s="261">
        <f t="shared" si="0"/>
        <v>491</v>
      </c>
      <c r="Y9" s="261">
        <f t="shared" si="0"/>
        <v>474</v>
      </c>
      <c r="Z9" s="260">
        <f t="shared" si="0"/>
        <v>576</v>
      </c>
      <c r="AA9" s="261">
        <f t="shared" si="0"/>
        <v>528</v>
      </c>
      <c r="AB9" s="261">
        <f t="shared" si="0"/>
        <v>515</v>
      </c>
      <c r="AC9" s="260">
        <f t="shared" si="0"/>
        <v>644</v>
      </c>
      <c r="AD9" s="261">
        <f>SUM(AD6:AD8)</f>
        <v>607</v>
      </c>
      <c r="AE9" s="261">
        <f>SUM(AE6:AE8)</f>
        <v>565</v>
      </c>
      <c r="AF9" s="260">
        <f>SUM(AF6:AF8)</f>
        <v>704</v>
      </c>
      <c r="AG9" s="261">
        <f t="shared" si="0"/>
        <v>691</v>
      </c>
      <c r="AH9" s="261">
        <f t="shared" si="0"/>
        <v>651</v>
      </c>
      <c r="AI9" s="260">
        <f>SUM(AI6:AI8)</f>
        <v>835</v>
      </c>
      <c r="AJ9" s="1096"/>
    </row>
    <row r="10" spans="1:36" ht="12.75" customHeight="1">
      <c r="A10" s="140" t="s">
        <v>36</v>
      </c>
      <c r="B10" s="262"/>
      <c r="C10" s="252"/>
      <c r="D10" s="262"/>
      <c r="E10" s="262"/>
      <c r="F10" s="263"/>
      <c r="G10" s="263"/>
      <c r="H10" s="263"/>
      <c r="I10" s="263"/>
      <c r="J10" s="263"/>
      <c r="K10" s="263"/>
      <c r="L10" s="263"/>
      <c r="M10" s="263"/>
      <c r="N10" s="263"/>
      <c r="O10" s="263"/>
      <c r="P10" s="263"/>
      <c r="Q10" s="253">
        <v>27</v>
      </c>
      <c r="R10" s="253">
        <v>23</v>
      </c>
      <c r="S10" s="253">
        <v>23</v>
      </c>
      <c r="T10" s="253">
        <v>67</v>
      </c>
      <c r="U10" s="253">
        <v>64</v>
      </c>
      <c r="V10" s="253">
        <v>57</v>
      </c>
      <c r="W10" s="253">
        <v>116</v>
      </c>
      <c r="X10" s="255">
        <v>109</v>
      </c>
      <c r="Y10" s="255">
        <v>107</v>
      </c>
      <c r="Z10" s="253">
        <v>153</v>
      </c>
      <c r="AA10" s="255">
        <v>144</v>
      </c>
      <c r="AB10" s="255">
        <v>138</v>
      </c>
      <c r="AC10" s="253">
        <v>196</v>
      </c>
      <c r="AD10" s="255">
        <v>188</v>
      </c>
      <c r="AE10" s="255">
        <v>172</v>
      </c>
      <c r="AF10" s="253">
        <v>229</v>
      </c>
      <c r="AG10" s="257">
        <v>218</v>
      </c>
      <c r="AH10" s="257">
        <v>209</v>
      </c>
      <c r="AI10" s="258">
        <v>266</v>
      </c>
      <c r="AJ10" s="1096"/>
    </row>
    <row r="11" spans="1:36">
      <c r="A11" s="140" t="s">
        <v>25</v>
      </c>
      <c r="B11" s="262"/>
      <c r="C11" s="252"/>
      <c r="D11" s="262"/>
      <c r="E11" s="262"/>
      <c r="F11" s="263"/>
      <c r="G11" s="263"/>
      <c r="H11" s="263"/>
      <c r="I11" s="263"/>
      <c r="J11" s="263"/>
      <c r="K11" s="253">
        <v>19</v>
      </c>
      <c r="L11" s="253">
        <v>19</v>
      </c>
      <c r="M11" s="253">
        <v>17</v>
      </c>
      <c r="N11" s="253">
        <v>40</v>
      </c>
      <c r="O11" s="253">
        <v>39</v>
      </c>
      <c r="P11" s="253">
        <v>39</v>
      </c>
      <c r="Q11" s="253">
        <v>64</v>
      </c>
      <c r="R11" s="253">
        <v>59</v>
      </c>
      <c r="S11" s="253">
        <v>59</v>
      </c>
      <c r="T11" s="253">
        <v>70</v>
      </c>
      <c r="U11" s="253">
        <v>66</v>
      </c>
      <c r="V11" s="253">
        <v>63</v>
      </c>
      <c r="W11" s="253">
        <v>79</v>
      </c>
      <c r="X11" s="255">
        <v>72</v>
      </c>
      <c r="Y11" s="255">
        <v>67</v>
      </c>
      <c r="Z11" s="253">
        <v>99</v>
      </c>
      <c r="AA11" s="255">
        <v>89</v>
      </c>
      <c r="AB11" s="255">
        <v>80</v>
      </c>
      <c r="AC11" s="253">
        <v>134</v>
      </c>
      <c r="AD11" s="255">
        <v>126</v>
      </c>
      <c r="AE11" s="255">
        <v>117</v>
      </c>
      <c r="AF11" s="253">
        <v>163</v>
      </c>
      <c r="AG11" s="257">
        <v>152</v>
      </c>
      <c r="AH11" s="257">
        <v>142</v>
      </c>
      <c r="AI11" s="258">
        <v>203</v>
      </c>
      <c r="AJ11" s="1096"/>
    </row>
    <row r="12" spans="1:36">
      <c r="A12" s="140" t="s">
        <v>23</v>
      </c>
      <c r="B12" s="252">
        <v>46</v>
      </c>
      <c r="C12" s="252">
        <v>41</v>
      </c>
      <c r="D12" s="252">
        <v>36</v>
      </c>
      <c r="E12" s="252">
        <v>58</v>
      </c>
      <c r="F12" s="253">
        <v>53</v>
      </c>
      <c r="G12" s="253">
        <v>50</v>
      </c>
      <c r="H12" s="253">
        <v>91</v>
      </c>
      <c r="I12" s="253">
        <v>80</v>
      </c>
      <c r="J12" s="253">
        <v>75</v>
      </c>
      <c r="K12" s="253">
        <v>135</v>
      </c>
      <c r="L12" s="253">
        <v>127</v>
      </c>
      <c r="M12" s="253">
        <v>110</v>
      </c>
      <c r="N12" s="253">
        <v>133</v>
      </c>
      <c r="O12" s="253">
        <v>117</v>
      </c>
      <c r="P12" s="253">
        <v>113</v>
      </c>
      <c r="Q12" s="253">
        <v>135</v>
      </c>
      <c r="R12" s="253">
        <v>125</v>
      </c>
      <c r="S12" s="253">
        <v>114</v>
      </c>
      <c r="T12" s="253">
        <v>130</v>
      </c>
      <c r="U12" s="253">
        <v>121</v>
      </c>
      <c r="V12" s="253">
        <v>120</v>
      </c>
      <c r="W12" s="253">
        <v>151</v>
      </c>
      <c r="X12" s="255">
        <v>133</v>
      </c>
      <c r="Y12" s="255">
        <v>124</v>
      </c>
      <c r="Z12" s="253">
        <v>161</v>
      </c>
      <c r="AA12" s="255">
        <v>145</v>
      </c>
      <c r="AB12" s="255">
        <v>139</v>
      </c>
      <c r="AC12" s="253">
        <v>202</v>
      </c>
      <c r="AD12" s="255">
        <v>177</v>
      </c>
      <c r="AE12" s="255">
        <v>169</v>
      </c>
      <c r="AF12" s="253">
        <v>208</v>
      </c>
      <c r="AG12" s="257">
        <v>192</v>
      </c>
      <c r="AH12" s="257">
        <v>176</v>
      </c>
      <c r="AI12" s="258">
        <v>236</v>
      </c>
      <c r="AJ12" s="1096"/>
    </row>
    <row r="13" spans="1:36">
      <c r="A13" s="140" t="s">
        <v>24</v>
      </c>
      <c r="B13" s="252">
        <v>12</v>
      </c>
      <c r="C13" s="252">
        <v>9</v>
      </c>
      <c r="D13" s="252">
        <v>8</v>
      </c>
      <c r="E13" s="252">
        <v>10</v>
      </c>
      <c r="F13" s="253">
        <v>10</v>
      </c>
      <c r="G13" s="253">
        <v>6</v>
      </c>
      <c r="H13" s="253">
        <v>29</v>
      </c>
      <c r="I13" s="253">
        <v>24</v>
      </c>
      <c r="J13" s="253">
        <v>20</v>
      </c>
      <c r="K13" s="253">
        <v>51</v>
      </c>
      <c r="L13" s="253">
        <v>43</v>
      </c>
      <c r="M13" s="253">
        <v>42</v>
      </c>
      <c r="N13" s="253">
        <v>66</v>
      </c>
      <c r="O13" s="253">
        <v>53</v>
      </c>
      <c r="P13" s="253">
        <v>49</v>
      </c>
      <c r="Q13" s="253">
        <v>69</v>
      </c>
      <c r="R13" s="253">
        <v>67</v>
      </c>
      <c r="S13" s="253">
        <v>64</v>
      </c>
      <c r="T13" s="253">
        <v>90</v>
      </c>
      <c r="U13" s="253">
        <v>80</v>
      </c>
      <c r="V13" s="253">
        <v>81</v>
      </c>
      <c r="W13" s="253">
        <v>103</v>
      </c>
      <c r="X13" s="255">
        <v>100</v>
      </c>
      <c r="Y13" s="255">
        <v>91</v>
      </c>
      <c r="Z13" s="253">
        <v>112</v>
      </c>
      <c r="AA13" s="255">
        <v>104</v>
      </c>
      <c r="AB13" s="255">
        <v>93</v>
      </c>
      <c r="AC13" s="253">
        <v>118</v>
      </c>
      <c r="AD13" s="255">
        <v>114</v>
      </c>
      <c r="AE13" s="255">
        <v>102</v>
      </c>
      <c r="AF13" s="253">
        <v>122</v>
      </c>
      <c r="AG13" s="257">
        <v>116</v>
      </c>
      <c r="AH13" s="257">
        <v>103</v>
      </c>
      <c r="AI13" s="258">
        <v>133</v>
      </c>
      <c r="AJ13" s="1096"/>
    </row>
    <row r="14" spans="1:36">
      <c r="A14" s="259" t="s">
        <v>43</v>
      </c>
      <c r="B14" s="260">
        <f>SUM(B10:B13)</f>
        <v>58</v>
      </c>
      <c r="C14" s="260">
        <f t="shared" ref="C14:AI14" si="1">SUM(C10:C13)</f>
        <v>50</v>
      </c>
      <c r="D14" s="260">
        <f t="shared" si="1"/>
        <v>44</v>
      </c>
      <c r="E14" s="260">
        <f t="shared" si="1"/>
        <v>68</v>
      </c>
      <c r="F14" s="260">
        <f t="shared" si="1"/>
        <v>63</v>
      </c>
      <c r="G14" s="260">
        <f t="shared" si="1"/>
        <v>56</v>
      </c>
      <c r="H14" s="260">
        <f t="shared" si="1"/>
        <v>120</v>
      </c>
      <c r="I14" s="260">
        <f t="shared" si="1"/>
        <v>104</v>
      </c>
      <c r="J14" s="260">
        <f t="shared" si="1"/>
        <v>95</v>
      </c>
      <c r="K14" s="260">
        <f t="shared" si="1"/>
        <v>205</v>
      </c>
      <c r="L14" s="260">
        <f t="shared" si="1"/>
        <v>189</v>
      </c>
      <c r="M14" s="260">
        <f t="shared" si="1"/>
        <v>169</v>
      </c>
      <c r="N14" s="260">
        <f t="shared" si="1"/>
        <v>239</v>
      </c>
      <c r="O14" s="260">
        <f t="shared" si="1"/>
        <v>209</v>
      </c>
      <c r="P14" s="260">
        <f t="shared" si="1"/>
        <v>201</v>
      </c>
      <c r="Q14" s="260">
        <f t="shared" si="1"/>
        <v>295</v>
      </c>
      <c r="R14" s="260">
        <f t="shared" si="1"/>
        <v>274</v>
      </c>
      <c r="S14" s="260">
        <f t="shared" si="1"/>
        <v>260</v>
      </c>
      <c r="T14" s="260">
        <f t="shared" si="1"/>
        <v>357</v>
      </c>
      <c r="U14" s="260">
        <f t="shared" si="1"/>
        <v>331</v>
      </c>
      <c r="V14" s="260">
        <f t="shared" si="1"/>
        <v>321</v>
      </c>
      <c r="W14" s="260">
        <f t="shared" si="1"/>
        <v>449</v>
      </c>
      <c r="X14" s="260">
        <f t="shared" si="1"/>
        <v>414</v>
      </c>
      <c r="Y14" s="260">
        <f t="shared" si="1"/>
        <v>389</v>
      </c>
      <c r="Z14" s="260">
        <f t="shared" si="1"/>
        <v>525</v>
      </c>
      <c r="AA14" s="260">
        <f t="shared" si="1"/>
        <v>482</v>
      </c>
      <c r="AB14" s="260">
        <f t="shared" si="1"/>
        <v>450</v>
      </c>
      <c r="AC14" s="260">
        <f t="shared" si="1"/>
        <v>650</v>
      </c>
      <c r="AD14" s="260">
        <f>SUM(AD10:AD13)</f>
        <v>605</v>
      </c>
      <c r="AE14" s="260">
        <f>SUM(AE10:AE13)</f>
        <v>560</v>
      </c>
      <c r="AF14" s="260">
        <f>SUM(AF10:AF13)</f>
        <v>722</v>
      </c>
      <c r="AG14" s="260">
        <f t="shared" si="1"/>
        <v>678</v>
      </c>
      <c r="AH14" s="260">
        <f t="shared" si="1"/>
        <v>630</v>
      </c>
      <c r="AI14" s="260">
        <f t="shared" si="1"/>
        <v>838</v>
      </c>
      <c r="AJ14" s="1096"/>
    </row>
    <row r="15" spans="1:36">
      <c r="A15" s="140" t="s">
        <v>16</v>
      </c>
      <c r="B15" s="252">
        <v>57</v>
      </c>
      <c r="C15" s="252">
        <v>52</v>
      </c>
      <c r="D15" s="252">
        <v>48</v>
      </c>
      <c r="E15" s="252">
        <v>89</v>
      </c>
      <c r="F15" s="253">
        <v>86</v>
      </c>
      <c r="G15" s="253">
        <v>87</v>
      </c>
      <c r="H15" s="253">
        <v>154</v>
      </c>
      <c r="I15" s="253">
        <v>149</v>
      </c>
      <c r="J15" s="253">
        <v>144</v>
      </c>
      <c r="K15" s="253">
        <v>203</v>
      </c>
      <c r="L15" s="253">
        <v>198</v>
      </c>
      <c r="M15" s="253">
        <v>195</v>
      </c>
      <c r="N15" s="253">
        <v>224</v>
      </c>
      <c r="O15" s="253">
        <v>186</v>
      </c>
      <c r="P15" s="253">
        <v>190</v>
      </c>
      <c r="Q15" s="253">
        <v>210</v>
      </c>
      <c r="R15" s="253">
        <v>180</v>
      </c>
      <c r="S15" s="253">
        <v>175</v>
      </c>
      <c r="T15" s="253">
        <v>172</v>
      </c>
      <c r="U15" s="253">
        <v>161</v>
      </c>
      <c r="V15" s="253">
        <v>156</v>
      </c>
      <c r="W15" s="253">
        <v>165</v>
      </c>
      <c r="X15" s="255">
        <v>154</v>
      </c>
      <c r="Y15" s="255">
        <v>143</v>
      </c>
      <c r="Z15" s="253">
        <v>156</v>
      </c>
      <c r="AA15" s="255">
        <v>148</v>
      </c>
      <c r="AB15" s="255">
        <v>170</v>
      </c>
      <c r="AC15" s="253">
        <v>175</v>
      </c>
      <c r="AD15" s="255">
        <v>176</v>
      </c>
      <c r="AE15" s="255">
        <v>196</v>
      </c>
      <c r="AF15" s="253">
        <v>205</v>
      </c>
      <c r="AG15" s="257">
        <v>200</v>
      </c>
      <c r="AH15" s="257">
        <v>229</v>
      </c>
      <c r="AI15" s="258">
        <v>236</v>
      </c>
      <c r="AJ15" s="1096"/>
    </row>
    <row r="16" spans="1:36">
      <c r="A16" s="140" t="s">
        <v>17</v>
      </c>
      <c r="B16" s="252">
        <v>54</v>
      </c>
      <c r="C16" s="252">
        <v>51</v>
      </c>
      <c r="D16" s="252">
        <v>47</v>
      </c>
      <c r="E16" s="252">
        <v>46</v>
      </c>
      <c r="F16" s="253">
        <v>30</v>
      </c>
      <c r="G16" s="253">
        <v>29</v>
      </c>
      <c r="H16" s="253">
        <v>30</v>
      </c>
      <c r="I16" s="253">
        <v>30</v>
      </c>
      <c r="J16" s="253">
        <v>27</v>
      </c>
      <c r="K16" s="253">
        <v>27</v>
      </c>
      <c r="L16" s="253">
        <v>27</v>
      </c>
      <c r="M16" s="253">
        <v>27</v>
      </c>
      <c r="N16" s="253">
        <v>10</v>
      </c>
      <c r="O16" s="253">
        <v>5</v>
      </c>
      <c r="P16" s="253">
        <v>6</v>
      </c>
      <c r="Q16" s="253">
        <v>4</v>
      </c>
      <c r="R16" s="253">
        <v>3</v>
      </c>
      <c r="S16" s="253">
        <v>2</v>
      </c>
      <c r="T16" s="253">
        <v>1</v>
      </c>
      <c r="U16" s="253">
        <v>1</v>
      </c>
      <c r="V16" s="253">
        <v>2</v>
      </c>
      <c r="W16" s="253">
        <v>3</v>
      </c>
      <c r="X16" s="255">
        <v>2</v>
      </c>
      <c r="Y16" s="255">
        <v>1</v>
      </c>
      <c r="Z16" s="253">
        <v>3</v>
      </c>
      <c r="AA16" s="255">
        <v>2</v>
      </c>
      <c r="AB16" s="255">
        <v>0</v>
      </c>
      <c r="AC16" s="253">
        <v>1</v>
      </c>
      <c r="AD16" s="255">
        <v>1</v>
      </c>
      <c r="AE16" s="255">
        <v>0</v>
      </c>
      <c r="AF16" s="253">
        <v>36</v>
      </c>
      <c r="AG16" s="257">
        <v>36</v>
      </c>
      <c r="AH16" s="257">
        <v>35</v>
      </c>
      <c r="AI16" s="258">
        <v>71</v>
      </c>
      <c r="AJ16" s="1096"/>
    </row>
    <row r="17" spans="1:36">
      <c r="A17" s="140" t="s">
        <v>19</v>
      </c>
      <c r="B17" s="252"/>
      <c r="C17" s="252"/>
      <c r="D17" s="252"/>
      <c r="E17" s="252"/>
      <c r="F17" s="253"/>
      <c r="G17" s="253"/>
      <c r="H17" s="253">
        <v>22</v>
      </c>
      <c r="I17" s="253">
        <v>22</v>
      </c>
      <c r="J17" s="253">
        <v>22</v>
      </c>
      <c r="K17" s="253">
        <v>42</v>
      </c>
      <c r="L17" s="253">
        <v>37</v>
      </c>
      <c r="M17" s="253">
        <v>38</v>
      </c>
      <c r="N17" s="253">
        <v>60</v>
      </c>
      <c r="O17" s="253">
        <v>52</v>
      </c>
      <c r="P17" s="253">
        <v>49</v>
      </c>
      <c r="Q17" s="253">
        <v>88</v>
      </c>
      <c r="R17" s="253">
        <v>74</v>
      </c>
      <c r="S17" s="253">
        <v>70</v>
      </c>
      <c r="T17" s="253">
        <v>85</v>
      </c>
      <c r="U17" s="253">
        <v>79</v>
      </c>
      <c r="V17" s="253">
        <v>72</v>
      </c>
      <c r="W17" s="253">
        <v>86</v>
      </c>
      <c r="X17" s="255">
        <v>81</v>
      </c>
      <c r="Y17" s="255">
        <v>73</v>
      </c>
      <c r="Z17" s="253">
        <v>100</v>
      </c>
      <c r="AA17" s="255">
        <v>92</v>
      </c>
      <c r="AB17" s="255">
        <v>116</v>
      </c>
      <c r="AC17" s="253">
        <v>141</v>
      </c>
      <c r="AD17" s="255">
        <v>129</v>
      </c>
      <c r="AE17" s="255">
        <v>153</v>
      </c>
      <c r="AF17" s="253">
        <v>175</v>
      </c>
      <c r="AG17" s="257">
        <v>171</v>
      </c>
      <c r="AH17" s="257">
        <v>193</v>
      </c>
      <c r="AI17" s="258">
        <v>224</v>
      </c>
      <c r="AJ17" s="1096"/>
    </row>
    <row r="18" spans="1:36">
      <c r="A18" s="140" t="s">
        <v>18</v>
      </c>
      <c r="B18" s="252"/>
      <c r="C18" s="252"/>
      <c r="D18" s="252"/>
      <c r="E18" s="252"/>
      <c r="F18" s="253"/>
      <c r="G18" s="253"/>
      <c r="H18" s="253">
        <v>32</v>
      </c>
      <c r="I18" s="253">
        <v>29</v>
      </c>
      <c r="J18" s="253">
        <v>24</v>
      </c>
      <c r="K18" s="253">
        <v>55</v>
      </c>
      <c r="L18" s="253">
        <v>49</v>
      </c>
      <c r="M18" s="253">
        <v>47</v>
      </c>
      <c r="N18" s="253">
        <v>76</v>
      </c>
      <c r="O18" s="253">
        <v>70</v>
      </c>
      <c r="P18" s="253">
        <v>68</v>
      </c>
      <c r="Q18" s="253">
        <v>99</v>
      </c>
      <c r="R18" s="253">
        <v>95</v>
      </c>
      <c r="S18" s="253">
        <v>87</v>
      </c>
      <c r="T18" s="253">
        <v>116</v>
      </c>
      <c r="U18" s="253">
        <v>108</v>
      </c>
      <c r="V18" s="253">
        <v>102</v>
      </c>
      <c r="W18" s="253">
        <v>127</v>
      </c>
      <c r="X18" s="255">
        <v>118</v>
      </c>
      <c r="Y18" s="255">
        <v>111</v>
      </c>
      <c r="Z18" s="253">
        <v>133</v>
      </c>
      <c r="AA18" s="255">
        <v>121</v>
      </c>
      <c r="AB18" s="255">
        <v>145</v>
      </c>
      <c r="AC18" s="253">
        <v>172</v>
      </c>
      <c r="AD18" s="255">
        <v>167</v>
      </c>
      <c r="AE18" s="255">
        <v>182</v>
      </c>
      <c r="AF18" s="253">
        <v>193</v>
      </c>
      <c r="AG18" s="257">
        <v>177</v>
      </c>
      <c r="AH18" s="257">
        <v>202</v>
      </c>
      <c r="AI18" s="258">
        <v>231</v>
      </c>
      <c r="AJ18" s="1096"/>
    </row>
    <row r="19" spans="1:36">
      <c r="A19" s="259" t="s">
        <v>44</v>
      </c>
      <c r="B19" s="260">
        <f>SUM(B15:B18)</f>
        <v>111</v>
      </c>
      <c r="C19" s="260">
        <f t="shared" ref="C19:AI19" si="2">SUM(C15:C18)</f>
        <v>103</v>
      </c>
      <c r="D19" s="260">
        <f t="shared" si="2"/>
        <v>95</v>
      </c>
      <c r="E19" s="260">
        <f t="shared" si="2"/>
        <v>135</v>
      </c>
      <c r="F19" s="260">
        <f t="shared" si="2"/>
        <v>116</v>
      </c>
      <c r="G19" s="260">
        <f t="shared" si="2"/>
        <v>116</v>
      </c>
      <c r="H19" s="260">
        <f t="shared" si="2"/>
        <v>238</v>
      </c>
      <c r="I19" s="260">
        <f t="shared" si="2"/>
        <v>230</v>
      </c>
      <c r="J19" s="260">
        <f t="shared" si="2"/>
        <v>217</v>
      </c>
      <c r="K19" s="260">
        <f t="shared" si="2"/>
        <v>327</v>
      </c>
      <c r="L19" s="260">
        <f t="shared" si="2"/>
        <v>311</v>
      </c>
      <c r="M19" s="260">
        <f t="shared" si="2"/>
        <v>307</v>
      </c>
      <c r="N19" s="260">
        <f t="shared" si="2"/>
        <v>370</v>
      </c>
      <c r="O19" s="260">
        <f t="shared" si="2"/>
        <v>313</v>
      </c>
      <c r="P19" s="260">
        <f t="shared" si="2"/>
        <v>313</v>
      </c>
      <c r="Q19" s="260">
        <f t="shared" si="2"/>
        <v>401</v>
      </c>
      <c r="R19" s="260">
        <f t="shared" si="2"/>
        <v>352</v>
      </c>
      <c r="S19" s="260">
        <f t="shared" si="2"/>
        <v>334</v>
      </c>
      <c r="T19" s="260">
        <f t="shared" si="2"/>
        <v>374</v>
      </c>
      <c r="U19" s="260">
        <f t="shared" si="2"/>
        <v>349</v>
      </c>
      <c r="V19" s="260">
        <f t="shared" si="2"/>
        <v>332</v>
      </c>
      <c r="W19" s="260">
        <f t="shared" si="2"/>
        <v>381</v>
      </c>
      <c r="X19" s="260">
        <f t="shared" si="2"/>
        <v>355</v>
      </c>
      <c r="Y19" s="260">
        <f t="shared" si="2"/>
        <v>328</v>
      </c>
      <c r="Z19" s="260">
        <f t="shared" si="2"/>
        <v>392</v>
      </c>
      <c r="AA19" s="260">
        <f t="shared" si="2"/>
        <v>363</v>
      </c>
      <c r="AB19" s="260">
        <f t="shared" si="2"/>
        <v>431</v>
      </c>
      <c r="AC19" s="260">
        <f t="shared" si="2"/>
        <v>489</v>
      </c>
      <c r="AD19" s="260">
        <f>SUM(AD15:AD18)</f>
        <v>473</v>
      </c>
      <c r="AE19" s="260">
        <f>SUM(AE15:AE18)</f>
        <v>531</v>
      </c>
      <c r="AF19" s="260">
        <f>SUM(AF15:AF18)</f>
        <v>609</v>
      </c>
      <c r="AG19" s="260">
        <f t="shared" si="2"/>
        <v>584</v>
      </c>
      <c r="AH19" s="260">
        <f t="shared" si="2"/>
        <v>659</v>
      </c>
      <c r="AI19" s="260">
        <f t="shared" si="2"/>
        <v>762</v>
      </c>
      <c r="AJ19" s="1096"/>
    </row>
    <row r="20" spans="1:36">
      <c r="A20" s="259" t="s">
        <v>31</v>
      </c>
      <c r="B20" s="260">
        <f>SUM(B19,B14,B9)</f>
        <v>203</v>
      </c>
      <c r="C20" s="260">
        <f t="shared" ref="C20:AH20" si="3">SUM(C19,C14,C9)</f>
        <v>182</v>
      </c>
      <c r="D20" s="260">
        <f t="shared" si="3"/>
        <v>168</v>
      </c>
      <c r="E20" s="260">
        <f t="shared" si="3"/>
        <v>263</v>
      </c>
      <c r="F20" s="260">
        <f t="shared" si="3"/>
        <v>237</v>
      </c>
      <c r="G20" s="260">
        <f t="shared" si="3"/>
        <v>229</v>
      </c>
      <c r="H20" s="260">
        <f t="shared" si="3"/>
        <v>544</v>
      </c>
      <c r="I20" s="260">
        <f t="shared" si="3"/>
        <v>508</v>
      </c>
      <c r="J20" s="260">
        <f t="shared" si="3"/>
        <v>479</v>
      </c>
      <c r="K20" s="260">
        <f t="shared" si="3"/>
        <v>825</v>
      </c>
      <c r="L20" s="260">
        <f t="shared" si="3"/>
        <v>772</v>
      </c>
      <c r="M20" s="260">
        <f t="shared" si="3"/>
        <v>737</v>
      </c>
      <c r="N20" s="260">
        <f t="shared" si="3"/>
        <v>970</v>
      </c>
      <c r="O20" s="260">
        <f t="shared" si="3"/>
        <v>850</v>
      </c>
      <c r="P20" s="260">
        <f t="shared" si="3"/>
        <v>827</v>
      </c>
      <c r="Q20" s="236">
        <f t="shared" si="3"/>
        <v>1113</v>
      </c>
      <c r="R20" s="236">
        <f t="shared" si="3"/>
        <v>1018</v>
      </c>
      <c r="S20" s="236">
        <f t="shared" si="3"/>
        <v>976</v>
      </c>
      <c r="T20" s="236">
        <f t="shared" si="3"/>
        <v>1226</v>
      </c>
      <c r="U20" s="236">
        <f t="shared" si="3"/>
        <v>1133</v>
      </c>
      <c r="V20" s="236">
        <f t="shared" si="3"/>
        <v>1082</v>
      </c>
      <c r="W20" s="236">
        <f>SUM(W19,W14,W9)</f>
        <v>1350</v>
      </c>
      <c r="X20" s="236">
        <f>SUM(X19,X14,X9)</f>
        <v>1260</v>
      </c>
      <c r="Y20" s="236">
        <f>SUM(Y19,Y14,Y9)</f>
        <v>1191</v>
      </c>
      <c r="Z20" s="236">
        <f t="shared" si="3"/>
        <v>1493</v>
      </c>
      <c r="AA20" s="236">
        <f t="shared" si="3"/>
        <v>1373</v>
      </c>
      <c r="AB20" s="236">
        <f t="shared" si="3"/>
        <v>1396</v>
      </c>
      <c r="AC20" s="236">
        <f t="shared" si="3"/>
        <v>1783</v>
      </c>
      <c r="AD20" s="236">
        <f t="shared" si="3"/>
        <v>1685</v>
      </c>
      <c r="AE20" s="236">
        <f t="shared" si="3"/>
        <v>1656</v>
      </c>
      <c r="AF20" s="236">
        <f t="shared" si="3"/>
        <v>2035</v>
      </c>
      <c r="AG20" s="236">
        <f t="shared" si="3"/>
        <v>1953</v>
      </c>
      <c r="AH20" s="236">
        <f t="shared" si="3"/>
        <v>1940</v>
      </c>
      <c r="AI20" s="236">
        <f>SUM(AI19,AI14,AI9)</f>
        <v>2435</v>
      </c>
      <c r="AJ20" s="1096"/>
    </row>
    <row r="21" spans="1:36" ht="15" customHeight="1">
      <c r="A21" s="63" t="s">
        <v>649</v>
      </c>
      <c r="AG21" s="264"/>
      <c r="AH21" s="264"/>
      <c r="AI21" s="2"/>
    </row>
    <row r="22" spans="1:36" ht="12.75" customHeight="1">
      <c r="AG22" s="264"/>
      <c r="AH22" s="264"/>
      <c r="AI22" s="264"/>
    </row>
    <row r="23" spans="1:36" ht="12.75" customHeight="1">
      <c r="AG23" s="264"/>
      <c r="AH23" s="264"/>
      <c r="AI23" s="264"/>
    </row>
    <row r="24" spans="1:36" ht="12.75" customHeight="1">
      <c r="AG24" s="264"/>
      <c r="AH24" s="264"/>
      <c r="AI24" s="264"/>
    </row>
    <row r="25" spans="1:36" ht="12.75" customHeight="1">
      <c r="AG25" s="264"/>
      <c r="AH25" s="264"/>
      <c r="AI25" s="264"/>
    </row>
    <row r="26" spans="1:36" ht="12.75" customHeight="1">
      <c r="AG26" s="264"/>
      <c r="AH26" s="264"/>
      <c r="AI26" s="264"/>
    </row>
    <row r="27" spans="1:36" ht="12.75" customHeight="1">
      <c r="AG27" s="264"/>
      <c r="AH27" s="264"/>
      <c r="AI27" s="264"/>
    </row>
    <row r="28" spans="1:36" ht="12.75" customHeight="1">
      <c r="AG28" s="264"/>
      <c r="AH28" s="264"/>
      <c r="AI28" s="264"/>
    </row>
    <row r="29" spans="1:36" ht="12.75" customHeight="1">
      <c r="AG29" s="264"/>
      <c r="AH29" s="264"/>
      <c r="AI29" s="264"/>
    </row>
    <row r="30" spans="1:36" ht="12.75" customHeight="1">
      <c r="AG30" s="264"/>
      <c r="AH30" s="264"/>
      <c r="AI30" s="264"/>
    </row>
  </sheetData>
  <mergeCells count="3">
    <mergeCell ref="A4:A5"/>
    <mergeCell ref="B4:U4"/>
    <mergeCell ref="V4:AI4"/>
  </mergeCells>
  <printOptions horizontalCentered="1" verticalCentered="1"/>
  <pageMargins left="0.23622047244094491" right="0.23622047244094491" top="0.74803149606299213" bottom="0.74803149606299213" header="0.19685039370078741" footer="0.19685039370078741"/>
  <pageSetup scale="80" fitToWidth="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R135"/>
  <sheetViews>
    <sheetView zoomScaleNormal="100" workbookViewId="0">
      <selection activeCell="A3" sqref="A3"/>
    </sheetView>
  </sheetViews>
  <sheetFormatPr baseColWidth="10" defaultColWidth="10.85546875" defaultRowHeight="12.75"/>
  <cols>
    <col min="1" max="1" width="87.7109375" style="2" customWidth="1"/>
    <col min="2" max="2" width="9.7109375" style="2" customWidth="1"/>
    <col min="3" max="3" width="8.7109375" style="201" customWidth="1"/>
    <col min="4" max="4" width="12.7109375" style="2" customWidth="1"/>
    <col min="5" max="5" width="8.7109375" style="201" customWidth="1"/>
    <col min="6" max="6" width="13.7109375" style="2" customWidth="1"/>
    <col min="7" max="7" width="8.7109375" style="201" customWidth="1"/>
    <col min="8" max="8" width="13.7109375" style="2" customWidth="1"/>
    <col min="9" max="9" width="8.7109375" style="1966" customWidth="1"/>
    <col min="10" max="10" width="13.7109375" style="2" customWidth="1"/>
    <col min="11" max="11" width="8.7109375" style="1966" customWidth="1"/>
    <col min="12" max="12" width="12.7109375" style="2" customWidth="1"/>
    <col min="13" max="13" width="8.7109375" style="201" customWidth="1"/>
    <col min="14" max="14" width="8.7109375" style="2" customWidth="1"/>
    <col min="15" max="15" width="8.7109375" style="201" customWidth="1"/>
    <col min="16" max="16" width="13.7109375" style="2" customWidth="1"/>
    <col min="17" max="17" width="8.7109375" style="201" customWidth="1"/>
    <col min="18" max="18" width="13.7109375" style="2" customWidth="1"/>
    <col min="19" max="16384" width="10.85546875" style="2"/>
  </cols>
  <sheetData>
    <row r="1" spans="1:18">
      <c r="A1" s="1" t="s">
        <v>651</v>
      </c>
      <c r="B1" s="1"/>
      <c r="C1" s="350"/>
      <c r="H1" s="515"/>
    </row>
    <row r="2" spans="1:18">
      <c r="A2" s="187" t="s">
        <v>3356</v>
      </c>
    </row>
    <row r="3" spans="1:18">
      <c r="A3" s="6" t="s">
        <v>6563</v>
      </c>
      <c r="B3" s="1499"/>
      <c r="C3" s="1957"/>
      <c r="D3" s="1472"/>
      <c r="E3" s="1961"/>
      <c r="F3" s="1473"/>
      <c r="G3" s="1964"/>
      <c r="H3" s="516"/>
      <c r="I3" s="1967"/>
      <c r="J3" s="1474"/>
      <c r="K3" s="1967"/>
      <c r="L3" s="1475"/>
      <c r="M3" s="1961"/>
      <c r="N3" s="1474"/>
      <c r="O3" s="1961"/>
      <c r="P3" s="1476"/>
      <c r="Q3" s="1969"/>
      <c r="R3" s="516"/>
    </row>
    <row r="4" spans="1:18">
      <c r="A4" s="2226" t="s">
        <v>1380</v>
      </c>
      <c r="B4" s="2435" t="s">
        <v>6295</v>
      </c>
      <c r="C4" s="2123" t="s">
        <v>1381</v>
      </c>
      <c r="D4" s="2123"/>
      <c r="E4" s="2123"/>
      <c r="F4" s="2123"/>
      <c r="G4" s="2123"/>
      <c r="H4" s="2123"/>
      <c r="I4" s="2123" t="s">
        <v>1382</v>
      </c>
      <c r="J4" s="2123"/>
      <c r="K4" s="2123"/>
      <c r="L4" s="2123"/>
      <c r="M4" s="2123"/>
      <c r="N4" s="2123"/>
      <c r="O4" s="2123"/>
      <c r="P4" s="2123"/>
      <c r="Q4" s="2123" t="s">
        <v>1383</v>
      </c>
      <c r="R4" s="2341"/>
    </row>
    <row r="5" spans="1:18">
      <c r="A5" s="2433"/>
      <c r="B5" s="2436"/>
      <c r="C5" s="2438" t="s">
        <v>6296</v>
      </c>
      <c r="D5" s="2438"/>
      <c r="E5" s="2220" t="s">
        <v>1384</v>
      </c>
      <c r="F5" s="2220"/>
      <c r="G5" s="2220" t="s">
        <v>0</v>
      </c>
      <c r="H5" s="2220"/>
      <c r="I5" s="2220" t="s">
        <v>1385</v>
      </c>
      <c r="J5" s="2220"/>
      <c r="K5" s="2439" t="s">
        <v>1386</v>
      </c>
      <c r="L5" s="2440"/>
      <c r="M5" s="2220" t="s">
        <v>1387</v>
      </c>
      <c r="N5" s="2220"/>
      <c r="O5" s="2220" t="s">
        <v>0</v>
      </c>
      <c r="P5" s="2440"/>
      <c r="Q5" s="2437"/>
      <c r="R5" s="2437"/>
    </row>
    <row r="6" spans="1:18" s="201" customFormat="1">
      <c r="A6" s="2434"/>
      <c r="B6" s="2436"/>
      <c r="C6" s="1876" t="s">
        <v>1388</v>
      </c>
      <c r="D6" s="1477" t="s">
        <v>1389</v>
      </c>
      <c r="E6" s="1885" t="s">
        <v>1388</v>
      </c>
      <c r="F6" s="1477" t="s">
        <v>1389</v>
      </c>
      <c r="G6" s="1876" t="s">
        <v>1388</v>
      </c>
      <c r="H6" s="1876" t="s">
        <v>1389</v>
      </c>
      <c r="I6" s="1885" t="s">
        <v>1388</v>
      </c>
      <c r="J6" s="1478" t="s">
        <v>1389</v>
      </c>
      <c r="K6" s="1885" t="s">
        <v>1388</v>
      </c>
      <c r="L6" s="1876" t="s">
        <v>1389</v>
      </c>
      <c r="M6" s="1885" t="s">
        <v>1388</v>
      </c>
      <c r="N6" s="1478" t="s">
        <v>1389</v>
      </c>
      <c r="O6" s="1885" t="s">
        <v>1388</v>
      </c>
      <c r="P6" s="1876" t="s">
        <v>1389</v>
      </c>
      <c r="Q6" s="1876" t="s">
        <v>1388</v>
      </c>
      <c r="R6" s="1876" t="s">
        <v>1389</v>
      </c>
    </row>
    <row r="7" spans="1:18">
      <c r="A7" s="58" t="s">
        <v>1390</v>
      </c>
      <c r="B7" s="1491">
        <v>85.68</v>
      </c>
      <c r="C7" s="1958">
        <v>12</v>
      </c>
      <c r="D7" s="1485">
        <f>PRODUCT(C7*B7)</f>
        <v>1028.1600000000001</v>
      </c>
      <c r="E7" s="1962"/>
      <c r="F7" s="1486"/>
      <c r="G7" s="1814">
        <f>C7+E7</f>
        <v>12</v>
      </c>
      <c r="H7" s="1487">
        <f>D7+F7</f>
        <v>1028.1600000000001</v>
      </c>
      <c r="I7" s="1962">
        <v>1</v>
      </c>
      <c r="J7" s="1488">
        <f>PRODUCT(B7*I7)</f>
        <v>85.68</v>
      </c>
      <c r="K7" s="1962"/>
      <c r="L7" s="1489"/>
      <c r="M7" s="1962"/>
      <c r="N7" s="1488"/>
      <c r="O7" s="1968">
        <f>SUM(I7+K7+M7)</f>
        <v>1</v>
      </c>
      <c r="P7" s="1489">
        <f>SUM(J7+L7+N7)</f>
        <v>85.68</v>
      </c>
      <c r="Q7" s="1958">
        <f t="shared" ref="Q7:Q70" si="0">SUM(G7-O7)</f>
        <v>11</v>
      </c>
      <c r="R7" s="1490">
        <f t="shared" ref="R7:R87" si="1">PRODUCT(B7*Q7)</f>
        <v>942.48</v>
      </c>
    </row>
    <row r="8" spans="1:18">
      <c r="A8" s="58" t="s">
        <v>1391</v>
      </c>
      <c r="B8" s="1491">
        <v>97.46</v>
      </c>
      <c r="C8" s="1958">
        <v>18</v>
      </c>
      <c r="D8" s="1485">
        <f t="shared" ref="D8:D89" si="2">PRODUCT(C8*B8)</f>
        <v>1754.28</v>
      </c>
      <c r="E8" s="1962">
        <v>1</v>
      </c>
      <c r="F8" s="1486">
        <f t="shared" ref="F8:F70" si="3">PRODUCT(B8*E8)</f>
        <v>97.46</v>
      </c>
      <c r="G8" s="1814">
        <f t="shared" ref="G8:H71" si="4">C8+E8</f>
        <v>19</v>
      </c>
      <c r="H8" s="1487">
        <f t="shared" si="4"/>
        <v>1851.74</v>
      </c>
      <c r="I8" s="1962"/>
      <c r="J8" s="1488"/>
      <c r="K8" s="1962">
        <v>2</v>
      </c>
      <c r="L8" s="1489">
        <f t="shared" ref="L8:L70" si="5">PRODUCT(B8*K8)</f>
        <v>194.92</v>
      </c>
      <c r="M8" s="1962"/>
      <c r="N8" s="1488"/>
      <c r="O8" s="1968">
        <f t="shared" ref="O8:P71" si="6">SUM(I8+K8+M8)</f>
        <v>2</v>
      </c>
      <c r="P8" s="1489">
        <f t="shared" si="6"/>
        <v>194.92</v>
      </c>
      <c r="Q8" s="1958">
        <f t="shared" si="0"/>
        <v>17</v>
      </c>
      <c r="R8" s="1490">
        <f t="shared" si="1"/>
        <v>1656.82</v>
      </c>
    </row>
    <row r="9" spans="1:18">
      <c r="A9" s="58" t="s">
        <v>1001</v>
      </c>
      <c r="B9" s="1491">
        <v>61</v>
      </c>
      <c r="C9" s="1959"/>
      <c r="D9" s="1485"/>
      <c r="E9" s="1962">
        <v>100</v>
      </c>
      <c r="F9" s="1486">
        <f t="shared" si="3"/>
        <v>6100</v>
      </c>
      <c r="G9" s="1814">
        <f t="shared" si="4"/>
        <v>100</v>
      </c>
      <c r="H9" s="1487">
        <f t="shared" si="4"/>
        <v>6100</v>
      </c>
      <c r="I9" s="1962">
        <v>10</v>
      </c>
      <c r="J9" s="1488">
        <f t="shared" ref="J9:J71" si="7">PRODUCT(B9*I9)</f>
        <v>610</v>
      </c>
      <c r="K9" s="1962"/>
      <c r="L9" s="1489"/>
      <c r="M9" s="1962"/>
      <c r="N9" s="1488"/>
      <c r="O9" s="1968">
        <f t="shared" si="6"/>
        <v>10</v>
      </c>
      <c r="P9" s="1489">
        <f t="shared" si="6"/>
        <v>610</v>
      </c>
      <c r="Q9" s="1958">
        <f t="shared" si="0"/>
        <v>90</v>
      </c>
      <c r="R9" s="1490">
        <f t="shared" si="1"/>
        <v>5490</v>
      </c>
    </row>
    <row r="10" spans="1:18">
      <c r="A10" s="58" t="s">
        <v>1392</v>
      </c>
      <c r="B10" s="1491">
        <v>339.25</v>
      </c>
      <c r="C10" s="1958">
        <v>25</v>
      </c>
      <c r="D10" s="1485">
        <f t="shared" si="2"/>
        <v>8481.25</v>
      </c>
      <c r="E10" s="1962"/>
      <c r="F10" s="1486"/>
      <c r="G10" s="1814">
        <f t="shared" si="4"/>
        <v>25</v>
      </c>
      <c r="H10" s="1487">
        <f t="shared" si="4"/>
        <v>8481.25</v>
      </c>
      <c r="I10" s="1962"/>
      <c r="J10" s="1488"/>
      <c r="K10" s="1962"/>
      <c r="L10" s="1489"/>
      <c r="M10" s="1962"/>
      <c r="N10" s="1488"/>
      <c r="O10" s="1968">
        <f t="shared" si="6"/>
        <v>0</v>
      </c>
      <c r="P10" s="1489">
        <f t="shared" si="6"/>
        <v>0</v>
      </c>
      <c r="Q10" s="1958">
        <f t="shared" si="0"/>
        <v>25</v>
      </c>
      <c r="R10" s="1490">
        <f t="shared" si="1"/>
        <v>8481.25</v>
      </c>
    </row>
    <row r="11" spans="1:18">
      <c r="A11" s="58" t="s">
        <v>1393</v>
      </c>
      <c r="B11" s="1483">
        <v>96.98</v>
      </c>
      <c r="C11" s="1958">
        <v>97</v>
      </c>
      <c r="D11" s="1485">
        <f t="shared" si="2"/>
        <v>9407.06</v>
      </c>
      <c r="E11" s="1962"/>
      <c r="F11" s="1486"/>
      <c r="G11" s="1814">
        <f t="shared" si="4"/>
        <v>97</v>
      </c>
      <c r="H11" s="1487">
        <f t="shared" si="4"/>
        <v>9407.06</v>
      </c>
      <c r="I11" s="1962"/>
      <c r="J11" s="1488"/>
      <c r="K11" s="1962"/>
      <c r="L11" s="1489"/>
      <c r="M11" s="1962"/>
      <c r="N11" s="1488"/>
      <c r="O11" s="1968">
        <f t="shared" si="6"/>
        <v>0</v>
      </c>
      <c r="P11" s="1489">
        <f t="shared" si="6"/>
        <v>0</v>
      </c>
      <c r="Q11" s="1958">
        <f t="shared" si="0"/>
        <v>97</v>
      </c>
      <c r="R11" s="1490">
        <f t="shared" si="1"/>
        <v>9407.06</v>
      </c>
    </row>
    <row r="12" spans="1:18">
      <c r="A12" s="58" t="s">
        <v>1394</v>
      </c>
      <c r="B12" s="1483">
        <v>60</v>
      </c>
      <c r="C12" s="1959"/>
      <c r="D12" s="1485"/>
      <c r="E12" s="1962">
        <v>20</v>
      </c>
      <c r="F12" s="1486">
        <f t="shared" si="3"/>
        <v>1200</v>
      </c>
      <c r="G12" s="1814">
        <f t="shared" si="4"/>
        <v>20</v>
      </c>
      <c r="H12" s="1487">
        <f t="shared" si="4"/>
        <v>1200</v>
      </c>
      <c r="I12" s="1962"/>
      <c r="J12" s="1488"/>
      <c r="K12" s="1962"/>
      <c r="L12" s="1489"/>
      <c r="M12" s="1962"/>
      <c r="N12" s="1488"/>
      <c r="O12" s="1968">
        <f t="shared" si="6"/>
        <v>0</v>
      </c>
      <c r="P12" s="1489">
        <f t="shared" si="6"/>
        <v>0</v>
      </c>
      <c r="Q12" s="1958">
        <f t="shared" si="0"/>
        <v>20</v>
      </c>
      <c r="R12" s="1490">
        <f t="shared" si="1"/>
        <v>1200</v>
      </c>
    </row>
    <row r="13" spans="1:18">
      <c r="A13" s="58" t="s">
        <v>1395</v>
      </c>
      <c r="B13" s="1491">
        <v>174.7</v>
      </c>
      <c r="C13" s="1958">
        <v>30</v>
      </c>
      <c r="D13" s="1485">
        <f t="shared" si="2"/>
        <v>5241</v>
      </c>
      <c r="E13" s="1962">
        <v>1</v>
      </c>
      <c r="F13" s="1486">
        <f t="shared" si="3"/>
        <v>174.7</v>
      </c>
      <c r="G13" s="1814">
        <f t="shared" si="4"/>
        <v>31</v>
      </c>
      <c r="H13" s="1487">
        <f t="shared" si="4"/>
        <v>5415.7</v>
      </c>
      <c r="I13" s="1962"/>
      <c r="J13" s="1488"/>
      <c r="K13" s="1962">
        <v>4</v>
      </c>
      <c r="L13" s="1489">
        <f t="shared" si="5"/>
        <v>698.8</v>
      </c>
      <c r="M13" s="1962"/>
      <c r="N13" s="1488"/>
      <c r="O13" s="1968">
        <f t="shared" si="6"/>
        <v>4</v>
      </c>
      <c r="P13" s="1489">
        <f t="shared" si="6"/>
        <v>698.8</v>
      </c>
      <c r="Q13" s="1958">
        <f t="shared" si="0"/>
        <v>27</v>
      </c>
      <c r="R13" s="1490">
        <f t="shared" si="1"/>
        <v>4716.8999999999996</v>
      </c>
    </row>
    <row r="14" spans="1:18">
      <c r="A14" s="58" t="s">
        <v>1396</v>
      </c>
      <c r="B14" s="1491">
        <v>250</v>
      </c>
      <c r="C14" s="1959"/>
      <c r="D14" s="1485"/>
      <c r="E14" s="1962">
        <v>100</v>
      </c>
      <c r="F14" s="1486">
        <f t="shared" si="3"/>
        <v>25000</v>
      </c>
      <c r="G14" s="1814">
        <f t="shared" si="4"/>
        <v>100</v>
      </c>
      <c r="H14" s="1487">
        <f t="shared" si="4"/>
        <v>25000</v>
      </c>
      <c r="I14" s="1962">
        <v>2</v>
      </c>
      <c r="J14" s="1488">
        <f t="shared" si="7"/>
        <v>500</v>
      </c>
      <c r="K14" s="1962">
        <v>62</v>
      </c>
      <c r="L14" s="1489">
        <f t="shared" si="5"/>
        <v>15500</v>
      </c>
      <c r="M14" s="1962"/>
      <c r="N14" s="1488"/>
      <c r="O14" s="1968">
        <f t="shared" si="6"/>
        <v>64</v>
      </c>
      <c r="P14" s="1489">
        <f t="shared" si="6"/>
        <v>16000</v>
      </c>
      <c r="Q14" s="1958">
        <f t="shared" si="0"/>
        <v>36</v>
      </c>
      <c r="R14" s="1490">
        <f t="shared" si="1"/>
        <v>9000</v>
      </c>
    </row>
    <row r="15" spans="1:18">
      <c r="A15" s="58" t="s">
        <v>1397</v>
      </c>
      <c r="B15" s="1491">
        <v>141</v>
      </c>
      <c r="C15" s="1959"/>
      <c r="D15" s="1485"/>
      <c r="E15" s="1962">
        <v>120</v>
      </c>
      <c r="F15" s="1486">
        <f t="shared" si="3"/>
        <v>16920</v>
      </c>
      <c r="G15" s="1814">
        <f t="shared" si="4"/>
        <v>120</v>
      </c>
      <c r="H15" s="1487">
        <f t="shared" si="4"/>
        <v>16920</v>
      </c>
      <c r="I15" s="1962">
        <v>7</v>
      </c>
      <c r="J15" s="1488">
        <f t="shared" si="7"/>
        <v>987</v>
      </c>
      <c r="K15" s="1962">
        <v>91</v>
      </c>
      <c r="L15" s="1489">
        <f t="shared" si="5"/>
        <v>12831</v>
      </c>
      <c r="M15" s="1962"/>
      <c r="N15" s="1488"/>
      <c r="O15" s="1968">
        <f t="shared" si="6"/>
        <v>98</v>
      </c>
      <c r="P15" s="1489">
        <f t="shared" si="6"/>
        <v>13818</v>
      </c>
      <c r="Q15" s="1958">
        <f t="shared" si="0"/>
        <v>22</v>
      </c>
      <c r="R15" s="1490">
        <f t="shared" si="1"/>
        <v>3102</v>
      </c>
    </row>
    <row r="16" spans="1:18">
      <c r="A16" s="58" t="s">
        <v>1398</v>
      </c>
      <c r="B16" s="1483">
        <v>106.24</v>
      </c>
      <c r="C16" s="1958">
        <v>88</v>
      </c>
      <c r="D16" s="1485">
        <f t="shared" si="2"/>
        <v>9349.119999999999</v>
      </c>
      <c r="E16" s="1962"/>
      <c r="F16" s="1486"/>
      <c r="G16" s="1814">
        <f t="shared" si="4"/>
        <v>88</v>
      </c>
      <c r="H16" s="1487">
        <f t="shared" si="4"/>
        <v>9349.119999999999</v>
      </c>
      <c r="I16" s="1962">
        <v>1</v>
      </c>
      <c r="J16" s="1488">
        <f t="shared" si="7"/>
        <v>106.24</v>
      </c>
      <c r="K16" s="1962"/>
      <c r="L16" s="1489"/>
      <c r="M16" s="1962"/>
      <c r="N16" s="1488"/>
      <c r="O16" s="1968">
        <f t="shared" si="6"/>
        <v>1</v>
      </c>
      <c r="P16" s="1489">
        <f t="shared" si="6"/>
        <v>106.24</v>
      </c>
      <c r="Q16" s="1958">
        <f t="shared" si="0"/>
        <v>87</v>
      </c>
      <c r="R16" s="1490">
        <f t="shared" si="1"/>
        <v>9242.8799999999992</v>
      </c>
    </row>
    <row r="17" spans="1:18">
      <c r="A17" s="58" t="s">
        <v>1399</v>
      </c>
      <c r="B17" s="1483">
        <v>60</v>
      </c>
      <c r="C17" s="1959"/>
      <c r="D17" s="1485"/>
      <c r="E17" s="1962">
        <v>20</v>
      </c>
      <c r="F17" s="1486">
        <f t="shared" si="3"/>
        <v>1200</v>
      </c>
      <c r="G17" s="1814">
        <f t="shared" si="4"/>
        <v>20</v>
      </c>
      <c r="H17" s="1487">
        <f t="shared" si="4"/>
        <v>1200</v>
      </c>
      <c r="I17" s="1962">
        <v>12</v>
      </c>
      <c r="J17" s="1488">
        <f t="shared" si="7"/>
        <v>720</v>
      </c>
      <c r="K17" s="1962"/>
      <c r="L17" s="1489"/>
      <c r="M17" s="1962"/>
      <c r="N17" s="1488"/>
      <c r="O17" s="1968">
        <f t="shared" si="6"/>
        <v>12</v>
      </c>
      <c r="P17" s="1489">
        <f t="shared" si="6"/>
        <v>720</v>
      </c>
      <c r="Q17" s="1958">
        <f t="shared" si="0"/>
        <v>8</v>
      </c>
      <c r="R17" s="1490">
        <f t="shared" si="1"/>
        <v>480</v>
      </c>
    </row>
    <row r="18" spans="1:18">
      <c r="A18" s="58" t="s">
        <v>1400</v>
      </c>
      <c r="B18" s="1491">
        <v>119</v>
      </c>
      <c r="C18" s="1958">
        <v>10</v>
      </c>
      <c r="D18" s="1485">
        <f t="shared" si="2"/>
        <v>1190</v>
      </c>
      <c r="E18" s="1962">
        <v>36</v>
      </c>
      <c r="F18" s="1486">
        <f t="shared" si="3"/>
        <v>4284</v>
      </c>
      <c r="G18" s="1814">
        <f t="shared" si="4"/>
        <v>46</v>
      </c>
      <c r="H18" s="1487">
        <f t="shared" si="4"/>
        <v>5474</v>
      </c>
      <c r="I18" s="1962">
        <v>6</v>
      </c>
      <c r="J18" s="1488">
        <f t="shared" si="7"/>
        <v>714</v>
      </c>
      <c r="K18" s="1962">
        <v>22</v>
      </c>
      <c r="L18" s="1489">
        <f t="shared" si="5"/>
        <v>2618</v>
      </c>
      <c r="M18" s="1962"/>
      <c r="N18" s="1488"/>
      <c r="O18" s="1968">
        <f t="shared" si="6"/>
        <v>28</v>
      </c>
      <c r="P18" s="1489">
        <f t="shared" si="6"/>
        <v>3332</v>
      </c>
      <c r="Q18" s="1958">
        <f t="shared" si="0"/>
        <v>18</v>
      </c>
      <c r="R18" s="1490">
        <f t="shared" si="1"/>
        <v>2142</v>
      </c>
    </row>
    <row r="19" spans="1:18">
      <c r="A19" s="58" t="s">
        <v>1401</v>
      </c>
      <c r="B19" s="1491">
        <v>221</v>
      </c>
      <c r="C19" s="1958">
        <v>21</v>
      </c>
      <c r="D19" s="1485">
        <f t="shared" si="2"/>
        <v>4641</v>
      </c>
      <c r="E19" s="1962"/>
      <c r="F19" s="1486"/>
      <c r="G19" s="1814">
        <f t="shared" si="4"/>
        <v>21</v>
      </c>
      <c r="H19" s="1487">
        <f t="shared" si="4"/>
        <v>4641</v>
      </c>
      <c r="I19" s="1962">
        <v>1</v>
      </c>
      <c r="J19" s="1488">
        <f t="shared" si="7"/>
        <v>221</v>
      </c>
      <c r="K19" s="1962">
        <v>1</v>
      </c>
      <c r="L19" s="1489">
        <f t="shared" si="5"/>
        <v>221</v>
      </c>
      <c r="M19" s="1962"/>
      <c r="N19" s="1488"/>
      <c r="O19" s="1968">
        <f t="shared" si="6"/>
        <v>2</v>
      </c>
      <c r="P19" s="1489">
        <f t="shared" si="6"/>
        <v>442</v>
      </c>
      <c r="Q19" s="1958">
        <f t="shared" si="0"/>
        <v>19</v>
      </c>
      <c r="R19" s="1490">
        <f t="shared" si="1"/>
        <v>4199</v>
      </c>
    </row>
    <row r="20" spans="1:18">
      <c r="A20" s="58" t="s">
        <v>1402</v>
      </c>
      <c r="B20" s="1491">
        <v>275.04000000000002</v>
      </c>
      <c r="C20" s="1958">
        <v>8</v>
      </c>
      <c r="D20" s="1485">
        <f t="shared" si="2"/>
        <v>2200.3200000000002</v>
      </c>
      <c r="E20" s="1962">
        <v>1</v>
      </c>
      <c r="F20" s="1486">
        <f t="shared" si="3"/>
        <v>275.04000000000002</v>
      </c>
      <c r="G20" s="1814">
        <f t="shared" si="4"/>
        <v>9</v>
      </c>
      <c r="H20" s="1487">
        <f t="shared" si="4"/>
        <v>2475.36</v>
      </c>
      <c r="I20" s="1962">
        <v>2</v>
      </c>
      <c r="J20" s="1488">
        <f t="shared" si="7"/>
        <v>550.08000000000004</v>
      </c>
      <c r="K20" s="1962">
        <v>3</v>
      </c>
      <c r="L20" s="1489">
        <f t="shared" si="5"/>
        <v>825.12000000000012</v>
      </c>
      <c r="M20" s="1962"/>
      <c r="N20" s="1488"/>
      <c r="O20" s="1968">
        <f t="shared" si="6"/>
        <v>5</v>
      </c>
      <c r="P20" s="1489">
        <f t="shared" si="6"/>
        <v>1375.2000000000003</v>
      </c>
      <c r="Q20" s="1958">
        <f t="shared" si="0"/>
        <v>4</v>
      </c>
      <c r="R20" s="1490">
        <f t="shared" si="1"/>
        <v>1100.1600000000001</v>
      </c>
    </row>
    <row r="21" spans="1:18">
      <c r="A21" s="58" t="s">
        <v>1403</v>
      </c>
      <c r="B21" s="1491">
        <v>70</v>
      </c>
      <c r="C21" s="1958">
        <v>28</v>
      </c>
      <c r="D21" s="1485">
        <f t="shared" si="2"/>
        <v>1960</v>
      </c>
      <c r="E21" s="1962"/>
      <c r="F21" s="1486"/>
      <c r="G21" s="1814">
        <f t="shared" si="4"/>
        <v>28</v>
      </c>
      <c r="H21" s="1487">
        <f t="shared" si="4"/>
        <v>1960</v>
      </c>
      <c r="I21" s="1962">
        <v>9</v>
      </c>
      <c r="J21" s="1488">
        <f t="shared" si="7"/>
        <v>630</v>
      </c>
      <c r="K21" s="1962"/>
      <c r="L21" s="1489"/>
      <c r="M21" s="1962"/>
      <c r="N21" s="1488"/>
      <c r="O21" s="1968">
        <f t="shared" si="6"/>
        <v>9</v>
      </c>
      <c r="P21" s="1489">
        <f t="shared" si="6"/>
        <v>630</v>
      </c>
      <c r="Q21" s="1958">
        <f t="shared" si="0"/>
        <v>19</v>
      </c>
      <c r="R21" s="1490">
        <f t="shared" si="1"/>
        <v>1330</v>
      </c>
    </row>
    <row r="22" spans="1:18">
      <c r="A22" s="58" t="s">
        <v>1404</v>
      </c>
      <c r="B22" s="1491">
        <v>96</v>
      </c>
      <c r="C22" s="1958">
        <v>30</v>
      </c>
      <c r="D22" s="1485">
        <f t="shared" si="2"/>
        <v>2880</v>
      </c>
      <c r="E22" s="1962"/>
      <c r="F22" s="1486"/>
      <c r="G22" s="1814">
        <f t="shared" si="4"/>
        <v>30</v>
      </c>
      <c r="H22" s="1487">
        <f t="shared" si="4"/>
        <v>2880</v>
      </c>
      <c r="I22" s="1962"/>
      <c r="J22" s="1488"/>
      <c r="K22" s="1962">
        <v>6</v>
      </c>
      <c r="L22" s="1489">
        <f t="shared" si="5"/>
        <v>576</v>
      </c>
      <c r="M22" s="1962"/>
      <c r="N22" s="1488"/>
      <c r="O22" s="1968">
        <f t="shared" si="6"/>
        <v>6</v>
      </c>
      <c r="P22" s="1489">
        <f t="shared" si="6"/>
        <v>576</v>
      </c>
      <c r="Q22" s="1958">
        <f t="shared" si="0"/>
        <v>24</v>
      </c>
      <c r="R22" s="1490">
        <f t="shared" si="1"/>
        <v>2304</v>
      </c>
    </row>
    <row r="23" spans="1:18">
      <c r="A23" s="58" t="s">
        <v>5532</v>
      </c>
      <c r="B23" s="1491">
        <v>69.540000000000006</v>
      </c>
      <c r="C23" s="1958">
        <v>71</v>
      </c>
      <c r="D23" s="1485">
        <f t="shared" si="2"/>
        <v>4937.34</v>
      </c>
      <c r="E23" s="1962">
        <v>150</v>
      </c>
      <c r="F23" s="1486">
        <f t="shared" si="3"/>
        <v>10431.000000000002</v>
      </c>
      <c r="G23" s="1814">
        <f t="shared" si="4"/>
        <v>221</v>
      </c>
      <c r="H23" s="1487">
        <f t="shared" si="4"/>
        <v>15368.340000000002</v>
      </c>
      <c r="I23" s="1962"/>
      <c r="J23" s="1488"/>
      <c r="K23" s="1962">
        <v>35</v>
      </c>
      <c r="L23" s="1489">
        <f t="shared" si="5"/>
        <v>2433.9</v>
      </c>
      <c r="M23" s="1962"/>
      <c r="N23" s="1488"/>
      <c r="O23" s="1968">
        <f t="shared" si="6"/>
        <v>35</v>
      </c>
      <c r="P23" s="1489">
        <f t="shared" si="6"/>
        <v>2433.9</v>
      </c>
      <c r="Q23" s="1958">
        <f t="shared" si="0"/>
        <v>186</v>
      </c>
      <c r="R23" s="1490">
        <f t="shared" si="1"/>
        <v>12934.44</v>
      </c>
    </row>
    <row r="24" spans="1:18">
      <c r="A24" s="58" t="s">
        <v>1405</v>
      </c>
      <c r="B24" s="1483">
        <v>120</v>
      </c>
      <c r="C24" s="1958">
        <v>4</v>
      </c>
      <c r="D24" s="1485">
        <f t="shared" si="2"/>
        <v>480</v>
      </c>
      <c r="E24" s="1962">
        <v>8</v>
      </c>
      <c r="F24" s="1486">
        <f t="shared" si="3"/>
        <v>960</v>
      </c>
      <c r="G24" s="1814">
        <f t="shared" si="4"/>
        <v>12</v>
      </c>
      <c r="H24" s="1487">
        <f t="shared" si="4"/>
        <v>1440</v>
      </c>
      <c r="I24" s="1962">
        <v>2</v>
      </c>
      <c r="J24" s="1488">
        <f t="shared" si="7"/>
        <v>240</v>
      </c>
      <c r="K24" s="1962"/>
      <c r="L24" s="1489"/>
      <c r="M24" s="1962"/>
      <c r="N24" s="1488"/>
      <c r="O24" s="1968">
        <f t="shared" si="6"/>
        <v>2</v>
      </c>
      <c r="P24" s="1489">
        <f t="shared" si="6"/>
        <v>240</v>
      </c>
      <c r="Q24" s="1958">
        <f t="shared" si="0"/>
        <v>10</v>
      </c>
      <c r="R24" s="1490">
        <f t="shared" si="1"/>
        <v>1200</v>
      </c>
    </row>
    <row r="25" spans="1:18">
      <c r="A25" s="58" t="s">
        <v>1406</v>
      </c>
      <c r="B25" s="1483">
        <v>100</v>
      </c>
      <c r="C25" s="1959"/>
      <c r="D25" s="1485"/>
      <c r="E25" s="1962">
        <v>50</v>
      </c>
      <c r="F25" s="1486">
        <f t="shared" si="3"/>
        <v>5000</v>
      </c>
      <c r="G25" s="1814">
        <f t="shared" si="4"/>
        <v>50</v>
      </c>
      <c r="H25" s="1487">
        <f t="shared" si="4"/>
        <v>5000</v>
      </c>
      <c r="I25" s="1962">
        <v>13</v>
      </c>
      <c r="J25" s="1488">
        <f t="shared" si="7"/>
        <v>1300</v>
      </c>
      <c r="K25" s="1962">
        <v>35</v>
      </c>
      <c r="L25" s="1489">
        <f t="shared" si="5"/>
        <v>3500</v>
      </c>
      <c r="M25" s="1962"/>
      <c r="N25" s="1488"/>
      <c r="O25" s="1968">
        <f t="shared" si="6"/>
        <v>48</v>
      </c>
      <c r="P25" s="1489">
        <f t="shared" si="6"/>
        <v>4800</v>
      </c>
      <c r="Q25" s="1958">
        <f t="shared" si="0"/>
        <v>2</v>
      </c>
      <c r="R25" s="1490">
        <f t="shared" si="1"/>
        <v>200</v>
      </c>
    </row>
    <row r="26" spans="1:18">
      <c r="A26" s="58" t="s">
        <v>1407</v>
      </c>
      <c r="B26" s="1483">
        <v>75</v>
      </c>
      <c r="C26" s="1958">
        <v>13</v>
      </c>
      <c r="D26" s="1485">
        <f t="shared" si="2"/>
        <v>975</v>
      </c>
      <c r="E26" s="1962"/>
      <c r="F26" s="1486"/>
      <c r="G26" s="1814">
        <f t="shared" si="4"/>
        <v>13</v>
      </c>
      <c r="H26" s="1487">
        <f t="shared" si="4"/>
        <v>975</v>
      </c>
      <c r="I26" s="1962"/>
      <c r="J26" s="1488"/>
      <c r="K26" s="1962"/>
      <c r="L26" s="1489"/>
      <c r="M26" s="1962"/>
      <c r="N26" s="1488"/>
      <c r="O26" s="1968">
        <f t="shared" si="6"/>
        <v>0</v>
      </c>
      <c r="P26" s="1489">
        <f t="shared" si="6"/>
        <v>0</v>
      </c>
      <c r="Q26" s="1958">
        <f t="shared" si="0"/>
        <v>13</v>
      </c>
      <c r="R26" s="1490">
        <f t="shared" si="1"/>
        <v>975</v>
      </c>
    </row>
    <row r="27" spans="1:18">
      <c r="A27" s="58" t="s">
        <v>1408</v>
      </c>
      <c r="B27" s="1491">
        <v>217.25</v>
      </c>
      <c r="C27" s="1958">
        <v>44</v>
      </c>
      <c r="D27" s="1485">
        <f t="shared" si="2"/>
        <v>9559</v>
      </c>
      <c r="E27" s="1962">
        <v>10</v>
      </c>
      <c r="F27" s="1486">
        <f t="shared" si="3"/>
        <v>2172.5</v>
      </c>
      <c r="G27" s="1814">
        <f t="shared" si="4"/>
        <v>54</v>
      </c>
      <c r="H27" s="1487">
        <f t="shared" si="4"/>
        <v>11731.5</v>
      </c>
      <c r="I27" s="1962">
        <v>9</v>
      </c>
      <c r="J27" s="1488">
        <f t="shared" si="7"/>
        <v>1955.25</v>
      </c>
      <c r="K27" s="1962">
        <v>31</v>
      </c>
      <c r="L27" s="1489">
        <f t="shared" si="5"/>
        <v>6734.75</v>
      </c>
      <c r="M27" s="1962"/>
      <c r="N27" s="1488"/>
      <c r="O27" s="1968">
        <f t="shared" si="6"/>
        <v>40</v>
      </c>
      <c r="P27" s="1489">
        <f t="shared" si="6"/>
        <v>8690</v>
      </c>
      <c r="Q27" s="1958">
        <f t="shared" si="0"/>
        <v>14</v>
      </c>
      <c r="R27" s="1490">
        <f t="shared" si="1"/>
        <v>3041.5</v>
      </c>
    </row>
    <row r="28" spans="1:18">
      <c r="A28" s="58" t="s">
        <v>1409</v>
      </c>
      <c r="B28" s="1491">
        <v>182.47</v>
      </c>
      <c r="C28" s="1959"/>
      <c r="D28" s="1485"/>
      <c r="E28" s="1962">
        <v>90</v>
      </c>
      <c r="F28" s="1486">
        <f t="shared" si="3"/>
        <v>16422.3</v>
      </c>
      <c r="G28" s="1814">
        <f t="shared" si="4"/>
        <v>90</v>
      </c>
      <c r="H28" s="1487">
        <f t="shared" si="4"/>
        <v>16422.3</v>
      </c>
      <c r="I28" s="1962"/>
      <c r="J28" s="1488"/>
      <c r="K28" s="1962">
        <v>69</v>
      </c>
      <c r="L28" s="1489">
        <f t="shared" si="5"/>
        <v>12590.43</v>
      </c>
      <c r="M28" s="1962"/>
      <c r="N28" s="1488"/>
      <c r="O28" s="1968">
        <f t="shared" si="6"/>
        <v>69</v>
      </c>
      <c r="P28" s="1489">
        <f t="shared" si="6"/>
        <v>12590.43</v>
      </c>
      <c r="Q28" s="1958">
        <f t="shared" si="0"/>
        <v>21</v>
      </c>
      <c r="R28" s="1490">
        <f t="shared" si="1"/>
        <v>3831.87</v>
      </c>
    </row>
    <row r="29" spans="1:18">
      <c r="A29" s="58" t="s">
        <v>1410</v>
      </c>
      <c r="B29" s="1491">
        <v>39.56</v>
      </c>
      <c r="C29" s="1958">
        <v>3</v>
      </c>
      <c r="D29" s="1485">
        <f t="shared" si="2"/>
        <v>118.68</v>
      </c>
      <c r="E29" s="1962">
        <v>1</v>
      </c>
      <c r="F29" s="1486">
        <f t="shared" si="3"/>
        <v>39.56</v>
      </c>
      <c r="G29" s="1814">
        <f t="shared" si="4"/>
        <v>4</v>
      </c>
      <c r="H29" s="1487">
        <f t="shared" si="4"/>
        <v>158.24</v>
      </c>
      <c r="I29" s="1962">
        <v>1</v>
      </c>
      <c r="J29" s="1488">
        <f t="shared" si="7"/>
        <v>39.56</v>
      </c>
      <c r="K29" s="1962">
        <v>2</v>
      </c>
      <c r="L29" s="1489">
        <f t="shared" si="5"/>
        <v>79.12</v>
      </c>
      <c r="M29" s="1962"/>
      <c r="N29" s="1488"/>
      <c r="O29" s="1968">
        <f t="shared" si="6"/>
        <v>3</v>
      </c>
      <c r="P29" s="1489">
        <f t="shared" si="6"/>
        <v>118.68</v>
      </c>
      <c r="Q29" s="1958">
        <f t="shared" si="0"/>
        <v>1</v>
      </c>
      <c r="R29" s="1490">
        <f t="shared" si="1"/>
        <v>39.56</v>
      </c>
    </row>
    <row r="30" spans="1:18">
      <c r="A30" s="58" t="s">
        <v>1411</v>
      </c>
      <c r="B30" s="1483">
        <v>258.32</v>
      </c>
      <c r="C30" s="1958">
        <v>100</v>
      </c>
      <c r="D30" s="1485">
        <f t="shared" si="2"/>
        <v>25832</v>
      </c>
      <c r="E30" s="1962"/>
      <c r="F30" s="1486"/>
      <c r="G30" s="1814">
        <f t="shared" si="4"/>
        <v>100</v>
      </c>
      <c r="H30" s="1487">
        <f t="shared" si="4"/>
        <v>25832</v>
      </c>
      <c r="I30" s="1962">
        <v>1</v>
      </c>
      <c r="J30" s="1488">
        <f t="shared" si="7"/>
        <v>258.32</v>
      </c>
      <c r="K30" s="1962">
        <v>6</v>
      </c>
      <c r="L30" s="1489">
        <f t="shared" si="5"/>
        <v>1549.92</v>
      </c>
      <c r="M30" s="1962"/>
      <c r="N30" s="1488"/>
      <c r="O30" s="1968">
        <f t="shared" si="6"/>
        <v>7</v>
      </c>
      <c r="P30" s="1489">
        <f t="shared" si="6"/>
        <v>1808.24</v>
      </c>
      <c r="Q30" s="1958">
        <f t="shared" si="0"/>
        <v>93</v>
      </c>
      <c r="R30" s="1490">
        <f t="shared" si="1"/>
        <v>24023.759999999998</v>
      </c>
    </row>
    <row r="31" spans="1:18">
      <c r="A31" s="58" t="s">
        <v>1412</v>
      </c>
      <c r="B31" s="1483">
        <v>60</v>
      </c>
      <c r="C31" s="1958">
        <v>14</v>
      </c>
      <c r="D31" s="1485">
        <f t="shared" si="2"/>
        <v>840</v>
      </c>
      <c r="E31" s="1962">
        <v>32</v>
      </c>
      <c r="F31" s="1486">
        <f t="shared" si="3"/>
        <v>1920</v>
      </c>
      <c r="G31" s="1814">
        <f t="shared" si="4"/>
        <v>46</v>
      </c>
      <c r="H31" s="1487">
        <f t="shared" si="4"/>
        <v>2760</v>
      </c>
      <c r="I31" s="1962">
        <v>3</v>
      </c>
      <c r="J31" s="1488">
        <f t="shared" si="7"/>
        <v>180</v>
      </c>
      <c r="K31" s="1962">
        <v>17</v>
      </c>
      <c r="L31" s="1489">
        <f t="shared" si="5"/>
        <v>1020</v>
      </c>
      <c r="M31" s="1962"/>
      <c r="N31" s="1488"/>
      <c r="O31" s="1968">
        <f t="shared" si="6"/>
        <v>20</v>
      </c>
      <c r="P31" s="1489">
        <f t="shared" si="6"/>
        <v>1200</v>
      </c>
      <c r="Q31" s="1958">
        <f t="shared" si="0"/>
        <v>26</v>
      </c>
      <c r="R31" s="1490">
        <f t="shared" si="1"/>
        <v>1560</v>
      </c>
    </row>
    <row r="32" spans="1:18">
      <c r="A32" s="58" t="s">
        <v>1413</v>
      </c>
      <c r="B32" s="1483">
        <v>222.72</v>
      </c>
      <c r="C32" s="1959"/>
      <c r="D32" s="1485"/>
      <c r="E32" s="1962">
        <v>80</v>
      </c>
      <c r="F32" s="1486">
        <f t="shared" si="3"/>
        <v>17817.599999999999</v>
      </c>
      <c r="G32" s="1814">
        <f t="shared" si="4"/>
        <v>80</v>
      </c>
      <c r="H32" s="1487">
        <f t="shared" si="4"/>
        <v>17817.599999999999</v>
      </c>
      <c r="I32" s="1962">
        <v>2</v>
      </c>
      <c r="J32" s="1488">
        <f t="shared" si="7"/>
        <v>445.44</v>
      </c>
      <c r="K32" s="1962">
        <v>50</v>
      </c>
      <c r="L32" s="1489">
        <f t="shared" si="5"/>
        <v>11136</v>
      </c>
      <c r="M32" s="1962"/>
      <c r="N32" s="1488"/>
      <c r="O32" s="1968">
        <f t="shared" si="6"/>
        <v>52</v>
      </c>
      <c r="P32" s="1489">
        <f t="shared" si="6"/>
        <v>11581.44</v>
      </c>
      <c r="Q32" s="1958">
        <f t="shared" si="0"/>
        <v>28</v>
      </c>
      <c r="R32" s="1490">
        <f t="shared" si="1"/>
        <v>6236.16</v>
      </c>
    </row>
    <row r="33" spans="1:18">
      <c r="A33" s="58" t="s">
        <v>1414</v>
      </c>
      <c r="B33" s="1483">
        <v>45.53</v>
      </c>
      <c r="C33" s="1958">
        <v>91</v>
      </c>
      <c r="D33" s="1485">
        <f t="shared" si="2"/>
        <v>4143.2300000000005</v>
      </c>
      <c r="E33" s="1962">
        <v>2</v>
      </c>
      <c r="F33" s="1486">
        <f t="shared" si="3"/>
        <v>91.06</v>
      </c>
      <c r="G33" s="1814">
        <f t="shared" si="4"/>
        <v>93</v>
      </c>
      <c r="H33" s="1487">
        <f t="shared" si="4"/>
        <v>4234.2900000000009</v>
      </c>
      <c r="I33" s="1962">
        <v>4</v>
      </c>
      <c r="J33" s="1488">
        <f t="shared" si="7"/>
        <v>182.12</v>
      </c>
      <c r="K33" s="1962">
        <v>5</v>
      </c>
      <c r="L33" s="1489">
        <f t="shared" si="5"/>
        <v>227.65</v>
      </c>
      <c r="M33" s="1962"/>
      <c r="N33" s="1488"/>
      <c r="O33" s="1968">
        <f t="shared" si="6"/>
        <v>9</v>
      </c>
      <c r="P33" s="1489">
        <f t="shared" si="6"/>
        <v>409.77</v>
      </c>
      <c r="Q33" s="1958">
        <f t="shared" si="0"/>
        <v>84</v>
      </c>
      <c r="R33" s="1490">
        <f t="shared" si="1"/>
        <v>3824.52</v>
      </c>
    </row>
    <row r="34" spans="1:18">
      <c r="A34" s="58" t="s">
        <v>1415</v>
      </c>
      <c r="B34" s="1483">
        <v>151.13</v>
      </c>
      <c r="C34" s="1958">
        <v>100</v>
      </c>
      <c r="D34" s="1485">
        <f t="shared" si="2"/>
        <v>15113</v>
      </c>
      <c r="E34" s="1962"/>
      <c r="F34" s="1486"/>
      <c r="G34" s="1814">
        <f t="shared" si="4"/>
        <v>100</v>
      </c>
      <c r="H34" s="1487">
        <f t="shared" si="4"/>
        <v>15113</v>
      </c>
      <c r="I34" s="1962">
        <v>2</v>
      </c>
      <c r="J34" s="1488">
        <f t="shared" si="7"/>
        <v>302.26</v>
      </c>
      <c r="K34" s="1962"/>
      <c r="L34" s="1489"/>
      <c r="M34" s="1962"/>
      <c r="N34" s="1488"/>
      <c r="O34" s="1968">
        <f t="shared" si="6"/>
        <v>2</v>
      </c>
      <c r="P34" s="1489">
        <f t="shared" si="6"/>
        <v>302.26</v>
      </c>
      <c r="Q34" s="1958">
        <f t="shared" si="0"/>
        <v>98</v>
      </c>
      <c r="R34" s="1490">
        <f t="shared" si="1"/>
        <v>14810.74</v>
      </c>
    </row>
    <row r="35" spans="1:18">
      <c r="A35" s="58" t="s">
        <v>1416</v>
      </c>
      <c r="B35" s="1483">
        <v>208.77</v>
      </c>
      <c r="C35" s="1958">
        <v>6</v>
      </c>
      <c r="D35" s="1485">
        <f t="shared" si="2"/>
        <v>1252.6200000000001</v>
      </c>
      <c r="E35" s="1962">
        <v>9</v>
      </c>
      <c r="F35" s="1486">
        <f t="shared" si="3"/>
        <v>1878.93</v>
      </c>
      <c r="G35" s="1814">
        <f t="shared" si="4"/>
        <v>15</v>
      </c>
      <c r="H35" s="1487">
        <f t="shared" si="4"/>
        <v>3131.55</v>
      </c>
      <c r="I35" s="1962">
        <v>5</v>
      </c>
      <c r="J35" s="1488">
        <f t="shared" si="7"/>
        <v>1043.8500000000001</v>
      </c>
      <c r="K35" s="1962">
        <v>4</v>
      </c>
      <c r="L35" s="1489">
        <f t="shared" si="5"/>
        <v>835.08</v>
      </c>
      <c r="M35" s="1962"/>
      <c r="N35" s="1488"/>
      <c r="O35" s="1968">
        <f t="shared" si="6"/>
        <v>9</v>
      </c>
      <c r="P35" s="1489">
        <f t="shared" si="6"/>
        <v>1878.9300000000003</v>
      </c>
      <c r="Q35" s="1958">
        <f t="shared" si="0"/>
        <v>6</v>
      </c>
      <c r="R35" s="1490">
        <f t="shared" si="1"/>
        <v>1252.6200000000001</v>
      </c>
    </row>
    <row r="36" spans="1:18">
      <c r="A36" s="58" t="s">
        <v>5533</v>
      </c>
      <c r="B36" s="1483">
        <v>136</v>
      </c>
      <c r="C36" s="1958"/>
      <c r="D36" s="1485"/>
      <c r="E36" s="1962">
        <v>100</v>
      </c>
      <c r="F36" s="1486">
        <f t="shared" si="3"/>
        <v>13600</v>
      </c>
      <c r="G36" s="1814">
        <f t="shared" si="4"/>
        <v>100</v>
      </c>
      <c r="H36" s="1487">
        <f t="shared" si="4"/>
        <v>13600</v>
      </c>
      <c r="I36" s="1962"/>
      <c r="J36" s="1488"/>
      <c r="K36" s="1962">
        <v>70</v>
      </c>
      <c r="L36" s="1489">
        <f t="shared" si="5"/>
        <v>9520</v>
      </c>
      <c r="M36" s="1962"/>
      <c r="N36" s="1488"/>
      <c r="O36" s="1968">
        <f t="shared" si="6"/>
        <v>70</v>
      </c>
      <c r="P36" s="1489">
        <f t="shared" si="6"/>
        <v>9520</v>
      </c>
      <c r="Q36" s="1958">
        <f t="shared" si="0"/>
        <v>30</v>
      </c>
      <c r="R36" s="1490">
        <f t="shared" si="1"/>
        <v>4080</v>
      </c>
    </row>
    <row r="37" spans="1:18">
      <c r="A37" s="58" t="s">
        <v>1417</v>
      </c>
      <c r="B37" s="1491">
        <v>110.04</v>
      </c>
      <c r="C37" s="1958">
        <v>15</v>
      </c>
      <c r="D37" s="1485">
        <f t="shared" si="2"/>
        <v>1650.6000000000001</v>
      </c>
      <c r="E37" s="1962">
        <v>36</v>
      </c>
      <c r="F37" s="1486">
        <f t="shared" si="3"/>
        <v>3961.44</v>
      </c>
      <c r="G37" s="1814">
        <f t="shared" si="4"/>
        <v>51</v>
      </c>
      <c r="H37" s="1487">
        <f t="shared" si="4"/>
        <v>5612.04</v>
      </c>
      <c r="I37" s="1962">
        <v>22</v>
      </c>
      <c r="J37" s="1488">
        <f t="shared" si="7"/>
        <v>2420.88</v>
      </c>
      <c r="K37" s="1962">
        <v>10</v>
      </c>
      <c r="L37" s="1489">
        <f t="shared" si="5"/>
        <v>1100.4000000000001</v>
      </c>
      <c r="M37" s="1962"/>
      <c r="N37" s="1488"/>
      <c r="O37" s="1968">
        <f t="shared" si="6"/>
        <v>32</v>
      </c>
      <c r="P37" s="1489">
        <f t="shared" si="6"/>
        <v>3521.28</v>
      </c>
      <c r="Q37" s="1958">
        <f t="shared" si="0"/>
        <v>19</v>
      </c>
      <c r="R37" s="1490">
        <f t="shared" si="1"/>
        <v>2090.7600000000002</v>
      </c>
    </row>
    <row r="38" spans="1:18">
      <c r="A38" s="58" t="s">
        <v>1418</v>
      </c>
      <c r="B38" s="1491">
        <v>130.99</v>
      </c>
      <c r="C38" s="1958">
        <v>41</v>
      </c>
      <c r="D38" s="1485">
        <f t="shared" si="2"/>
        <v>5370.59</v>
      </c>
      <c r="E38" s="1962">
        <v>1</v>
      </c>
      <c r="F38" s="1486">
        <f t="shared" si="3"/>
        <v>130.99</v>
      </c>
      <c r="G38" s="1814">
        <f t="shared" si="4"/>
        <v>42</v>
      </c>
      <c r="H38" s="1487">
        <f t="shared" si="4"/>
        <v>5501.58</v>
      </c>
      <c r="I38" s="1962"/>
      <c r="J38" s="1488"/>
      <c r="K38" s="1962">
        <v>11</v>
      </c>
      <c r="L38" s="1489">
        <f t="shared" si="5"/>
        <v>1440.89</v>
      </c>
      <c r="M38" s="1962"/>
      <c r="N38" s="1488"/>
      <c r="O38" s="1968">
        <f t="shared" si="6"/>
        <v>11</v>
      </c>
      <c r="P38" s="1489">
        <f t="shared" si="6"/>
        <v>1440.89</v>
      </c>
      <c r="Q38" s="1958">
        <f t="shared" si="0"/>
        <v>31</v>
      </c>
      <c r="R38" s="1490">
        <f t="shared" si="1"/>
        <v>4060.6900000000005</v>
      </c>
    </row>
    <row r="39" spans="1:18">
      <c r="A39" s="58" t="s">
        <v>1419</v>
      </c>
      <c r="B39" s="1483">
        <v>176.49</v>
      </c>
      <c r="C39" s="1958">
        <v>42</v>
      </c>
      <c r="D39" s="1485">
        <f t="shared" si="2"/>
        <v>7412.58</v>
      </c>
      <c r="E39" s="1962">
        <v>10</v>
      </c>
      <c r="F39" s="1486">
        <f t="shared" si="3"/>
        <v>1764.9</v>
      </c>
      <c r="G39" s="1814">
        <f t="shared" si="4"/>
        <v>52</v>
      </c>
      <c r="H39" s="1487">
        <f t="shared" si="4"/>
        <v>9177.48</v>
      </c>
      <c r="I39" s="1962">
        <v>8</v>
      </c>
      <c r="J39" s="1488">
        <f t="shared" si="7"/>
        <v>1411.92</v>
      </c>
      <c r="K39" s="1962">
        <v>21</v>
      </c>
      <c r="L39" s="1489">
        <f t="shared" si="5"/>
        <v>3706.29</v>
      </c>
      <c r="M39" s="1962"/>
      <c r="N39" s="1488"/>
      <c r="O39" s="1968">
        <f t="shared" si="6"/>
        <v>29</v>
      </c>
      <c r="P39" s="1489">
        <f t="shared" si="6"/>
        <v>5118.21</v>
      </c>
      <c r="Q39" s="1958">
        <f t="shared" si="0"/>
        <v>23</v>
      </c>
      <c r="R39" s="1490">
        <f t="shared" si="1"/>
        <v>4059.2700000000004</v>
      </c>
    </row>
    <row r="40" spans="1:18">
      <c r="A40" s="58" t="s">
        <v>1420</v>
      </c>
      <c r="B40" s="1491">
        <v>226.43</v>
      </c>
      <c r="C40" s="1958">
        <v>9</v>
      </c>
      <c r="D40" s="1485">
        <f t="shared" si="2"/>
        <v>2037.8700000000001</v>
      </c>
      <c r="E40" s="1962">
        <v>35</v>
      </c>
      <c r="F40" s="1486">
        <f t="shared" si="3"/>
        <v>7925.05</v>
      </c>
      <c r="G40" s="1814">
        <f t="shared" si="4"/>
        <v>44</v>
      </c>
      <c r="H40" s="1487">
        <f t="shared" si="4"/>
        <v>9962.92</v>
      </c>
      <c r="I40" s="1962"/>
      <c r="J40" s="1488"/>
      <c r="K40" s="1962">
        <v>29</v>
      </c>
      <c r="L40" s="1489">
        <f t="shared" si="5"/>
        <v>6566.47</v>
      </c>
      <c r="M40" s="1962"/>
      <c r="N40" s="1488"/>
      <c r="O40" s="1968">
        <f t="shared" si="6"/>
        <v>29</v>
      </c>
      <c r="P40" s="1489">
        <f t="shared" si="6"/>
        <v>6566.47</v>
      </c>
      <c r="Q40" s="1958">
        <f t="shared" si="0"/>
        <v>15</v>
      </c>
      <c r="R40" s="1490">
        <f t="shared" si="1"/>
        <v>3396.4500000000003</v>
      </c>
    </row>
    <row r="41" spans="1:18">
      <c r="A41" s="58" t="s">
        <v>1421</v>
      </c>
      <c r="B41" s="1483">
        <v>36.630000000000003</v>
      </c>
      <c r="C41" s="1958">
        <v>2</v>
      </c>
      <c r="D41" s="1485">
        <f t="shared" si="2"/>
        <v>73.260000000000005</v>
      </c>
      <c r="E41" s="1962"/>
      <c r="F41" s="1486"/>
      <c r="G41" s="1814">
        <f t="shared" si="4"/>
        <v>2</v>
      </c>
      <c r="H41" s="1487">
        <f t="shared" si="4"/>
        <v>73.260000000000005</v>
      </c>
      <c r="I41" s="1962">
        <v>2</v>
      </c>
      <c r="J41" s="1488">
        <f t="shared" si="7"/>
        <v>73.260000000000005</v>
      </c>
      <c r="K41" s="1962"/>
      <c r="L41" s="1489"/>
      <c r="M41" s="1962"/>
      <c r="N41" s="1488"/>
      <c r="O41" s="1968">
        <f t="shared" si="6"/>
        <v>2</v>
      </c>
      <c r="P41" s="1489">
        <f t="shared" si="6"/>
        <v>73.260000000000005</v>
      </c>
      <c r="Q41" s="1958">
        <f t="shared" si="0"/>
        <v>0</v>
      </c>
      <c r="R41" s="1490">
        <f t="shared" si="1"/>
        <v>0</v>
      </c>
    </row>
    <row r="42" spans="1:18">
      <c r="A42" s="58" t="s">
        <v>1422</v>
      </c>
      <c r="B42" s="1483">
        <v>303.23</v>
      </c>
      <c r="C42" s="1958">
        <v>104</v>
      </c>
      <c r="D42" s="1485">
        <f t="shared" si="2"/>
        <v>31535.920000000002</v>
      </c>
      <c r="E42" s="1962">
        <v>1</v>
      </c>
      <c r="F42" s="1486">
        <f t="shared" si="3"/>
        <v>303.23</v>
      </c>
      <c r="G42" s="1814">
        <f t="shared" si="4"/>
        <v>105</v>
      </c>
      <c r="H42" s="1487">
        <f t="shared" si="4"/>
        <v>31839.15</v>
      </c>
      <c r="I42" s="1962"/>
      <c r="J42" s="1488"/>
      <c r="K42" s="1962">
        <v>27</v>
      </c>
      <c r="L42" s="1489">
        <f t="shared" si="5"/>
        <v>8187.2100000000009</v>
      </c>
      <c r="M42" s="1962"/>
      <c r="N42" s="1488"/>
      <c r="O42" s="1968">
        <f t="shared" si="6"/>
        <v>27</v>
      </c>
      <c r="P42" s="1489">
        <f t="shared" si="6"/>
        <v>8187.2100000000009</v>
      </c>
      <c r="Q42" s="1958">
        <f t="shared" si="0"/>
        <v>78</v>
      </c>
      <c r="R42" s="1490">
        <f t="shared" si="1"/>
        <v>23651.940000000002</v>
      </c>
    </row>
    <row r="43" spans="1:18">
      <c r="A43" s="58" t="s">
        <v>1423</v>
      </c>
      <c r="B43" s="1483">
        <v>95.23</v>
      </c>
      <c r="C43" s="1958">
        <v>97</v>
      </c>
      <c r="D43" s="1485">
        <f t="shared" si="2"/>
        <v>9237.31</v>
      </c>
      <c r="E43" s="1962">
        <v>8</v>
      </c>
      <c r="F43" s="1486">
        <f t="shared" si="3"/>
        <v>761.84</v>
      </c>
      <c r="G43" s="1814">
        <f t="shared" si="4"/>
        <v>105</v>
      </c>
      <c r="H43" s="1487">
        <f t="shared" si="4"/>
        <v>9999.15</v>
      </c>
      <c r="I43" s="1962"/>
      <c r="J43" s="1488"/>
      <c r="K43" s="1962">
        <v>8</v>
      </c>
      <c r="L43" s="1489">
        <f t="shared" si="5"/>
        <v>761.84</v>
      </c>
      <c r="M43" s="1962"/>
      <c r="N43" s="1488"/>
      <c r="O43" s="1968">
        <f t="shared" si="6"/>
        <v>8</v>
      </c>
      <c r="P43" s="1489">
        <f t="shared" si="6"/>
        <v>761.84</v>
      </c>
      <c r="Q43" s="1958">
        <f t="shared" si="0"/>
        <v>97</v>
      </c>
      <c r="R43" s="1490">
        <f t="shared" si="1"/>
        <v>9237.31</v>
      </c>
    </row>
    <row r="44" spans="1:18">
      <c r="A44" s="58" t="s">
        <v>1424</v>
      </c>
      <c r="B44" s="1483">
        <v>114.02</v>
      </c>
      <c r="C44" s="1958">
        <v>98</v>
      </c>
      <c r="D44" s="1485">
        <f t="shared" si="2"/>
        <v>11173.96</v>
      </c>
      <c r="E44" s="1962"/>
      <c r="F44" s="1486"/>
      <c r="G44" s="1814">
        <f t="shared" si="4"/>
        <v>98</v>
      </c>
      <c r="H44" s="1487">
        <f t="shared" si="4"/>
        <v>11173.96</v>
      </c>
      <c r="I44" s="1962"/>
      <c r="J44" s="1488"/>
      <c r="K44" s="1962">
        <v>1</v>
      </c>
      <c r="L44" s="1489">
        <f t="shared" si="5"/>
        <v>114.02</v>
      </c>
      <c r="M44" s="1962"/>
      <c r="N44" s="1488"/>
      <c r="O44" s="1968">
        <f t="shared" si="6"/>
        <v>1</v>
      </c>
      <c r="P44" s="1489">
        <f t="shared" si="6"/>
        <v>114.02</v>
      </c>
      <c r="Q44" s="1958">
        <f t="shared" si="0"/>
        <v>97</v>
      </c>
      <c r="R44" s="1490">
        <f t="shared" si="1"/>
        <v>11059.94</v>
      </c>
    </row>
    <row r="45" spans="1:18">
      <c r="A45" s="58" t="s">
        <v>1425</v>
      </c>
      <c r="B45" s="1483">
        <v>227</v>
      </c>
      <c r="C45" s="1958">
        <v>19</v>
      </c>
      <c r="D45" s="1485">
        <f t="shared" si="2"/>
        <v>4313</v>
      </c>
      <c r="E45" s="1962">
        <v>1</v>
      </c>
      <c r="F45" s="1486">
        <f t="shared" si="3"/>
        <v>227</v>
      </c>
      <c r="G45" s="1814">
        <f t="shared" si="4"/>
        <v>20</v>
      </c>
      <c r="H45" s="1487">
        <f t="shared" si="4"/>
        <v>4540</v>
      </c>
      <c r="I45" s="1962">
        <v>1</v>
      </c>
      <c r="J45" s="1488">
        <f t="shared" si="7"/>
        <v>227</v>
      </c>
      <c r="K45" s="1962">
        <v>6</v>
      </c>
      <c r="L45" s="1489">
        <f t="shared" si="5"/>
        <v>1362</v>
      </c>
      <c r="M45" s="1962"/>
      <c r="N45" s="1488"/>
      <c r="O45" s="1968">
        <f t="shared" si="6"/>
        <v>7</v>
      </c>
      <c r="P45" s="1489">
        <f t="shared" si="6"/>
        <v>1589</v>
      </c>
      <c r="Q45" s="1958">
        <f t="shared" si="0"/>
        <v>13</v>
      </c>
      <c r="R45" s="1490">
        <f t="shared" si="1"/>
        <v>2951</v>
      </c>
    </row>
    <row r="46" spans="1:18">
      <c r="A46" s="58" t="s">
        <v>1426</v>
      </c>
      <c r="B46" s="1483">
        <v>156.31</v>
      </c>
      <c r="C46" s="1958">
        <v>32</v>
      </c>
      <c r="D46" s="1485">
        <f t="shared" si="2"/>
        <v>5001.92</v>
      </c>
      <c r="E46" s="1962">
        <v>39</v>
      </c>
      <c r="F46" s="1486">
        <f t="shared" si="3"/>
        <v>6096.09</v>
      </c>
      <c r="G46" s="1814">
        <f t="shared" si="4"/>
        <v>71</v>
      </c>
      <c r="H46" s="1487">
        <f t="shared" si="4"/>
        <v>11098.01</v>
      </c>
      <c r="I46" s="1962">
        <v>2</v>
      </c>
      <c r="J46" s="1488">
        <f t="shared" si="7"/>
        <v>312.62</v>
      </c>
      <c r="K46" s="1962">
        <v>39</v>
      </c>
      <c r="L46" s="1489">
        <f t="shared" si="5"/>
        <v>6096.09</v>
      </c>
      <c r="M46" s="1962"/>
      <c r="N46" s="1488"/>
      <c r="O46" s="1968">
        <f t="shared" si="6"/>
        <v>41</v>
      </c>
      <c r="P46" s="1489">
        <f t="shared" si="6"/>
        <v>6408.71</v>
      </c>
      <c r="Q46" s="1958">
        <f t="shared" si="0"/>
        <v>30</v>
      </c>
      <c r="R46" s="1490">
        <f t="shared" si="1"/>
        <v>4689.3</v>
      </c>
    </row>
    <row r="47" spans="1:18">
      <c r="A47" s="58" t="s">
        <v>1427</v>
      </c>
      <c r="B47" s="1491">
        <v>155.66999999999999</v>
      </c>
      <c r="C47" s="1958">
        <v>26</v>
      </c>
      <c r="D47" s="1485">
        <f t="shared" si="2"/>
        <v>4047.4199999999996</v>
      </c>
      <c r="E47" s="1962"/>
      <c r="F47" s="1486"/>
      <c r="G47" s="1814">
        <f t="shared" si="4"/>
        <v>26</v>
      </c>
      <c r="H47" s="1487">
        <f t="shared" si="4"/>
        <v>4047.4199999999996</v>
      </c>
      <c r="I47" s="1962">
        <v>2</v>
      </c>
      <c r="J47" s="1488">
        <f t="shared" si="7"/>
        <v>311.33999999999997</v>
      </c>
      <c r="K47" s="1962">
        <v>6</v>
      </c>
      <c r="L47" s="1489">
        <f t="shared" si="5"/>
        <v>934.02</v>
      </c>
      <c r="M47" s="1962"/>
      <c r="N47" s="1488"/>
      <c r="O47" s="1968">
        <f t="shared" si="6"/>
        <v>8</v>
      </c>
      <c r="P47" s="1489">
        <f t="shared" si="6"/>
        <v>1245.3599999999999</v>
      </c>
      <c r="Q47" s="1958">
        <f t="shared" si="0"/>
        <v>18</v>
      </c>
      <c r="R47" s="1490">
        <f t="shared" si="1"/>
        <v>2802.06</v>
      </c>
    </row>
    <row r="48" spans="1:18">
      <c r="A48" s="58" t="s">
        <v>1428</v>
      </c>
      <c r="B48" s="1483">
        <v>315</v>
      </c>
      <c r="C48" s="1958">
        <v>27</v>
      </c>
      <c r="D48" s="1485">
        <f t="shared" si="2"/>
        <v>8505</v>
      </c>
      <c r="E48" s="1962"/>
      <c r="F48" s="1486"/>
      <c r="G48" s="1814">
        <f t="shared" si="4"/>
        <v>27</v>
      </c>
      <c r="H48" s="1487">
        <f t="shared" si="4"/>
        <v>8505</v>
      </c>
      <c r="I48" s="1962">
        <v>1</v>
      </c>
      <c r="J48" s="1488">
        <f t="shared" si="7"/>
        <v>315</v>
      </c>
      <c r="K48" s="1962">
        <v>3</v>
      </c>
      <c r="L48" s="1489">
        <f t="shared" si="5"/>
        <v>945</v>
      </c>
      <c r="M48" s="1962"/>
      <c r="N48" s="1488"/>
      <c r="O48" s="1968">
        <f t="shared" si="6"/>
        <v>4</v>
      </c>
      <c r="P48" s="1489">
        <f t="shared" si="6"/>
        <v>1260</v>
      </c>
      <c r="Q48" s="1958">
        <f t="shared" si="0"/>
        <v>23</v>
      </c>
      <c r="R48" s="1490">
        <f t="shared" si="1"/>
        <v>7245</v>
      </c>
    </row>
    <row r="49" spans="1:18">
      <c r="A49" s="58" t="s">
        <v>1429</v>
      </c>
      <c r="B49" s="1491">
        <v>258.68</v>
      </c>
      <c r="C49" s="1959"/>
      <c r="D49" s="1485"/>
      <c r="E49" s="1962">
        <v>93</v>
      </c>
      <c r="F49" s="1486">
        <f t="shared" si="3"/>
        <v>24057.24</v>
      </c>
      <c r="G49" s="1814">
        <f t="shared" si="4"/>
        <v>93</v>
      </c>
      <c r="H49" s="1487">
        <f t="shared" si="4"/>
        <v>24057.24</v>
      </c>
      <c r="I49" s="1962">
        <v>3</v>
      </c>
      <c r="J49" s="1488">
        <f t="shared" si="7"/>
        <v>776.04</v>
      </c>
      <c r="K49" s="1962">
        <v>66</v>
      </c>
      <c r="L49" s="1489">
        <f t="shared" si="5"/>
        <v>17072.88</v>
      </c>
      <c r="M49" s="1962"/>
      <c r="N49" s="1488"/>
      <c r="O49" s="1968">
        <f t="shared" si="6"/>
        <v>69</v>
      </c>
      <c r="P49" s="1489">
        <f t="shared" si="6"/>
        <v>17848.920000000002</v>
      </c>
      <c r="Q49" s="1958">
        <f t="shared" si="0"/>
        <v>24</v>
      </c>
      <c r="R49" s="1490">
        <f t="shared" si="1"/>
        <v>6208.32</v>
      </c>
    </row>
    <row r="50" spans="1:18">
      <c r="A50" s="58" t="s">
        <v>1430</v>
      </c>
      <c r="B50" s="1491">
        <v>294.64</v>
      </c>
      <c r="C50" s="1959"/>
      <c r="D50" s="1485"/>
      <c r="E50" s="1962">
        <v>96</v>
      </c>
      <c r="F50" s="1486">
        <f t="shared" si="3"/>
        <v>28285.439999999999</v>
      </c>
      <c r="G50" s="1814">
        <f t="shared" si="4"/>
        <v>96</v>
      </c>
      <c r="H50" s="1487">
        <f t="shared" si="4"/>
        <v>28285.439999999999</v>
      </c>
      <c r="I50" s="1962">
        <v>21</v>
      </c>
      <c r="J50" s="1488">
        <f t="shared" si="7"/>
        <v>6187.44</v>
      </c>
      <c r="K50" s="1962">
        <v>60</v>
      </c>
      <c r="L50" s="1489">
        <f t="shared" si="5"/>
        <v>17678.399999999998</v>
      </c>
      <c r="M50" s="1962"/>
      <c r="N50" s="1488"/>
      <c r="O50" s="1968">
        <f t="shared" si="6"/>
        <v>81</v>
      </c>
      <c r="P50" s="1489">
        <f t="shared" si="6"/>
        <v>23865.839999999997</v>
      </c>
      <c r="Q50" s="1958">
        <f t="shared" si="0"/>
        <v>15</v>
      </c>
      <c r="R50" s="1490">
        <f t="shared" si="1"/>
        <v>4419.5999999999995</v>
      </c>
    </row>
    <row r="51" spans="1:18">
      <c r="A51" s="58" t="s">
        <v>1431</v>
      </c>
      <c r="B51" s="1483">
        <v>107.76</v>
      </c>
      <c r="C51" s="1958">
        <v>13</v>
      </c>
      <c r="D51" s="1485">
        <f t="shared" si="2"/>
        <v>1400.88</v>
      </c>
      <c r="E51" s="1962">
        <v>30</v>
      </c>
      <c r="F51" s="1486">
        <f t="shared" si="3"/>
        <v>3232.8</v>
      </c>
      <c r="G51" s="1814">
        <f t="shared" si="4"/>
        <v>43</v>
      </c>
      <c r="H51" s="1487">
        <f t="shared" si="4"/>
        <v>4633.68</v>
      </c>
      <c r="I51" s="1962">
        <v>9</v>
      </c>
      <c r="J51" s="1488">
        <f t="shared" si="7"/>
        <v>969.84</v>
      </c>
      <c r="K51" s="1962">
        <v>1</v>
      </c>
      <c r="L51" s="1489">
        <f t="shared" si="5"/>
        <v>107.76</v>
      </c>
      <c r="M51" s="1962"/>
      <c r="N51" s="1488"/>
      <c r="O51" s="1968">
        <f t="shared" si="6"/>
        <v>10</v>
      </c>
      <c r="P51" s="1489">
        <f t="shared" si="6"/>
        <v>1077.6000000000001</v>
      </c>
      <c r="Q51" s="1958">
        <f t="shared" si="0"/>
        <v>33</v>
      </c>
      <c r="R51" s="1490">
        <f t="shared" si="1"/>
        <v>3556.0800000000004</v>
      </c>
    </row>
    <row r="52" spans="1:18">
      <c r="A52" s="58" t="s">
        <v>1432</v>
      </c>
      <c r="B52" s="1483">
        <v>118.36</v>
      </c>
      <c r="C52" s="1958">
        <v>13</v>
      </c>
      <c r="D52" s="1485">
        <f t="shared" si="2"/>
        <v>1538.68</v>
      </c>
      <c r="E52" s="1962"/>
      <c r="F52" s="1486"/>
      <c r="G52" s="1814">
        <f t="shared" si="4"/>
        <v>13</v>
      </c>
      <c r="H52" s="1487">
        <f t="shared" si="4"/>
        <v>1538.68</v>
      </c>
      <c r="I52" s="1962"/>
      <c r="J52" s="1488"/>
      <c r="K52" s="1962">
        <v>8</v>
      </c>
      <c r="L52" s="1489">
        <f t="shared" si="5"/>
        <v>946.88</v>
      </c>
      <c r="M52" s="1962"/>
      <c r="N52" s="1488"/>
      <c r="O52" s="1968">
        <f t="shared" si="6"/>
        <v>8</v>
      </c>
      <c r="P52" s="1489">
        <f t="shared" si="6"/>
        <v>946.88</v>
      </c>
      <c r="Q52" s="1958">
        <f t="shared" si="0"/>
        <v>5</v>
      </c>
      <c r="R52" s="1490">
        <f t="shared" si="1"/>
        <v>591.79999999999995</v>
      </c>
    </row>
    <row r="53" spans="1:18">
      <c r="A53" s="58" t="s">
        <v>6297</v>
      </c>
      <c r="B53" s="1483">
        <v>132.83000000000001</v>
      </c>
      <c r="C53" s="1958">
        <v>21</v>
      </c>
      <c r="D53" s="1485">
        <f t="shared" si="2"/>
        <v>2789.4300000000003</v>
      </c>
      <c r="E53" s="1962"/>
      <c r="F53" s="1486"/>
      <c r="G53" s="1814">
        <f t="shared" si="4"/>
        <v>21</v>
      </c>
      <c r="H53" s="1487">
        <f t="shared" si="4"/>
        <v>2789.4300000000003</v>
      </c>
      <c r="I53" s="1962">
        <v>1</v>
      </c>
      <c r="J53" s="1488">
        <f t="shared" si="7"/>
        <v>132.83000000000001</v>
      </c>
      <c r="K53" s="1962">
        <v>2</v>
      </c>
      <c r="L53" s="1489">
        <f t="shared" si="5"/>
        <v>265.66000000000003</v>
      </c>
      <c r="M53" s="1962"/>
      <c r="N53" s="1488"/>
      <c r="O53" s="1968">
        <f t="shared" si="6"/>
        <v>3</v>
      </c>
      <c r="P53" s="1489">
        <f t="shared" si="6"/>
        <v>398.49</v>
      </c>
      <c r="Q53" s="1958">
        <f t="shared" si="0"/>
        <v>18</v>
      </c>
      <c r="R53" s="1490">
        <f t="shared" si="1"/>
        <v>2390.94</v>
      </c>
    </row>
    <row r="54" spans="1:18">
      <c r="A54" s="58" t="s">
        <v>1433</v>
      </c>
      <c r="B54" s="1483">
        <v>250</v>
      </c>
      <c r="C54" s="1959"/>
      <c r="D54" s="1485"/>
      <c r="E54" s="1962">
        <v>100</v>
      </c>
      <c r="F54" s="1486">
        <f t="shared" si="3"/>
        <v>25000</v>
      </c>
      <c r="G54" s="1814">
        <f t="shared" si="4"/>
        <v>100</v>
      </c>
      <c r="H54" s="1487">
        <f t="shared" si="4"/>
        <v>25000</v>
      </c>
      <c r="I54" s="1962">
        <v>2</v>
      </c>
      <c r="J54" s="1488">
        <f t="shared" si="7"/>
        <v>500</v>
      </c>
      <c r="K54" s="1962">
        <v>65</v>
      </c>
      <c r="L54" s="1489">
        <f t="shared" si="5"/>
        <v>16250</v>
      </c>
      <c r="M54" s="1962"/>
      <c r="N54" s="1488"/>
      <c r="O54" s="1968">
        <f t="shared" si="6"/>
        <v>67</v>
      </c>
      <c r="P54" s="1489">
        <f t="shared" si="6"/>
        <v>16750</v>
      </c>
      <c r="Q54" s="1958">
        <f t="shared" si="0"/>
        <v>33</v>
      </c>
      <c r="R54" s="1490">
        <f t="shared" si="1"/>
        <v>8250</v>
      </c>
    </row>
    <row r="55" spans="1:18">
      <c r="A55" s="58" t="s">
        <v>1434</v>
      </c>
      <c r="B55" s="1491">
        <v>234.9</v>
      </c>
      <c r="C55" s="1958">
        <v>11</v>
      </c>
      <c r="D55" s="1485">
        <f t="shared" si="2"/>
        <v>2583.9</v>
      </c>
      <c r="E55" s="1962">
        <v>14</v>
      </c>
      <c r="F55" s="1486">
        <f t="shared" si="3"/>
        <v>3288.6</v>
      </c>
      <c r="G55" s="1814">
        <f t="shared" si="4"/>
        <v>25</v>
      </c>
      <c r="H55" s="1487">
        <f t="shared" si="4"/>
        <v>5872.5</v>
      </c>
      <c r="I55" s="1962"/>
      <c r="J55" s="1488"/>
      <c r="K55" s="1962">
        <v>5</v>
      </c>
      <c r="L55" s="1489">
        <f t="shared" si="5"/>
        <v>1174.5</v>
      </c>
      <c r="M55" s="1962"/>
      <c r="N55" s="1488"/>
      <c r="O55" s="1968">
        <f t="shared" si="6"/>
        <v>5</v>
      </c>
      <c r="P55" s="1489">
        <f t="shared" si="6"/>
        <v>1174.5</v>
      </c>
      <c r="Q55" s="1958">
        <f t="shared" si="0"/>
        <v>20</v>
      </c>
      <c r="R55" s="1490">
        <f t="shared" si="1"/>
        <v>4698</v>
      </c>
    </row>
    <row r="56" spans="1:18">
      <c r="A56" s="58" t="s">
        <v>1435</v>
      </c>
      <c r="B56" s="1491">
        <v>400</v>
      </c>
      <c r="C56" s="1959"/>
      <c r="D56" s="1485"/>
      <c r="E56" s="1962">
        <v>100</v>
      </c>
      <c r="F56" s="1486">
        <f t="shared" si="3"/>
        <v>40000</v>
      </c>
      <c r="G56" s="1814">
        <f t="shared" si="4"/>
        <v>100</v>
      </c>
      <c r="H56" s="1487">
        <f t="shared" si="4"/>
        <v>40000</v>
      </c>
      <c r="I56" s="1962">
        <v>5</v>
      </c>
      <c r="J56" s="1488">
        <f t="shared" si="7"/>
        <v>2000</v>
      </c>
      <c r="K56" s="1962">
        <v>70</v>
      </c>
      <c r="L56" s="1489">
        <f t="shared" si="5"/>
        <v>28000</v>
      </c>
      <c r="M56" s="1962"/>
      <c r="N56" s="1488"/>
      <c r="O56" s="1968">
        <f t="shared" si="6"/>
        <v>75</v>
      </c>
      <c r="P56" s="1489">
        <f t="shared" si="6"/>
        <v>30000</v>
      </c>
      <c r="Q56" s="1958">
        <f t="shared" si="0"/>
        <v>25</v>
      </c>
      <c r="R56" s="1490">
        <f t="shared" si="1"/>
        <v>10000</v>
      </c>
    </row>
    <row r="57" spans="1:18">
      <c r="A57" s="58" t="s">
        <v>1436</v>
      </c>
      <c r="B57" s="1483">
        <v>295.5</v>
      </c>
      <c r="C57" s="1958">
        <v>22</v>
      </c>
      <c r="D57" s="1485">
        <f t="shared" si="2"/>
        <v>6501</v>
      </c>
      <c r="E57" s="1962">
        <v>22</v>
      </c>
      <c r="F57" s="1486">
        <f t="shared" si="3"/>
        <v>6501</v>
      </c>
      <c r="G57" s="1814">
        <f t="shared" si="4"/>
        <v>44</v>
      </c>
      <c r="H57" s="1487">
        <f t="shared" si="4"/>
        <v>13002</v>
      </c>
      <c r="I57" s="1962">
        <v>2</v>
      </c>
      <c r="J57" s="1488">
        <f t="shared" si="7"/>
        <v>591</v>
      </c>
      <c r="K57" s="1962">
        <v>13</v>
      </c>
      <c r="L57" s="1489">
        <f t="shared" si="5"/>
        <v>3841.5</v>
      </c>
      <c r="M57" s="1962"/>
      <c r="N57" s="1488"/>
      <c r="O57" s="1968">
        <f t="shared" si="6"/>
        <v>15</v>
      </c>
      <c r="P57" s="1489">
        <f t="shared" si="6"/>
        <v>4432.5</v>
      </c>
      <c r="Q57" s="1958">
        <f t="shared" si="0"/>
        <v>29</v>
      </c>
      <c r="R57" s="1490">
        <f t="shared" si="1"/>
        <v>8569.5</v>
      </c>
    </row>
    <row r="58" spans="1:18">
      <c r="A58" s="58" t="s">
        <v>1437</v>
      </c>
      <c r="B58" s="1483">
        <v>92</v>
      </c>
      <c r="C58" s="1958">
        <v>56</v>
      </c>
      <c r="D58" s="1485">
        <f t="shared" si="2"/>
        <v>5152</v>
      </c>
      <c r="E58" s="1962"/>
      <c r="F58" s="1486"/>
      <c r="G58" s="1814">
        <f t="shared" si="4"/>
        <v>56</v>
      </c>
      <c r="H58" s="1487">
        <f t="shared" si="4"/>
        <v>5152</v>
      </c>
      <c r="I58" s="1962">
        <v>2</v>
      </c>
      <c r="J58" s="1488">
        <f t="shared" si="7"/>
        <v>184</v>
      </c>
      <c r="K58" s="1962">
        <v>6</v>
      </c>
      <c r="L58" s="1489">
        <f t="shared" si="5"/>
        <v>552</v>
      </c>
      <c r="M58" s="1962"/>
      <c r="N58" s="1488"/>
      <c r="O58" s="1968">
        <f t="shared" si="6"/>
        <v>8</v>
      </c>
      <c r="P58" s="1489">
        <f t="shared" si="6"/>
        <v>736</v>
      </c>
      <c r="Q58" s="1958">
        <f t="shared" si="0"/>
        <v>48</v>
      </c>
      <c r="R58" s="1490">
        <f t="shared" si="1"/>
        <v>4416</v>
      </c>
    </row>
    <row r="59" spans="1:18">
      <c r="A59" s="58" t="s">
        <v>1438</v>
      </c>
      <c r="B59" s="1974">
        <v>154.75</v>
      </c>
      <c r="C59" s="1958">
        <v>76</v>
      </c>
      <c r="D59" s="1485">
        <f t="shared" si="2"/>
        <v>11761</v>
      </c>
      <c r="E59" s="1962"/>
      <c r="F59" s="1486"/>
      <c r="G59" s="1814">
        <f t="shared" si="4"/>
        <v>76</v>
      </c>
      <c r="H59" s="1487">
        <f t="shared" si="4"/>
        <v>11761</v>
      </c>
      <c r="I59" s="1962">
        <v>1</v>
      </c>
      <c r="J59" s="1488">
        <f t="shared" si="7"/>
        <v>154.75</v>
      </c>
      <c r="K59" s="1962"/>
      <c r="L59" s="1489"/>
      <c r="M59" s="1962"/>
      <c r="N59" s="1488"/>
      <c r="O59" s="1968">
        <f t="shared" si="6"/>
        <v>1</v>
      </c>
      <c r="P59" s="1489">
        <f t="shared" si="6"/>
        <v>154.75</v>
      </c>
      <c r="Q59" s="1958">
        <f t="shared" si="0"/>
        <v>75</v>
      </c>
      <c r="R59" s="1490">
        <f t="shared" si="1"/>
        <v>11606.25</v>
      </c>
    </row>
    <row r="60" spans="1:18">
      <c r="A60" s="58" t="s">
        <v>1439</v>
      </c>
      <c r="B60" s="1483">
        <v>118</v>
      </c>
      <c r="C60" s="1959"/>
      <c r="D60" s="1485"/>
      <c r="E60" s="1962">
        <v>127</v>
      </c>
      <c r="F60" s="1486">
        <f t="shared" si="3"/>
        <v>14986</v>
      </c>
      <c r="G60" s="1814">
        <f t="shared" si="4"/>
        <v>127</v>
      </c>
      <c r="H60" s="1487">
        <f t="shared" si="4"/>
        <v>14986</v>
      </c>
      <c r="I60" s="1962">
        <v>9</v>
      </c>
      <c r="J60" s="1488">
        <f t="shared" si="7"/>
        <v>1062</v>
      </c>
      <c r="K60" s="1962">
        <v>92</v>
      </c>
      <c r="L60" s="1489">
        <f t="shared" si="5"/>
        <v>10856</v>
      </c>
      <c r="M60" s="1962"/>
      <c r="N60" s="1488"/>
      <c r="O60" s="1968">
        <f t="shared" si="6"/>
        <v>101</v>
      </c>
      <c r="P60" s="1489">
        <f t="shared" si="6"/>
        <v>11918</v>
      </c>
      <c r="Q60" s="1958">
        <f t="shared" si="0"/>
        <v>26</v>
      </c>
      <c r="R60" s="1490">
        <f t="shared" si="1"/>
        <v>3068</v>
      </c>
    </row>
    <row r="61" spans="1:18">
      <c r="A61" s="58" t="s">
        <v>1440</v>
      </c>
      <c r="B61" s="1491">
        <v>298.67</v>
      </c>
      <c r="C61" s="1958">
        <v>24</v>
      </c>
      <c r="D61" s="1485">
        <f t="shared" si="2"/>
        <v>7168.08</v>
      </c>
      <c r="E61" s="1962">
        <v>11</v>
      </c>
      <c r="F61" s="1486">
        <f t="shared" si="3"/>
        <v>3285.3700000000003</v>
      </c>
      <c r="G61" s="1814">
        <f t="shared" si="4"/>
        <v>35</v>
      </c>
      <c r="H61" s="1487">
        <f t="shared" si="4"/>
        <v>10453.450000000001</v>
      </c>
      <c r="I61" s="1962">
        <v>1</v>
      </c>
      <c r="J61" s="1488">
        <f t="shared" si="7"/>
        <v>298.67</v>
      </c>
      <c r="K61" s="1962">
        <v>30</v>
      </c>
      <c r="L61" s="1489">
        <f t="shared" si="5"/>
        <v>8960.1</v>
      </c>
      <c r="M61" s="1962"/>
      <c r="N61" s="1488"/>
      <c r="O61" s="1968">
        <f t="shared" si="6"/>
        <v>31</v>
      </c>
      <c r="P61" s="1489">
        <f t="shared" si="6"/>
        <v>9258.77</v>
      </c>
      <c r="Q61" s="1958">
        <f t="shared" si="0"/>
        <v>4</v>
      </c>
      <c r="R61" s="1490">
        <f t="shared" si="1"/>
        <v>1194.68</v>
      </c>
    </row>
    <row r="62" spans="1:18">
      <c r="A62" s="58" t="s">
        <v>1441</v>
      </c>
      <c r="B62" s="1491">
        <v>231</v>
      </c>
      <c r="C62" s="1958">
        <v>2</v>
      </c>
      <c r="D62" s="1485">
        <f t="shared" si="2"/>
        <v>462</v>
      </c>
      <c r="E62" s="1962">
        <v>2</v>
      </c>
      <c r="F62" s="1486">
        <f t="shared" si="3"/>
        <v>462</v>
      </c>
      <c r="G62" s="1814">
        <f t="shared" si="4"/>
        <v>4</v>
      </c>
      <c r="H62" s="1487">
        <f t="shared" si="4"/>
        <v>924</v>
      </c>
      <c r="I62" s="1962">
        <v>1</v>
      </c>
      <c r="J62" s="1488">
        <f t="shared" si="7"/>
        <v>231</v>
      </c>
      <c r="K62" s="1962">
        <v>1</v>
      </c>
      <c r="L62" s="1489">
        <f t="shared" si="5"/>
        <v>231</v>
      </c>
      <c r="M62" s="1962"/>
      <c r="N62" s="1488"/>
      <c r="O62" s="1968">
        <f t="shared" si="6"/>
        <v>2</v>
      </c>
      <c r="P62" s="1489">
        <f t="shared" si="6"/>
        <v>462</v>
      </c>
      <c r="Q62" s="1958">
        <f t="shared" si="0"/>
        <v>2</v>
      </c>
      <c r="R62" s="1490">
        <f t="shared" si="1"/>
        <v>462</v>
      </c>
    </row>
    <row r="63" spans="1:18">
      <c r="A63" s="58" t="s">
        <v>1442</v>
      </c>
      <c r="B63" s="1491">
        <v>231</v>
      </c>
      <c r="C63" s="1958">
        <v>2</v>
      </c>
      <c r="D63" s="1485">
        <f t="shared" si="2"/>
        <v>462</v>
      </c>
      <c r="E63" s="1962">
        <v>1</v>
      </c>
      <c r="F63" s="1486">
        <f t="shared" si="3"/>
        <v>231</v>
      </c>
      <c r="G63" s="1814">
        <f t="shared" si="4"/>
        <v>3</v>
      </c>
      <c r="H63" s="1487">
        <f t="shared" si="4"/>
        <v>693</v>
      </c>
      <c r="I63" s="1962">
        <v>1</v>
      </c>
      <c r="J63" s="1488">
        <f t="shared" si="7"/>
        <v>231</v>
      </c>
      <c r="K63" s="1962">
        <v>1</v>
      </c>
      <c r="L63" s="1489">
        <f t="shared" si="5"/>
        <v>231</v>
      </c>
      <c r="M63" s="1962"/>
      <c r="N63" s="1488"/>
      <c r="O63" s="1968">
        <f t="shared" si="6"/>
        <v>2</v>
      </c>
      <c r="P63" s="1489">
        <f t="shared" si="6"/>
        <v>462</v>
      </c>
      <c r="Q63" s="1958">
        <f t="shared" si="0"/>
        <v>1</v>
      </c>
      <c r="R63" s="1490">
        <f t="shared" si="1"/>
        <v>231</v>
      </c>
    </row>
    <row r="64" spans="1:18">
      <c r="A64" s="58" t="s">
        <v>1443</v>
      </c>
      <c r="B64" s="1483">
        <v>256.58</v>
      </c>
      <c r="C64" s="1958">
        <v>88</v>
      </c>
      <c r="D64" s="1485">
        <f t="shared" si="2"/>
        <v>22579.039999999997</v>
      </c>
      <c r="E64" s="1962"/>
      <c r="F64" s="1486"/>
      <c r="G64" s="1814">
        <f t="shared" si="4"/>
        <v>88</v>
      </c>
      <c r="H64" s="1487">
        <f t="shared" si="4"/>
        <v>22579.039999999997</v>
      </c>
      <c r="I64" s="1962">
        <v>1</v>
      </c>
      <c r="J64" s="1488">
        <f t="shared" si="7"/>
        <v>256.58</v>
      </c>
      <c r="K64" s="1962">
        <v>5</v>
      </c>
      <c r="L64" s="1489">
        <f t="shared" si="5"/>
        <v>1282.8999999999999</v>
      </c>
      <c r="M64" s="1962"/>
      <c r="N64" s="1488"/>
      <c r="O64" s="1968">
        <f t="shared" si="6"/>
        <v>6</v>
      </c>
      <c r="P64" s="1489">
        <f t="shared" si="6"/>
        <v>1539.4799999999998</v>
      </c>
      <c r="Q64" s="1958">
        <f t="shared" si="0"/>
        <v>82</v>
      </c>
      <c r="R64" s="1490">
        <f t="shared" si="1"/>
        <v>21039.559999999998</v>
      </c>
    </row>
    <row r="65" spans="1:18">
      <c r="A65" s="58" t="s">
        <v>6564</v>
      </c>
      <c r="B65" s="1483">
        <v>201</v>
      </c>
      <c r="C65" s="1958">
        <v>31</v>
      </c>
      <c r="D65" s="1485">
        <f t="shared" si="2"/>
        <v>6231</v>
      </c>
      <c r="E65" s="1962">
        <v>2</v>
      </c>
      <c r="F65" s="1486">
        <f t="shared" si="3"/>
        <v>402</v>
      </c>
      <c r="G65" s="1814">
        <f t="shared" si="4"/>
        <v>33</v>
      </c>
      <c r="H65" s="1487">
        <f t="shared" si="4"/>
        <v>6633</v>
      </c>
      <c r="I65" s="1962"/>
      <c r="J65" s="1488"/>
      <c r="K65" s="1962">
        <v>12</v>
      </c>
      <c r="L65" s="1489">
        <f t="shared" si="5"/>
        <v>2412</v>
      </c>
      <c r="M65" s="1962"/>
      <c r="N65" s="1488"/>
      <c r="O65" s="1968">
        <f t="shared" si="6"/>
        <v>12</v>
      </c>
      <c r="P65" s="1489">
        <f t="shared" si="6"/>
        <v>2412</v>
      </c>
      <c r="Q65" s="1958">
        <f t="shared" si="0"/>
        <v>21</v>
      </c>
      <c r="R65" s="1490">
        <f t="shared" si="1"/>
        <v>4221</v>
      </c>
    </row>
    <row r="66" spans="1:18">
      <c r="A66" s="58" t="s">
        <v>1444</v>
      </c>
      <c r="B66" s="1491">
        <v>139.22999999999999</v>
      </c>
      <c r="C66" s="1958">
        <v>28</v>
      </c>
      <c r="D66" s="1485">
        <f t="shared" si="2"/>
        <v>3898.4399999999996</v>
      </c>
      <c r="E66" s="1962">
        <v>1</v>
      </c>
      <c r="F66" s="1486">
        <f t="shared" si="3"/>
        <v>139.22999999999999</v>
      </c>
      <c r="G66" s="1814">
        <f t="shared" si="4"/>
        <v>29</v>
      </c>
      <c r="H66" s="1487">
        <f t="shared" si="4"/>
        <v>4037.6699999999996</v>
      </c>
      <c r="I66" s="1962">
        <v>3</v>
      </c>
      <c r="J66" s="1488">
        <f t="shared" si="7"/>
        <v>417.68999999999994</v>
      </c>
      <c r="K66" s="1962">
        <v>21</v>
      </c>
      <c r="L66" s="1489">
        <f t="shared" si="5"/>
        <v>2923.83</v>
      </c>
      <c r="M66" s="1962"/>
      <c r="N66" s="1488"/>
      <c r="O66" s="1968">
        <f t="shared" si="6"/>
        <v>24</v>
      </c>
      <c r="P66" s="1489">
        <f t="shared" si="6"/>
        <v>3341.52</v>
      </c>
      <c r="Q66" s="1958">
        <f t="shared" si="0"/>
        <v>5</v>
      </c>
      <c r="R66" s="1490">
        <f t="shared" si="1"/>
        <v>696.15</v>
      </c>
    </row>
    <row r="67" spans="1:18">
      <c r="A67" s="58" t="s">
        <v>1445</v>
      </c>
      <c r="B67" s="1491">
        <v>205</v>
      </c>
      <c r="C67" s="1958">
        <v>27</v>
      </c>
      <c r="D67" s="1485">
        <f t="shared" si="2"/>
        <v>5535</v>
      </c>
      <c r="E67" s="1962">
        <v>1</v>
      </c>
      <c r="F67" s="1486">
        <f t="shared" si="3"/>
        <v>205</v>
      </c>
      <c r="G67" s="1814">
        <f t="shared" si="4"/>
        <v>28</v>
      </c>
      <c r="H67" s="1487">
        <f t="shared" si="4"/>
        <v>5740</v>
      </c>
      <c r="I67" s="1962"/>
      <c r="J67" s="1488"/>
      <c r="K67" s="1962">
        <v>7</v>
      </c>
      <c r="L67" s="1489">
        <f t="shared" si="5"/>
        <v>1435</v>
      </c>
      <c r="M67" s="1962"/>
      <c r="N67" s="1488"/>
      <c r="O67" s="1968">
        <f t="shared" si="6"/>
        <v>7</v>
      </c>
      <c r="P67" s="1489">
        <f t="shared" si="6"/>
        <v>1435</v>
      </c>
      <c r="Q67" s="1958">
        <f t="shared" si="0"/>
        <v>21</v>
      </c>
      <c r="R67" s="1490">
        <f t="shared" si="1"/>
        <v>4305</v>
      </c>
    </row>
    <row r="68" spans="1:18">
      <c r="A68" s="58" t="s">
        <v>1446</v>
      </c>
      <c r="B68" s="1491">
        <v>182.7</v>
      </c>
      <c r="C68" s="1958">
        <v>23</v>
      </c>
      <c r="D68" s="1485">
        <f t="shared" si="2"/>
        <v>4202.0999999999995</v>
      </c>
      <c r="E68" s="1962"/>
      <c r="F68" s="1486"/>
      <c r="G68" s="1814">
        <f t="shared" si="4"/>
        <v>23</v>
      </c>
      <c r="H68" s="1487">
        <f t="shared" si="4"/>
        <v>4202.0999999999995</v>
      </c>
      <c r="I68" s="1962">
        <v>1</v>
      </c>
      <c r="J68" s="1488">
        <f t="shared" si="7"/>
        <v>182.7</v>
      </c>
      <c r="K68" s="1962"/>
      <c r="L68" s="1489"/>
      <c r="M68" s="1962"/>
      <c r="N68" s="1488"/>
      <c r="O68" s="1968">
        <f t="shared" si="6"/>
        <v>1</v>
      </c>
      <c r="P68" s="1489">
        <f t="shared" si="6"/>
        <v>182.7</v>
      </c>
      <c r="Q68" s="1958">
        <f t="shared" si="0"/>
        <v>22</v>
      </c>
      <c r="R68" s="1490">
        <f t="shared" si="1"/>
        <v>4019.3999999999996</v>
      </c>
    </row>
    <row r="69" spans="1:18">
      <c r="A69" s="58" t="s">
        <v>1447</v>
      </c>
      <c r="B69" s="1491">
        <v>60</v>
      </c>
      <c r="C69" s="1958">
        <v>105</v>
      </c>
      <c r="D69" s="1485">
        <f t="shared" si="2"/>
        <v>6300</v>
      </c>
      <c r="E69" s="1962">
        <v>19</v>
      </c>
      <c r="F69" s="1486">
        <f t="shared" si="3"/>
        <v>1140</v>
      </c>
      <c r="G69" s="1814">
        <f t="shared" si="4"/>
        <v>124</v>
      </c>
      <c r="H69" s="1487">
        <f t="shared" si="4"/>
        <v>7440</v>
      </c>
      <c r="I69" s="1962">
        <v>9</v>
      </c>
      <c r="J69" s="1488">
        <f t="shared" si="7"/>
        <v>540</v>
      </c>
      <c r="K69" s="1962">
        <v>1</v>
      </c>
      <c r="L69" s="1489">
        <f t="shared" si="5"/>
        <v>60</v>
      </c>
      <c r="M69" s="1962"/>
      <c r="N69" s="1488"/>
      <c r="O69" s="1968">
        <f t="shared" si="6"/>
        <v>10</v>
      </c>
      <c r="P69" s="1489">
        <f t="shared" si="6"/>
        <v>600</v>
      </c>
      <c r="Q69" s="1958">
        <f t="shared" si="0"/>
        <v>114</v>
      </c>
      <c r="R69" s="1490">
        <f t="shared" si="1"/>
        <v>6840</v>
      </c>
    </row>
    <row r="70" spans="1:18">
      <c r="A70" s="58" t="s">
        <v>1448</v>
      </c>
      <c r="B70" s="1491">
        <v>98.6</v>
      </c>
      <c r="C70" s="1958">
        <v>17</v>
      </c>
      <c r="D70" s="1485">
        <f t="shared" si="2"/>
        <v>1676.1999999999998</v>
      </c>
      <c r="E70" s="1962">
        <v>10</v>
      </c>
      <c r="F70" s="1486">
        <f t="shared" si="3"/>
        <v>986</v>
      </c>
      <c r="G70" s="1814">
        <f t="shared" si="4"/>
        <v>27</v>
      </c>
      <c r="H70" s="1487">
        <f t="shared" si="4"/>
        <v>2662.2</v>
      </c>
      <c r="I70" s="1962"/>
      <c r="J70" s="1488"/>
      <c r="K70" s="1962">
        <v>11</v>
      </c>
      <c r="L70" s="1489">
        <f t="shared" si="5"/>
        <v>1084.5999999999999</v>
      </c>
      <c r="M70" s="1962"/>
      <c r="N70" s="1488"/>
      <c r="O70" s="1968">
        <f t="shared" si="6"/>
        <v>11</v>
      </c>
      <c r="P70" s="1489">
        <f t="shared" si="6"/>
        <v>1084.5999999999999</v>
      </c>
      <c r="Q70" s="1958">
        <f t="shared" si="0"/>
        <v>16</v>
      </c>
      <c r="R70" s="1490">
        <f t="shared" si="1"/>
        <v>1577.6</v>
      </c>
    </row>
    <row r="71" spans="1:18">
      <c r="A71" s="58" t="s">
        <v>1449</v>
      </c>
      <c r="B71" s="1491">
        <v>165.06</v>
      </c>
      <c r="C71" s="1958">
        <v>9</v>
      </c>
      <c r="D71" s="1485">
        <f t="shared" si="2"/>
        <v>1485.54</v>
      </c>
      <c r="E71" s="1962"/>
      <c r="F71" s="1486"/>
      <c r="G71" s="1814">
        <f t="shared" si="4"/>
        <v>9</v>
      </c>
      <c r="H71" s="1487">
        <f t="shared" si="4"/>
        <v>1485.54</v>
      </c>
      <c r="I71" s="1962">
        <v>3</v>
      </c>
      <c r="J71" s="1488">
        <f t="shared" si="7"/>
        <v>495.18</v>
      </c>
      <c r="K71" s="1962"/>
      <c r="L71" s="1489"/>
      <c r="M71" s="1962"/>
      <c r="N71" s="1488"/>
      <c r="O71" s="1968">
        <f t="shared" si="6"/>
        <v>3</v>
      </c>
      <c r="P71" s="1489">
        <f t="shared" si="6"/>
        <v>495.18</v>
      </c>
      <c r="Q71" s="1958">
        <f t="shared" ref="Q71:Q120" si="8">SUM(G71-O71)</f>
        <v>6</v>
      </c>
      <c r="R71" s="1490">
        <f t="shared" si="1"/>
        <v>990.36</v>
      </c>
    </row>
    <row r="72" spans="1:18">
      <c r="A72" s="58" t="s">
        <v>919</v>
      </c>
      <c r="B72" s="1491">
        <v>60</v>
      </c>
      <c r="C72" s="1959"/>
      <c r="D72" s="1485"/>
      <c r="E72" s="1962">
        <v>20</v>
      </c>
      <c r="F72" s="1486">
        <f t="shared" ref="F72:F120" si="9">PRODUCT(B72*E72)</f>
        <v>1200</v>
      </c>
      <c r="G72" s="1814">
        <f t="shared" ref="G72:H120" si="10">C72+E72</f>
        <v>20</v>
      </c>
      <c r="H72" s="1487">
        <f t="shared" si="10"/>
        <v>1200</v>
      </c>
      <c r="I72" s="1962">
        <v>1</v>
      </c>
      <c r="J72" s="1488">
        <f t="shared" ref="J72:J120" si="11">PRODUCT(B72*I72)</f>
        <v>60</v>
      </c>
      <c r="K72" s="1962"/>
      <c r="L72" s="1489"/>
      <c r="M72" s="1962"/>
      <c r="N72" s="1488"/>
      <c r="O72" s="1968">
        <f t="shared" ref="O72:P120" si="12">SUM(I72+K72+M72)</f>
        <v>1</v>
      </c>
      <c r="P72" s="1489">
        <f t="shared" si="12"/>
        <v>60</v>
      </c>
      <c r="Q72" s="1958">
        <f t="shared" si="8"/>
        <v>19</v>
      </c>
      <c r="R72" s="1490">
        <f t="shared" si="1"/>
        <v>1140</v>
      </c>
    </row>
    <row r="73" spans="1:18">
      <c r="A73" s="58" t="s">
        <v>1450</v>
      </c>
      <c r="B73" s="1483">
        <v>90</v>
      </c>
      <c r="C73" s="1958">
        <v>8</v>
      </c>
      <c r="D73" s="1485">
        <f t="shared" si="2"/>
        <v>720</v>
      </c>
      <c r="E73" s="1962">
        <v>30</v>
      </c>
      <c r="F73" s="1486">
        <f t="shared" si="9"/>
        <v>2700</v>
      </c>
      <c r="G73" s="1814">
        <f t="shared" si="10"/>
        <v>38</v>
      </c>
      <c r="H73" s="1487">
        <f t="shared" si="10"/>
        <v>3420</v>
      </c>
      <c r="I73" s="1962">
        <v>1</v>
      </c>
      <c r="J73" s="1488">
        <f t="shared" si="11"/>
        <v>90</v>
      </c>
      <c r="K73" s="1962">
        <v>6</v>
      </c>
      <c r="L73" s="1489">
        <f t="shared" ref="L73:L120" si="13">PRODUCT(B73*K73)</f>
        <v>540</v>
      </c>
      <c r="M73" s="1962"/>
      <c r="N73" s="1488"/>
      <c r="O73" s="1968">
        <f t="shared" si="12"/>
        <v>7</v>
      </c>
      <c r="P73" s="1489">
        <f t="shared" si="12"/>
        <v>630</v>
      </c>
      <c r="Q73" s="1958">
        <f t="shared" si="8"/>
        <v>31</v>
      </c>
      <c r="R73" s="1490">
        <f t="shared" si="1"/>
        <v>2790</v>
      </c>
    </row>
    <row r="74" spans="1:18">
      <c r="A74" s="58" t="s">
        <v>1451</v>
      </c>
      <c r="B74" s="1483">
        <v>291.60000000000002</v>
      </c>
      <c r="C74" s="1958">
        <v>13</v>
      </c>
      <c r="D74" s="1485">
        <f t="shared" si="2"/>
        <v>3790.8</v>
      </c>
      <c r="E74" s="1962">
        <v>31</v>
      </c>
      <c r="F74" s="1486">
        <f t="shared" si="9"/>
        <v>9039.6</v>
      </c>
      <c r="G74" s="1814">
        <f t="shared" si="10"/>
        <v>44</v>
      </c>
      <c r="H74" s="1487">
        <f t="shared" si="10"/>
        <v>12830.400000000001</v>
      </c>
      <c r="I74" s="1962">
        <v>4</v>
      </c>
      <c r="J74" s="1488">
        <f t="shared" si="11"/>
        <v>1166.4000000000001</v>
      </c>
      <c r="K74" s="1962">
        <v>22</v>
      </c>
      <c r="L74" s="1489">
        <f t="shared" si="13"/>
        <v>6415.2000000000007</v>
      </c>
      <c r="M74" s="1962"/>
      <c r="N74" s="1488"/>
      <c r="O74" s="1968">
        <f t="shared" si="12"/>
        <v>26</v>
      </c>
      <c r="P74" s="1489">
        <f t="shared" si="12"/>
        <v>7581.6</v>
      </c>
      <c r="Q74" s="1958">
        <f t="shared" si="8"/>
        <v>18</v>
      </c>
      <c r="R74" s="1490">
        <f t="shared" si="1"/>
        <v>5248.8</v>
      </c>
    </row>
    <row r="75" spans="1:18">
      <c r="A75" s="1492" t="s">
        <v>1452</v>
      </c>
      <c r="B75" s="1975">
        <v>302</v>
      </c>
      <c r="C75" s="1958">
        <v>13</v>
      </c>
      <c r="D75" s="1485">
        <f t="shared" si="2"/>
        <v>3926</v>
      </c>
      <c r="E75" s="1962">
        <v>30</v>
      </c>
      <c r="F75" s="1486">
        <f t="shared" si="9"/>
        <v>9060</v>
      </c>
      <c r="G75" s="1814">
        <f t="shared" si="10"/>
        <v>43</v>
      </c>
      <c r="H75" s="1487">
        <f t="shared" si="10"/>
        <v>12986</v>
      </c>
      <c r="I75" s="1962"/>
      <c r="J75" s="1488"/>
      <c r="K75" s="1962">
        <v>21</v>
      </c>
      <c r="L75" s="1489">
        <f t="shared" si="13"/>
        <v>6342</v>
      </c>
      <c r="M75" s="1962"/>
      <c r="N75" s="1488"/>
      <c r="O75" s="1968">
        <f t="shared" si="12"/>
        <v>21</v>
      </c>
      <c r="P75" s="1489">
        <f t="shared" si="12"/>
        <v>6342</v>
      </c>
      <c r="Q75" s="1958">
        <f t="shared" si="8"/>
        <v>22</v>
      </c>
      <c r="R75" s="1490">
        <f t="shared" si="1"/>
        <v>6644</v>
      </c>
    </row>
    <row r="76" spans="1:18">
      <c r="A76" s="58" t="s">
        <v>1453</v>
      </c>
      <c r="B76" s="1491">
        <v>118.76</v>
      </c>
      <c r="C76" s="1958">
        <v>25</v>
      </c>
      <c r="D76" s="1485">
        <f t="shared" si="2"/>
        <v>2969</v>
      </c>
      <c r="E76" s="1962">
        <v>19</v>
      </c>
      <c r="F76" s="1486">
        <f t="shared" si="9"/>
        <v>2256.44</v>
      </c>
      <c r="G76" s="1814">
        <f t="shared" si="10"/>
        <v>44</v>
      </c>
      <c r="H76" s="1487">
        <f t="shared" si="10"/>
        <v>5225.4400000000005</v>
      </c>
      <c r="I76" s="1962">
        <v>4</v>
      </c>
      <c r="J76" s="1488">
        <f t="shared" si="11"/>
        <v>475.04</v>
      </c>
      <c r="K76" s="1962">
        <v>10</v>
      </c>
      <c r="L76" s="1489">
        <f t="shared" si="13"/>
        <v>1187.6000000000001</v>
      </c>
      <c r="M76" s="1962"/>
      <c r="N76" s="1488"/>
      <c r="O76" s="1968">
        <f t="shared" si="12"/>
        <v>14</v>
      </c>
      <c r="P76" s="1489">
        <f t="shared" si="12"/>
        <v>1662.64</v>
      </c>
      <c r="Q76" s="1958">
        <f t="shared" si="8"/>
        <v>30</v>
      </c>
      <c r="R76" s="1490">
        <f t="shared" si="1"/>
        <v>3562.8</v>
      </c>
    </row>
    <row r="77" spans="1:18">
      <c r="A77" s="58" t="s">
        <v>1454</v>
      </c>
      <c r="B77" s="1491">
        <v>348</v>
      </c>
      <c r="C77" s="1958">
        <v>15</v>
      </c>
      <c r="D77" s="1485">
        <f t="shared" si="2"/>
        <v>5220</v>
      </c>
      <c r="E77" s="1962">
        <v>15</v>
      </c>
      <c r="F77" s="1486">
        <f t="shared" si="9"/>
        <v>5220</v>
      </c>
      <c r="G77" s="1814">
        <f t="shared" si="10"/>
        <v>30</v>
      </c>
      <c r="H77" s="1487">
        <f t="shared" si="10"/>
        <v>10440</v>
      </c>
      <c r="I77" s="1962">
        <v>2</v>
      </c>
      <c r="J77" s="1488">
        <f t="shared" si="11"/>
        <v>696</v>
      </c>
      <c r="K77" s="1962">
        <v>11</v>
      </c>
      <c r="L77" s="1489">
        <f t="shared" si="13"/>
        <v>3828</v>
      </c>
      <c r="M77" s="1962"/>
      <c r="N77" s="1488"/>
      <c r="O77" s="1968">
        <f t="shared" si="12"/>
        <v>13</v>
      </c>
      <c r="P77" s="1489">
        <f t="shared" si="12"/>
        <v>4524</v>
      </c>
      <c r="Q77" s="1958">
        <f t="shared" si="8"/>
        <v>17</v>
      </c>
      <c r="R77" s="1490">
        <f t="shared" si="1"/>
        <v>5916</v>
      </c>
    </row>
    <row r="78" spans="1:18">
      <c r="A78" s="58" t="s">
        <v>1454</v>
      </c>
      <c r="B78" s="1491">
        <v>0</v>
      </c>
      <c r="C78" s="1958">
        <v>98</v>
      </c>
      <c r="D78" s="1485">
        <f t="shared" si="2"/>
        <v>0</v>
      </c>
      <c r="E78" s="1962"/>
      <c r="F78" s="1486"/>
      <c r="G78" s="1814">
        <f t="shared" si="10"/>
        <v>98</v>
      </c>
      <c r="H78" s="1487">
        <f t="shared" si="10"/>
        <v>0</v>
      </c>
      <c r="I78" s="1962"/>
      <c r="J78" s="1488"/>
      <c r="K78" s="1962"/>
      <c r="L78" s="1489"/>
      <c r="M78" s="1962"/>
      <c r="N78" s="1488"/>
      <c r="O78" s="1968">
        <f t="shared" si="12"/>
        <v>0</v>
      </c>
      <c r="P78" s="1489">
        <f t="shared" si="12"/>
        <v>0</v>
      </c>
      <c r="Q78" s="1958">
        <f t="shared" si="8"/>
        <v>98</v>
      </c>
      <c r="R78" s="1490">
        <f t="shared" si="1"/>
        <v>0</v>
      </c>
    </row>
    <row r="79" spans="1:18">
      <c r="A79" s="58" t="s">
        <v>1455</v>
      </c>
      <c r="B79" s="1483">
        <v>127.27</v>
      </c>
      <c r="C79" s="1958">
        <v>24</v>
      </c>
      <c r="D79" s="1485">
        <f t="shared" si="2"/>
        <v>3054.48</v>
      </c>
      <c r="E79" s="1962">
        <v>22</v>
      </c>
      <c r="F79" s="1486">
        <f t="shared" si="9"/>
        <v>2799.94</v>
      </c>
      <c r="G79" s="1814">
        <f t="shared" si="10"/>
        <v>46</v>
      </c>
      <c r="H79" s="1487">
        <f t="shared" si="10"/>
        <v>5854.42</v>
      </c>
      <c r="I79" s="1962">
        <v>1</v>
      </c>
      <c r="J79" s="1488">
        <f t="shared" si="11"/>
        <v>127.27</v>
      </c>
      <c r="K79" s="1962">
        <v>7</v>
      </c>
      <c r="L79" s="1489">
        <f t="shared" si="13"/>
        <v>890.89</v>
      </c>
      <c r="M79" s="1962"/>
      <c r="N79" s="1488"/>
      <c r="O79" s="1968">
        <f t="shared" si="12"/>
        <v>8</v>
      </c>
      <c r="P79" s="1489">
        <f t="shared" si="12"/>
        <v>1018.16</v>
      </c>
      <c r="Q79" s="1958">
        <f t="shared" si="8"/>
        <v>38</v>
      </c>
      <c r="R79" s="1490">
        <f t="shared" si="1"/>
        <v>4836.26</v>
      </c>
    </row>
    <row r="80" spans="1:18">
      <c r="A80" s="58" t="s">
        <v>1456</v>
      </c>
      <c r="B80" s="1483">
        <v>148.07</v>
      </c>
      <c r="C80" s="1958">
        <v>37</v>
      </c>
      <c r="D80" s="1485">
        <f t="shared" si="2"/>
        <v>5478.59</v>
      </c>
      <c r="E80" s="1962">
        <v>41</v>
      </c>
      <c r="F80" s="1486">
        <f t="shared" si="9"/>
        <v>6070.87</v>
      </c>
      <c r="G80" s="1814">
        <f t="shared" si="10"/>
        <v>78</v>
      </c>
      <c r="H80" s="1487">
        <f t="shared" si="10"/>
        <v>11549.46</v>
      </c>
      <c r="I80" s="1962">
        <v>6</v>
      </c>
      <c r="J80" s="1488">
        <f t="shared" si="11"/>
        <v>888.42</v>
      </c>
      <c r="K80" s="1962">
        <v>42</v>
      </c>
      <c r="L80" s="1489">
        <f t="shared" si="13"/>
        <v>6218.94</v>
      </c>
      <c r="M80" s="1962"/>
      <c r="N80" s="1488"/>
      <c r="O80" s="1968">
        <f t="shared" si="12"/>
        <v>48</v>
      </c>
      <c r="P80" s="1489">
        <f t="shared" si="12"/>
        <v>7107.36</v>
      </c>
      <c r="Q80" s="1958">
        <f t="shared" si="8"/>
        <v>30</v>
      </c>
      <c r="R80" s="1490">
        <f t="shared" si="1"/>
        <v>4442.0999999999995</v>
      </c>
    </row>
    <row r="81" spans="1:18">
      <c r="A81" s="58" t="s">
        <v>1457</v>
      </c>
      <c r="B81" s="1483">
        <v>159.12</v>
      </c>
      <c r="C81" s="1958">
        <v>98</v>
      </c>
      <c r="D81" s="1485">
        <f t="shared" si="2"/>
        <v>15593.76</v>
      </c>
      <c r="E81" s="1962"/>
      <c r="F81" s="1486"/>
      <c r="G81" s="1814">
        <f t="shared" si="10"/>
        <v>98</v>
      </c>
      <c r="H81" s="1487">
        <f t="shared" si="10"/>
        <v>15593.76</v>
      </c>
      <c r="I81" s="1962"/>
      <c r="J81" s="1488"/>
      <c r="K81" s="1962"/>
      <c r="L81" s="1489"/>
      <c r="M81" s="1962"/>
      <c r="N81" s="1488"/>
      <c r="O81" s="1968">
        <f t="shared" si="12"/>
        <v>0</v>
      </c>
      <c r="P81" s="1489">
        <f t="shared" si="12"/>
        <v>0</v>
      </c>
      <c r="Q81" s="1958">
        <f t="shared" si="8"/>
        <v>98</v>
      </c>
      <c r="R81" s="1490">
        <f t="shared" si="1"/>
        <v>15593.76</v>
      </c>
    </row>
    <row r="82" spans="1:18">
      <c r="A82" s="58" t="s">
        <v>1458</v>
      </c>
      <c r="B82" s="1483">
        <v>295</v>
      </c>
      <c r="C82" s="1958">
        <v>60</v>
      </c>
      <c r="D82" s="1485">
        <f t="shared" si="2"/>
        <v>17700</v>
      </c>
      <c r="E82" s="1962"/>
      <c r="F82" s="1486"/>
      <c r="G82" s="1814">
        <f t="shared" si="10"/>
        <v>60</v>
      </c>
      <c r="H82" s="1487">
        <f t="shared" si="10"/>
        <v>17700</v>
      </c>
      <c r="I82" s="1962">
        <v>2</v>
      </c>
      <c r="J82" s="1488">
        <f t="shared" si="11"/>
        <v>590</v>
      </c>
      <c r="K82" s="1962">
        <v>1</v>
      </c>
      <c r="L82" s="1489">
        <f t="shared" si="13"/>
        <v>295</v>
      </c>
      <c r="M82" s="1962"/>
      <c r="N82" s="1488"/>
      <c r="O82" s="1968">
        <f t="shared" si="12"/>
        <v>3</v>
      </c>
      <c r="P82" s="1489">
        <f t="shared" si="12"/>
        <v>885</v>
      </c>
      <c r="Q82" s="1958">
        <f t="shared" si="8"/>
        <v>57</v>
      </c>
      <c r="R82" s="1490">
        <f t="shared" si="1"/>
        <v>16815</v>
      </c>
    </row>
    <row r="83" spans="1:18">
      <c r="A83" s="58" t="s">
        <v>1459</v>
      </c>
      <c r="B83" s="1483">
        <v>123</v>
      </c>
      <c r="C83" s="1958">
        <v>22</v>
      </c>
      <c r="D83" s="1485">
        <f t="shared" si="2"/>
        <v>2706</v>
      </c>
      <c r="E83" s="1962">
        <v>13</v>
      </c>
      <c r="F83" s="1486">
        <f t="shared" si="9"/>
        <v>1599</v>
      </c>
      <c r="G83" s="1814">
        <f t="shared" si="10"/>
        <v>35</v>
      </c>
      <c r="H83" s="1487">
        <f t="shared" si="10"/>
        <v>4305</v>
      </c>
      <c r="I83" s="1962">
        <v>3</v>
      </c>
      <c r="J83" s="1488">
        <f t="shared" si="11"/>
        <v>369</v>
      </c>
      <c r="K83" s="1962">
        <v>3</v>
      </c>
      <c r="L83" s="1489">
        <f t="shared" si="13"/>
        <v>369</v>
      </c>
      <c r="M83" s="1962"/>
      <c r="N83" s="1488"/>
      <c r="O83" s="1968">
        <f t="shared" si="12"/>
        <v>6</v>
      </c>
      <c r="P83" s="1489">
        <f t="shared" si="12"/>
        <v>738</v>
      </c>
      <c r="Q83" s="1958">
        <f t="shared" si="8"/>
        <v>29</v>
      </c>
      <c r="R83" s="1490">
        <f t="shared" si="1"/>
        <v>3567</v>
      </c>
    </row>
    <row r="84" spans="1:18">
      <c r="A84" s="58" t="s">
        <v>1460</v>
      </c>
      <c r="B84" s="1491">
        <v>222.72</v>
      </c>
      <c r="C84" s="1959"/>
      <c r="D84" s="1485"/>
      <c r="E84" s="1962">
        <v>80</v>
      </c>
      <c r="F84" s="1486">
        <f t="shared" si="9"/>
        <v>17817.599999999999</v>
      </c>
      <c r="G84" s="1814">
        <f t="shared" si="10"/>
        <v>80</v>
      </c>
      <c r="H84" s="1487">
        <f t="shared" si="10"/>
        <v>17817.599999999999</v>
      </c>
      <c r="I84" s="1962">
        <v>6</v>
      </c>
      <c r="J84" s="1488">
        <f t="shared" si="11"/>
        <v>1336.32</v>
      </c>
      <c r="K84" s="1962">
        <v>56</v>
      </c>
      <c r="L84" s="1489">
        <f t="shared" si="13"/>
        <v>12472.32</v>
      </c>
      <c r="M84" s="1962"/>
      <c r="N84" s="1488"/>
      <c r="O84" s="1968">
        <f t="shared" si="12"/>
        <v>62</v>
      </c>
      <c r="P84" s="1489">
        <f t="shared" si="12"/>
        <v>13808.64</v>
      </c>
      <c r="Q84" s="1958">
        <f t="shared" si="8"/>
        <v>18</v>
      </c>
      <c r="R84" s="1490">
        <f t="shared" si="1"/>
        <v>4008.96</v>
      </c>
    </row>
    <row r="85" spans="1:18">
      <c r="A85" s="58" t="s">
        <v>1461</v>
      </c>
      <c r="B85" s="1491">
        <v>60</v>
      </c>
      <c r="C85" s="1959"/>
      <c r="D85" s="1485"/>
      <c r="E85" s="1962">
        <v>20</v>
      </c>
      <c r="F85" s="1486">
        <f t="shared" si="9"/>
        <v>1200</v>
      </c>
      <c r="G85" s="1814">
        <f t="shared" si="10"/>
        <v>20</v>
      </c>
      <c r="H85" s="1487">
        <f t="shared" si="10"/>
        <v>1200</v>
      </c>
      <c r="I85" s="1962">
        <v>3</v>
      </c>
      <c r="J85" s="1488">
        <f t="shared" si="11"/>
        <v>180</v>
      </c>
      <c r="K85" s="1962"/>
      <c r="L85" s="1489"/>
      <c r="M85" s="1962"/>
      <c r="N85" s="1488"/>
      <c r="O85" s="1968">
        <f t="shared" si="12"/>
        <v>3</v>
      </c>
      <c r="P85" s="1489">
        <f t="shared" si="12"/>
        <v>180</v>
      </c>
      <c r="Q85" s="1958">
        <f t="shared" si="8"/>
        <v>17</v>
      </c>
      <c r="R85" s="1490">
        <f t="shared" si="1"/>
        <v>1020</v>
      </c>
    </row>
    <row r="86" spans="1:18">
      <c r="A86" s="58" t="s">
        <v>1462</v>
      </c>
      <c r="B86" s="1483">
        <v>80</v>
      </c>
      <c r="C86" s="1958">
        <v>2</v>
      </c>
      <c r="D86" s="1485">
        <f t="shared" si="2"/>
        <v>160</v>
      </c>
      <c r="E86" s="1962"/>
      <c r="F86" s="1486"/>
      <c r="G86" s="1814">
        <f t="shared" si="10"/>
        <v>2</v>
      </c>
      <c r="H86" s="1487">
        <f t="shared" si="10"/>
        <v>160</v>
      </c>
      <c r="I86" s="1962"/>
      <c r="J86" s="1488"/>
      <c r="K86" s="1962"/>
      <c r="L86" s="1489"/>
      <c r="M86" s="1962"/>
      <c r="N86" s="1488"/>
      <c r="O86" s="1968">
        <f t="shared" si="12"/>
        <v>0</v>
      </c>
      <c r="P86" s="1489">
        <f t="shared" si="12"/>
        <v>0</v>
      </c>
      <c r="Q86" s="1958">
        <f t="shared" si="8"/>
        <v>2</v>
      </c>
      <c r="R86" s="1490">
        <f t="shared" si="1"/>
        <v>160</v>
      </c>
    </row>
    <row r="87" spans="1:18">
      <c r="A87" s="58" t="s">
        <v>1463</v>
      </c>
      <c r="B87" s="1483">
        <v>218</v>
      </c>
      <c r="C87" s="1958">
        <v>31</v>
      </c>
      <c r="D87" s="1485">
        <f t="shared" si="2"/>
        <v>6758</v>
      </c>
      <c r="E87" s="1962">
        <v>19</v>
      </c>
      <c r="F87" s="1486">
        <f t="shared" si="9"/>
        <v>4142</v>
      </c>
      <c r="G87" s="1814">
        <f t="shared" si="10"/>
        <v>50</v>
      </c>
      <c r="H87" s="1487">
        <f t="shared" si="10"/>
        <v>10900</v>
      </c>
      <c r="I87" s="1962">
        <v>4</v>
      </c>
      <c r="J87" s="1488">
        <f t="shared" si="11"/>
        <v>872</v>
      </c>
      <c r="K87" s="1962">
        <v>33</v>
      </c>
      <c r="L87" s="1489">
        <f t="shared" si="13"/>
        <v>7194</v>
      </c>
      <c r="M87" s="1962"/>
      <c r="N87" s="1488"/>
      <c r="O87" s="1968">
        <f t="shared" si="12"/>
        <v>37</v>
      </c>
      <c r="P87" s="1489">
        <f t="shared" si="12"/>
        <v>8066</v>
      </c>
      <c r="Q87" s="1958">
        <f t="shared" si="8"/>
        <v>13</v>
      </c>
      <c r="R87" s="1490">
        <f t="shared" si="1"/>
        <v>2834</v>
      </c>
    </row>
    <row r="88" spans="1:18">
      <c r="A88" s="58" t="s">
        <v>1464</v>
      </c>
      <c r="B88" s="1491">
        <v>124.81</v>
      </c>
      <c r="C88" s="1958">
        <v>22</v>
      </c>
      <c r="D88" s="1485">
        <f t="shared" si="2"/>
        <v>2745.82</v>
      </c>
      <c r="E88" s="1962">
        <v>13</v>
      </c>
      <c r="F88" s="1486">
        <f t="shared" si="9"/>
        <v>1622.53</v>
      </c>
      <c r="G88" s="1814">
        <f t="shared" si="10"/>
        <v>35</v>
      </c>
      <c r="H88" s="1487">
        <f t="shared" si="10"/>
        <v>4368.3500000000004</v>
      </c>
      <c r="I88" s="1962">
        <v>4</v>
      </c>
      <c r="J88" s="1488">
        <f t="shared" si="11"/>
        <v>499.24</v>
      </c>
      <c r="K88" s="1962">
        <v>2</v>
      </c>
      <c r="L88" s="1489">
        <f t="shared" si="13"/>
        <v>249.62</v>
      </c>
      <c r="M88" s="1962"/>
      <c r="N88" s="1488"/>
      <c r="O88" s="1968">
        <f t="shared" si="12"/>
        <v>6</v>
      </c>
      <c r="P88" s="1489">
        <f t="shared" si="12"/>
        <v>748.86</v>
      </c>
      <c r="Q88" s="1958">
        <f t="shared" si="8"/>
        <v>29</v>
      </c>
      <c r="R88" s="1490">
        <f t="shared" ref="R88:R120" si="14">PRODUCT(B88*Q88)</f>
        <v>3619.4900000000002</v>
      </c>
    </row>
    <row r="89" spans="1:18">
      <c r="A89" s="58" t="s">
        <v>1465</v>
      </c>
      <c r="B89" s="1491">
        <v>68.900000000000006</v>
      </c>
      <c r="C89" s="1958">
        <v>17</v>
      </c>
      <c r="D89" s="1485">
        <f t="shared" si="2"/>
        <v>1171.3000000000002</v>
      </c>
      <c r="E89" s="1962">
        <v>40</v>
      </c>
      <c r="F89" s="1486">
        <f t="shared" si="9"/>
        <v>2756</v>
      </c>
      <c r="G89" s="1814">
        <f t="shared" si="10"/>
        <v>57</v>
      </c>
      <c r="H89" s="1487">
        <f t="shared" si="10"/>
        <v>3927.3</v>
      </c>
      <c r="I89" s="1962">
        <v>8</v>
      </c>
      <c r="J89" s="1488">
        <f t="shared" si="11"/>
        <v>551.20000000000005</v>
      </c>
      <c r="K89" s="1962">
        <v>21</v>
      </c>
      <c r="L89" s="1489">
        <f t="shared" si="13"/>
        <v>1446.9</v>
      </c>
      <c r="M89" s="1962"/>
      <c r="N89" s="1488"/>
      <c r="O89" s="1968">
        <f t="shared" si="12"/>
        <v>29</v>
      </c>
      <c r="P89" s="1489">
        <f t="shared" si="12"/>
        <v>1998.1000000000001</v>
      </c>
      <c r="Q89" s="1958">
        <f t="shared" si="8"/>
        <v>28</v>
      </c>
      <c r="R89" s="1490">
        <f t="shared" si="14"/>
        <v>1929.2000000000003</v>
      </c>
    </row>
    <row r="90" spans="1:18">
      <c r="A90" s="58" t="s">
        <v>1466</v>
      </c>
      <c r="B90" s="1483">
        <v>147.5</v>
      </c>
      <c r="C90" s="1958">
        <v>56</v>
      </c>
      <c r="D90" s="1485">
        <f t="shared" ref="D90:D119" si="15">PRODUCT(C90*B90)</f>
        <v>8260</v>
      </c>
      <c r="E90" s="1962">
        <v>8</v>
      </c>
      <c r="F90" s="1486">
        <f t="shared" si="9"/>
        <v>1180</v>
      </c>
      <c r="G90" s="1814">
        <f t="shared" si="10"/>
        <v>64</v>
      </c>
      <c r="H90" s="1487">
        <f t="shared" si="10"/>
        <v>9440</v>
      </c>
      <c r="I90" s="1962">
        <v>1</v>
      </c>
      <c r="J90" s="1488">
        <f t="shared" si="11"/>
        <v>147.5</v>
      </c>
      <c r="K90" s="1962">
        <v>29</v>
      </c>
      <c r="L90" s="1489">
        <f t="shared" si="13"/>
        <v>4277.5</v>
      </c>
      <c r="M90" s="1962"/>
      <c r="N90" s="1488"/>
      <c r="O90" s="1968">
        <f t="shared" si="12"/>
        <v>30</v>
      </c>
      <c r="P90" s="1489">
        <f t="shared" si="12"/>
        <v>4425</v>
      </c>
      <c r="Q90" s="1958">
        <f t="shared" si="8"/>
        <v>34</v>
      </c>
      <c r="R90" s="1490">
        <f t="shared" si="14"/>
        <v>5015</v>
      </c>
    </row>
    <row r="91" spans="1:18">
      <c r="A91" s="58" t="s">
        <v>1467</v>
      </c>
      <c r="B91" s="1483">
        <v>169.71</v>
      </c>
      <c r="C91" s="1958">
        <v>21</v>
      </c>
      <c r="D91" s="1485">
        <f t="shared" si="15"/>
        <v>3563.9100000000003</v>
      </c>
      <c r="E91" s="1962">
        <v>31</v>
      </c>
      <c r="F91" s="1486">
        <f t="shared" si="9"/>
        <v>5261.01</v>
      </c>
      <c r="G91" s="1814">
        <f t="shared" si="10"/>
        <v>52</v>
      </c>
      <c r="H91" s="1487">
        <f t="shared" si="10"/>
        <v>8824.92</v>
      </c>
      <c r="I91" s="1962"/>
      <c r="J91" s="1488"/>
      <c r="K91" s="1962">
        <v>22</v>
      </c>
      <c r="L91" s="1489">
        <f t="shared" si="13"/>
        <v>3733.6200000000003</v>
      </c>
      <c r="M91" s="1962"/>
      <c r="N91" s="1488"/>
      <c r="O91" s="1968">
        <f t="shared" si="12"/>
        <v>22</v>
      </c>
      <c r="P91" s="1489">
        <f t="shared" si="12"/>
        <v>3733.6200000000003</v>
      </c>
      <c r="Q91" s="1958">
        <f t="shared" si="8"/>
        <v>30</v>
      </c>
      <c r="R91" s="1490">
        <f t="shared" si="14"/>
        <v>5091.3</v>
      </c>
    </row>
    <row r="92" spans="1:18">
      <c r="A92" s="58" t="s">
        <v>1468</v>
      </c>
      <c r="B92" s="1483">
        <v>117.5</v>
      </c>
      <c r="C92" s="1958">
        <v>14</v>
      </c>
      <c r="D92" s="1485">
        <f t="shared" si="15"/>
        <v>1645</v>
      </c>
      <c r="E92" s="1962">
        <v>106</v>
      </c>
      <c r="F92" s="1486">
        <f t="shared" si="9"/>
        <v>12455</v>
      </c>
      <c r="G92" s="1814">
        <f t="shared" si="10"/>
        <v>120</v>
      </c>
      <c r="H92" s="1487">
        <f t="shared" si="10"/>
        <v>14100</v>
      </c>
      <c r="I92" s="1962">
        <v>6</v>
      </c>
      <c r="J92" s="1488">
        <f t="shared" si="11"/>
        <v>705</v>
      </c>
      <c r="K92" s="1962">
        <v>78</v>
      </c>
      <c r="L92" s="1489">
        <f t="shared" si="13"/>
        <v>9165</v>
      </c>
      <c r="M92" s="1962"/>
      <c r="N92" s="1488"/>
      <c r="O92" s="1968">
        <f t="shared" si="12"/>
        <v>84</v>
      </c>
      <c r="P92" s="1489">
        <f t="shared" si="12"/>
        <v>9870</v>
      </c>
      <c r="Q92" s="1958">
        <f t="shared" si="8"/>
        <v>36</v>
      </c>
      <c r="R92" s="1490">
        <f t="shared" si="14"/>
        <v>4230</v>
      </c>
    </row>
    <row r="93" spans="1:18">
      <c r="A93" s="58" t="s">
        <v>1469</v>
      </c>
      <c r="B93" s="1483">
        <v>76.13</v>
      </c>
      <c r="C93" s="1958">
        <v>5</v>
      </c>
      <c r="D93" s="1485">
        <f t="shared" si="15"/>
        <v>380.65</v>
      </c>
      <c r="E93" s="1962"/>
      <c r="F93" s="1486"/>
      <c r="G93" s="1814">
        <f t="shared" si="10"/>
        <v>5</v>
      </c>
      <c r="H93" s="1487">
        <f t="shared" si="10"/>
        <v>380.65</v>
      </c>
      <c r="I93" s="1962">
        <v>1</v>
      </c>
      <c r="J93" s="1488">
        <f t="shared" si="11"/>
        <v>76.13</v>
      </c>
      <c r="K93" s="1962"/>
      <c r="L93" s="1489"/>
      <c r="M93" s="1962"/>
      <c r="N93" s="1488"/>
      <c r="O93" s="1968">
        <f t="shared" si="12"/>
        <v>1</v>
      </c>
      <c r="P93" s="1489">
        <f t="shared" si="12"/>
        <v>76.13</v>
      </c>
      <c r="Q93" s="1958">
        <f t="shared" si="8"/>
        <v>4</v>
      </c>
      <c r="R93" s="1490">
        <f t="shared" si="14"/>
        <v>304.52</v>
      </c>
    </row>
    <row r="94" spans="1:18">
      <c r="A94" s="58" t="s">
        <v>1470</v>
      </c>
      <c r="B94" s="1483">
        <v>65.209999999999994</v>
      </c>
      <c r="C94" s="1958">
        <v>20</v>
      </c>
      <c r="D94" s="1485">
        <f t="shared" si="15"/>
        <v>1304.1999999999998</v>
      </c>
      <c r="E94" s="1962"/>
      <c r="F94" s="1486"/>
      <c r="G94" s="1814">
        <f t="shared" si="10"/>
        <v>20</v>
      </c>
      <c r="H94" s="1487">
        <f t="shared" si="10"/>
        <v>1304.1999999999998</v>
      </c>
      <c r="I94" s="1962"/>
      <c r="J94" s="1488"/>
      <c r="K94" s="1962"/>
      <c r="L94" s="1489"/>
      <c r="M94" s="1962"/>
      <c r="N94" s="1488"/>
      <c r="O94" s="1968">
        <f t="shared" si="12"/>
        <v>0</v>
      </c>
      <c r="P94" s="1489">
        <f t="shared" si="12"/>
        <v>0</v>
      </c>
      <c r="Q94" s="1958">
        <f t="shared" si="8"/>
        <v>20</v>
      </c>
      <c r="R94" s="1490">
        <f t="shared" si="14"/>
        <v>1304.1999999999998</v>
      </c>
    </row>
    <row r="95" spans="1:18">
      <c r="A95" s="58" t="s">
        <v>1471</v>
      </c>
      <c r="B95" s="1483">
        <v>79.72</v>
      </c>
      <c r="C95" s="1958">
        <v>2</v>
      </c>
      <c r="D95" s="1485">
        <f t="shared" si="15"/>
        <v>159.44</v>
      </c>
      <c r="E95" s="1962"/>
      <c r="F95" s="1486"/>
      <c r="G95" s="1814">
        <f t="shared" si="10"/>
        <v>2</v>
      </c>
      <c r="H95" s="1487">
        <f t="shared" si="10"/>
        <v>159.44</v>
      </c>
      <c r="I95" s="1962"/>
      <c r="J95" s="1488"/>
      <c r="K95" s="1962"/>
      <c r="L95" s="1489"/>
      <c r="M95" s="1962"/>
      <c r="N95" s="1488"/>
      <c r="O95" s="1968">
        <f t="shared" si="12"/>
        <v>0</v>
      </c>
      <c r="P95" s="1489">
        <f t="shared" si="12"/>
        <v>0</v>
      </c>
      <c r="Q95" s="1958">
        <f t="shared" si="8"/>
        <v>2</v>
      </c>
      <c r="R95" s="1490">
        <f t="shared" si="14"/>
        <v>159.44</v>
      </c>
    </row>
    <row r="96" spans="1:18">
      <c r="A96" s="58" t="s">
        <v>1472</v>
      </c>
      <c r="B96" s="1483">
        <v>143</v>
      </c>
      <c r="C96" s="1958">
        <v>42</v>
      </c>
      <c r="D96" s="1485">
        <f t="shared" si="15"/>
        <v>6006</v>
      </c>
      <c r="E96" s="1962"/>
      <c r="F96" s="1486"/>
      <c r="G96" s="1814">
        <f t="shared" si="10"/>
        <v>42</v>
      </c>
      <c r="H96" s="1487">
        <f t="shared" si="10"/>
        <v>6006</v>
      </c>
      <c r="I96" s="1962">
        <v>1</v>
      </c>
      <c r="J96" s="1488">
        <f t="shared" si="11"/>
        <v>143</v>
      </c>
      <c r="K96" s="1962">
        <v>9</v>
      </c>
      <c r="L96" s="1489">
        <f t="shared" si="13"/>
        <v>1287</v>
      </c>
      <c r="M96" s="1962"/>
      <c r="N96" s="1488"/>
      <c r="O96" s="1968">
        <f t="shared" si="12"/>
        <v>10</v>
      </c>
      <c r="P96" s="1489">
        <f t="shared" si="12"/>
        <v>1430</v>
      </c>
      <c r="Q96" s="1958">
        <f t="shared" si="8"/>
        <v>32</v>
      </c>
      <c r="R96" s="1490">
        <f t="shared" si="14"/>
        <v>4576</v>
      </c>
    </row>
    <row r="97" spans="1:18">
      <c r="A97" s="58" t="s">
        <v>1473</v>
      </c>
      <c r="B97" s="1491">
        <v>217.25</v>
      </c>
      <c r="C97" s="1958">
        <v>29</v>
      </c>
      <c r="D97" s="1485">
        <f t="shared" si="15"/>
        <v>6300.25</v>
      </c>
      <c r="E97" s="1962">
        <v>30</v>
      </c>
      <c r="F97" s="1486">
        <f t="shared" si="9"/>
        <v>6517.5</v>
      </c>
      <c r="G97" s="1814">
        <f t="shared" si="10"/>
        <v>59</v>
      </c>
      <c r="H97" s="1487">
        <f t="shared" si="10"/>
        <v>12817.75</v>
      </c>
      <c r="I97" s="1962">
        <v>1</v>
      </c>
      <c r="J97" s="1488">
        <f t="shared" si="11"/>
        <v>217.25</v>
      </c>
      <c r="K97" s="1962">
        <v>12</v>
      </c>
      <c r="L97" s="1489">
        <f t="shared" si="13"/>
        <v>2607</v>
      </c>
      <c r="M97" s="1962"/>
      <c r="N97" s="1488"/>
      <c r="O97" s="1968">
        <f t="shared" si="12"/>
        <v>13</v>
      </c>
      <c r="P97" s="1489">
        <f t="shared" si="12"/>
        <v>2824.25</v>
      </c>
      <c r="Q97" s="1958">
        <f t="shared" si="8"/>
        <v>46</v>
      </c>
      <c r="R97" s="1490">
        <f t="shared" si="14"/>
        <v>9993.5</v>
      </c>
    </row>
    <row r="98" spans="1:18">
      <c r="A98" s="58" t="s">
        <v>1474</v>
      </c>
      <c r="B98" s="1491">
        <v>199.52</v>
      </c>
      <c r="C98" s="1959"/>
      <c r="D98" s="1485"/>
      <c r="E98" s="1962">
        <v>95</v>
      </c>
      <c r="F98" s="1486">
        <f t="shared" si="9"/>
        <v>18954.400000000001</v>
      </c>
      <c r="G98" s="1814">
        <f t="shared" si="10"/>
        <v>95</v>
      </c>
      <c r="H98" s="1487">
        <f t="shared" si="10"/>
        <v>18954.400000000001</v>
      </c>
      <c r="I98" s="1962">
        <v>17</v>
      </c>
      <c r="J98" s="1488">
        <f t="shared" si="11"/>
        <v>3391.84</v>
      </c>
      <c r="K98" s="1962">
        <v>68</v>
      </c>
      <c r="L98" s="1489">
        <f t="shared" si="13"/>
        <v>13567.36</v>
      </c>
      <c r="M98" s="1962"/>
      <c r="N98" s="1488"/>
      <c r="O98" s="1968">
        <f t="shared" si="12"/>
        <v>85</v>
      </c>
      <c r="P98" s="1489">
        <f t="shared" si="12"/>
        <v>16959.2</v>
      </c>
      <c r="Q98" s="1958">
        <f t="shared" si="8"/>
        <v>10</v>
      </c>
      <c r="R98" s="1490">
        <f t="shared" si="14"/>
        <v>1995.2</v>
      </c>
    </row>
    <row r="99" spans="1:18">
      <c r="A99" s="58" t="s">
        <v>1475</v>
      </c>
      <c r="B99" s="1491">
        <v>152.5</v>
      </c>
      <c r="C99" s="1959"/>
      <c r="D99" s="1485"/>
      <c r="E99" s="1962">
        <v>70</v>
      </c>
      <c r="F99" s="1486">
        <f t="shared" si="9"/>
        <v>10675</v>
      </c>
      <c r="G99" s="1814">
        <f t="shared" si="10"/>
        <v>70</v>
      </c>
      <c r="H99" s="1487">
        <f t="shared" si="10"/>
        <v>10675</v>
      </c>
      <c r="I99" s="1962"/>
      <c r="J99" s="1488"/>
      <c r="K99" s="1962">
        <v>70</v>
      </c>
      <c r="L99" s="1489">
        <f t="shared" si="13"/>
        <v>10675</v>
      </c>
      <c r="M99" s="1962"/>
      <c r="N99" s="1488"/>
      <c r="O99" s="1968">
        <f t="shared" si="12"/>
        <v>70</v>
      </c>
      <c r="P99" s="1489">
        <f t="shared" si="12"/>
        <v>10675</v>
      </c>
      <c r="Q99" s="1958">
        <f t="shared" si="8"/>
        <v>0</v>
      </c>
      <c r="R99" s="1490">
        <v>0</v>
      </c>
    </row>
    <row r="100" spans="1:18">
      <c r="A100" s="58" t="s">
        <v>1476</v>
      </c>
      <c r="B100" s="1491">
        <v>269.12</v>
      </c>
      <c r="C100" s="1958">
        <v>33</v>
      </c>
      <c r="D100" s="1485">
        <f t="shared" si="15"/>
        <v>8880.9600000000009</v>
      </c>
      <c r="E100" s="1962">
        <v>1</v>
      </c>
      <c r="F100" s="1486">
        <f t="shared" si="9"/>
        <v>269.12</v>
      </c>
      <c r="G100" s="1814">
        <f t="shared" si="10"/>
        <v>34</v>
      </c>
      <c r="H100" s="1487">
        <f t="shared" si="10"/>
        <v>9150.0800000000017</v>
      </c>
      <c r="I100" s="1962"/>
      <c r="J100" s="1488"/>
      <c r="K100" s="1962">
        <v>2</v>
      </c>
      <c r="L100" s="1489">
        <f t="shared" si="13"/>
        <v>538.24</v>
      </c>
      <c r="M100" s="1962"/>
      <c r="N100" s="1488"/>
      <c r="O100" s="1968">
        <f t="shared" si="12"/>
        <v>2</v>
      </c>
      <c r="P100" s="1489">
        <f t="shared" si="12"/>
        <v>538.24</v>
      </c>
      <c r="Q100" s="1958">
        <f t="shared" si="8"/>
        <v>32</v>
      </c>
      <c r="R100" s="1490">
        <f t="shared" si="14"/>
        <v>8611.84</v>
      </c>
    </row>
    <row r="101" spans="1:18">
      <c r="A101" s="58" t="s">
        <v>1477</v>
      </c>
      <c r="B101" s="1491">
        <v>107</v>
      </c>
      <c r="C101" s="1959"/>
      <c r="D101" s="1485"/>
      <c r="E101" s="1962">
        <v>107</v>
      </c>
      <c r="F101" s="1486">
        <f t="shared" si="9"/>
        <v>11449</v>
      </c>
      <c r="G101" s="1814">
        <f t="shared" si="10"/>
        <v>107</v>
      </c>
      <c r="H101" s="1487">
        <f t="shared" si="10"/>
        <v>11449</v>
      </c>
      <c r="I101" s="1962">
        <v>4</v>
      </c>
      <c r="J101" s="1488">
        <f t="shared" si="11"/>
        <v>428</v>
      </c>
      <c r="K101" s="1962">
        <v>74</v>
      </c>
      <c r="L101" s="1489">
        <f t="shared" si="13"/>
        <v>7918</v>
      </c>
      <c r="M101" s="1962"/>
      <c r="N101" s="1488"/>
      <c r="O101" s="1968">
        <f t="shared" si="12"/>
        <v>78</v>
      </c>
      <c r="P101" s="1489">
        <f t="shared" si="12"/>
        <v>8346</v>
      </c>
      <c r="Q101" s="1958">
        <f t="shared" si="8"/>
        <v>29</v>
      </c>
      <c r="R101" s="1490">
        <f t="shared" si="14"/>
        <v>3103</v>
      </c>
    </row>
    <row r="102" spans="1:18">
      <c r="A102" s="58" t="s">
        <v>1478</v>
      </c>
      <c r="B102" s="1483">
        <v>90</v>
      </c>
      <c r="C102" s="1958">
        <v>15</v>
      </c>
      <c r="D102" s="1485">
        <f t="shared" si="15"/>
        <v>1350</v>
      </c>
      <c r="E102" s="1962"/>
      <c r="F102" s="1486"/>
      <c r="G102" s="1814">
        <f t="shared" si="10"/>
        <v>15</v>
      </c>
      <c r="H102" s="1487">
        <f t="shared" si="10"/>
        <v>1350</v>
      </c>
      <c r="I102" s="1962">
        <v>1</v>
      </c>
      <c r="J102" s="1488">
        <f t="shared" si="11"/>
        <v>90</v>
      </c>
      <c r="K102" s="1962">
        <v>1</v>
      </c>
      <c r="L102" s="1489">
        <f t="shared" si="13"/>
        <v>90</v>
      </c>
      <c r="M102" s="1962"/>
      <c r="N102" s="1488"/>
      <c r="O102" s="1968">
        <f t="shared" si="12"/>
        <v>2</v>
      </c>
      <c r="P102" s="1489">
        <f t="shared" si="12"/>
        <v>180</v>
      </c>
      <c r="Q102" s="1958">
        <f t="shared" si="8"/>
        <v>13</v>
      </c>
      <c r="R102" s="1490">
        <f t="shared" si="14"/>
        <v>1170</v>
      </c>
    </row>
    <row r="103" spans="1:18">
      <c r="A103" s="58" t="s">
        <v>1479</v>
      </c>
      <c r="B103" s="1491">
        <v>425</v>
      </c>
      <c r="C103" s="1958">
        <v>32</v>
      </c>
      <c r="D103" s="1485">
        <f t="shared" si="15"/>
        <v>13600</v>
      </c>
      <c r="E103" s="1962"/>
      <c r="F103" s="1486"/>
      <c r="G103" s="1814">
        <f t="shared" si="10"/>
        <v>32</v>
      </c>
      <c r="H103" s="1487">
        <f t="shared" si="10"/>
        <v>13600</v>
      </c>
      <c r="I103" s="1962"/>
      <c r="J103" s="1488"/>
      <c r="K103" s="1962">
        <v>6</v>
      </c>
      <c r="L103" s="1489">
        <f t="shared" si="13"/>
        <v>2550</v>
      </c>
      <c r="M103" s="1962"/>
      <c r="N103" s="1488"/>
      <c r="O103" s="1968">
        <f t="shared" si="12"/>
        <v>6</v>
      </c>
      <c r="P103" s="1489">
        <f t="shared" si="12"/>
        <v>2550</v>
      </c>
      <c r="Q103" s="1958">
        <f t="shared" si="8"/>
        <v>26</v>
      </c>
      <c r="R103" s="1490">
        <f t="shared" si="14"/>
        <v>11050</v>
      </c>
    </row>
    <row r="104" spans="1:18">
      <c r="A104" s="58" t="s">
        <v>1480</v>
      </c>
      <c r="B104" s="1491">
        <v>169.94</v>
      </c>
      <c r="C104" s="1958">
        <v>33</v>
      </c>
      <c r="D104" s="1485">
        <f t="shared" si="15"/>
        <v>5608.0199999999995</v>
      </c>
      <c r="E104" s="1962">
        <v>40</v>
      </c>
      <c r="F104" s="1486">
        <f t="shared" si="9"/>
        <v>6797.6</v>
      </c>
      <c r="G104" s="1814">
        <f t="shared" si="10"/>
        <v>73</v>
      </c>
      <c r="H104" s="1487">
        <f t="shared" si="10"/>
        <v>12405.619999999999</v>
      </c>
      <c r="I104" s="1962">
        <v>4</v>
      </c>
      <c r="J104" s="1488">
        <f t="shared" si="11"/>
        <v>679.76</v>
      </c>
      <c r="K104" s="1962">
        <v>40</v>
      </c>
      <c r="L104" s="1489">
        <f t="shared" si="13"/>
        <v>6797.6</v>
      </c>
      <c r="M104" s="1962"/>
      <c r="N104" s="1488"/>
      <c r="O104" s="1968">
        <f t="shared" si="12"/>
        <v>44</v>
      </c>
      <c r="P104" s="1489">
        <f t="shared" si="12"/>
        <v>7477.3600000000006</v>
      </c>
      <c r="Q104" s="1958">
        <f t="shared" si="8"/>
        <v>29</v>
      </c>
      <c r="R104" s="1490">
        <f t="shared" si="14"/>
        <v>4928.26</v>
      </c>
    </row>
    <row r="105" spans="1:18">
      <c r="A105" s="58" t="s">
        <v>1481</v>
      </c>
      <c r="B105" s="1483">
        <v>222.21</v>
      </c>
      <c r="C105" s="1958">
        <v>78</v>
      </c>
      <c r="D105" s="1485">
        <f t="shared" si="15"/>
        <v>17332.38</v>
      </c>
      <c r="E105" s="1962"/>
      <c r="F105" s="1486"/>
      <c r="G105" s="1814">
        <f t="shared" si="10"/>
        <v>78</v>
      </c>
      <c r="H105" s="1487">
        <f t="shared" si="10"/>
        <v>17332.38</v>
      </c>
      <c r="I105" s="1962">
        <v>6</v>
      </c>
      <c r="J105" s="1488">
        <f t="shared" si="11"/>
        <v>1333.26</v>
      </c>
      <c r="K105" s="1962"/>
      <c r="L105" s="1489"/>
      <c r="M105" s="1962"/>
      <c r="N105" s="1488"/>
      <c r="O105" s="1968">
        <f t="shared" si="12"/>
        <v>6</v>
      </c>
      <c r="P105" s="1489">
        <f t="shared" si="12"/>
        <v>1333.26</v>
      </c>
      <c r="Q105" s="1958">
        <f t="shared" si="8"/>
        <v>72</v>
      </c>
      <c r="R105" s="1490">
        <f t="shared" si="14"/>
        <v>15999.12</v>
      </c>
    </row>
    <row r="106" spans="1:18">
      <c r="A106" s="58" t="s">
        <v>1482</v>
      </c>
      <c r="B106" s="1491">
        <v>35.4</v>
      </c>
      <c r="C106" s="1958">
        <v>23</v>
      </c>
      <c r="D106" s="1485">
        <f t="shared" si="15"/>
        <v>814.19999999999993</v>
      </c>
      <c r="E106" s="1962">
        <v>10</v>
      </c>
      <c r="F106" s="1486">
        <f t="shared" si="9"/>
        <v>354</v>
      </c>
      <c r="G106" s="1814">
        <f t="shared" si="10"/>
        <v>33</v>
      </c>
      <c r="H106" s="1487">
        <f t="shared" si="10"/>
        <v>1168.1999999999998</v>
      </c>
      <c r="I106" s="1962">
        <v>8</v>
      </c>
      <c r="J106" s="1488">
        <f t="shared" si="11"/>
        <v>283.2</v>
      </c>
      <c r="K106" s="1962">
        <v>20</v>
      </c>
      <c r="L106" s="1489">
        <f t="shared" si="13"/>
        <v>708</v>
      </c>
      <c r="M106" s="1962"/>
      <c r="N106" s="1488"/>
      <c r="O106" s="1968">
        <f t="shared" si="12"/>
        <v>28</v>
      </c>
      <c r="P106" s="1489">
        <f t="shared" si="12"/>
        <v>991.2</v>
      </c>
      <c r="Q106" s="1958">
        <f t="shared" si="8"/>
        <v>5</v>
      </c>
      <c r="R106" s="1490">
        <f t="shared" si="14"/>
        <v>177</v>
      </c>
    </row>
    <row r="107" spans="1:18">
      <c r="A107" s="58" t="s">
        <v>1483</v>
      </c>
      <c r="B107" s="1483">
        <v>168.95</v>
      </c>
      <c r="C107" s="1958">
        <v>19</v>
      </c>
      <c r="D107" s="1485">
        <f t="shared" si="15"/>
        <v>3210.0499999999997</v>
      </c>
      <c r="E107" s="1962">
        <v>16</v>
      </c>
      <c r="F107" s="1486">
        <f t="shared" si="9"/>
        <v>2703.2</v>
      </c>
      <c r="G107" s="1814">
        <f t="shared" si="10"/>
        <v>35</v>
      </c>
      <c r="H107" s="1487">
        <f t="shared" si="10"/>
        <v>5913.25</v>
      </c>
      <c r="I107" s="1962">
        <v>2</v>
      </c>
      <c r="J107" s="1488">
        <f t="shared" si="11"/>
        <v>337.9</v>
      </c>
      <c r="K107" s="1962">
        <v>14</v>
      </c>
      <c r="L107" s="1489">
        <f t="shared" si="13"/>
        <v>2365.2999999999997</v>
      </c>
      <c r="M107" s="1962"/>
      <c r="N107" s="1488"/>
      <c r="O107" s="1968">
        <f t="shared" si="12"/>
        <v>16</v>
      </c>
      <c r="P107" s="1489">
        <f t="shared" si="12"/>
        <v>2703.2</v>
      </c>
      <c r="Q107" s="1958">
        <f t="shared" si="8"/>
        <v>19</v>
      </c>
      <c r="R107" s="1490">
        <f t="shared" si="14"/>
        <v>3210.0499999999997</v>
      </c>
    </row>
    <row r="108" spans="1:18">
      <c r="A108" s="58" t="s">
        <v>1484</v>
      </c>
      <c r="B108" s="1483">
        <v>90.85</v>
      </c>
      <c r="C108" s="1958">
        <v>15</v>
      </c>
      <c r="D108" s="1485">
        <f t="shared" si="15"/>
        <v>1362.75</v>
      </c>
      <c r="E108" s="1962">
        <v>42</v>
      </c>
      <c r="F108" s="1486">
        <f t="shared" si="9"/>
        <v>3815.7</v>
      </c>
      <c r="G108" s="1814">
        <f t="shared" si="10"/>
        <v>57</v>
      </c>
      <c r="H108" s="1487">
        <f t="shared" si="10"/>
        <v>5178.45</v>
      </c>
      <c r="I108" s="1962">
        <v>7</v>
      </c>
      <c r="J108" s="1488">
        <f t="shared" si="11"/>
        <v>635.94999999999993</v>
      </c>
      <c r="K108" s="1962">
        <v>38</v>
      </c>
      <c r="L108" s="1489">
        <f t="shared" si="13"/>
        <v>3452.2999999999997</v>
      </c>
      <c r="M108" s="1962"/>
      <c r="N108" s="1488"/>
      <c r="O108" s="1968">
        <f t="shared" si="12"/>
        <v>45</v>
      </c>
      <c r="P108" s="1489">
        <f t="shared" si="12"/>
        <v>4088.2499999999995</v>
      </c>
      <c r="Q108" s="1958">
        <f t="shared" si="8"/>
        <v>12</v>
      </c>
      <c r="R108" s="1490">
        <f t="shared" si="14"/>
        <v>1090.1999999999998</v>
      </c>
    </row>
    <row r="109" spans="1:18">
      <c r="A109" s="58" t="s">
        <v>1485</v>
      </c>
      <c r="B109" s="1483">
        <v>255</v>
      </c>
      <c r="C109" s="1958">
        <v>17</v>
      </c>
      <c r="D109" s="1485">
        <f t="shared" si="15"/>
        <v>4335</v>
      </c>
      <c r="E109" s="1962">
        <v>36</v>
      </c>
      <c r="F109" s="1486">
        <f t="shared" si="9"/>
        <v>9180</v>
      </c>
      <c r="G109" s="1814">
        <f t="shared" si="10"/>
        <v>53</v>
      </c>
      <c r="H109" s="1487">
        <f t="shared" si="10"/>
        <v>13515</v>
      </c>
      <c r="I109" s="1962">
        <v>3</v>
      </c>
      <c r="J109" s="1488">
        <f t="shared" si="11"/>
        <v>765</v>
      </c>
      <c r="K109" s="1962">
        <v>22</v>
      </c>
      <c r="L109" s="1489">
        <f t="shared" si="13"/>
        <v>5610</v>
      </c>
      <c r="M109" s="1962"/>
      <c r="N109" s="1488"/>
      <c r="O109" s="1968">
        <f t="shared" si="12"/>
        <v>25</v>
      </c>
      <c r="P109" s="1489">
        <f t="shared" si="12"/>
        <v>6375</v>
      </c>
      <c r="Q109" s="1958">
        <f t="shared" si="8"/>
        <v>28</v>
      </c>
      <c r="R109" s="1490">
        <f t="shared" si="14"/>
        <v>7140</v>
      </c>
    </row>
    <row r="110" spans="1:18">
      <c r="A110" s="58" t="s">
        <v>1486</v>
      </c>
      <c r="B110" s="1483">
        <v>181.42</v>
      </c>
      <c r="C110" s="1958">
        <v>39</v>
      </c>
      <c r="D110" s="1485">
        <f t="shared" si="15"/>
        <v>7075.3799999999992</v>
      </c>
      <c r="E110" s="1962">
        <v>19</v>
      </c>
      <c r="F110" s="1486">
        <f t="shared" si="9"/>
        <v>3446.9799999999996</v>
      </c>
      <c r="G110" s="1814">
        <f t="shared" si="10"/>
        <v>58</v>
      </c>
      <c r="H110" s="1487">
        <f t="shared" si="10"/>
        <v>10522.359999999999</v>
      </c>
      <c r="I110" s="1962">
        <v>1</v>
      </c>
      <c r="J110" s="1488">
        <f t="shared" si="11"/>
        <v>181.42</v>
      </c>
      <c r="K110" s="1962">
        <v>25</v>
      </c>
      <c r="L110" s="1489">
        <f t="shared" si="13"/>
        <v>4535.5</v>
      </c>
      <c r="M110" s="1962"/>
      <c r="N110" s="1488"/>
      <c r="O110" s="1968">
        <f t="shared" si="12"/>
        <v>26</v>
      </c>
      <c r="P110" s="1489">
        <f t="shared" si="12"/>
        <v>4716.92</v>
      </c>
      <c r="Q110" s="1958">
        <f t="shared" si="8"/>
        <v>32</v>
      </c>
      <c r="R110" s="1490">
        <f t="shared" si="14"/>
        <v>5805.44</v>
      </c>
    </row>
    <row r="111" spans="1:18">
      <c r="A111" s="58" t="s">
        <v>1487</v>
      </c>
      <c r="B111" s="1483">
        <v>30</v>
      </c>
      <c r="C111" s="1958">
        <v>10</v>
      </c>
      <c r="D111" s="1485">
        <f t="shared" si="15"/>
        <v>300</v>
      </c>
      <c r="E111" s="1962">
        <v>4</v>
      </c>
      <c r="F111" s="1486">
        <f t="shared" si="9"/>
        <v>120</v>
      </c>
      <c r="G111" s="1814">
        <f t="shared" si="10"/>
        <v>14</v>
      </c>
      <c r="H111" s="1487">
        <f t="shared" si="10"/>
        <v>420</v>
      </c>
      <c r="I111" s="1962">
        <v>1</v>
      </c>
      <c r="J111" s="1488">
        <f t="shared" si="11"/>
        <v>30</v>
      </c>
      <c r="K111" s="1962"/>
      <c r="L111" s="1489"/>
      <c r="M111" s="1962"/>
      <c r="N111" s="1488"/>
      <c r="O111" s="1968">
        <f t="shared" si="12"/>
        <v>1</v>
      </c>
      <c r="P111" s="1489">
        <f t="shared" si="12"/>
        <v>30</v>
      </c>
      <c r="Q111" s="1958">
        <f t="shared" si="8"/>
        <v>13</v>
      </c>
      <c r="R111" s="1490">
        <f t="shared" si="14"/>
        <v>390</v>
      </c>
    </row>
    <row r="112" spans="1:18">
      <c r="A112" s="58" t="s">
        <v>1488</v>
      </c>
      <c r="B112" s="1483">
        <v>30</v>
      </c>
      <c r="C112" s="1958">
        <v>17</v>
      </c>
      <c r="D112" s="1485">
        <f t="shared" si="15"/>
        <v>510</v>
      </c>
      <c r="E112" s="1962">
        <v>11</v>
      </c>
      <c r="F112" s="1486">
        <f t="shared" si="9"/>
        <v>330</v>
      </c>
      <c r="G112" s="1814">
        <f t="shared" si="10"/>
        <v>28</v>
      </c>
      <c r="H112" s="1487">
        <f t="shared" si="10"/>
        <v>840</v>
      </c>
      <c r="I112" s="1962"/>
      <c r="J112" s="1488"/>
      <c r="K112" s="1962"/>
      <c r="L112" s="1489"/>
      <c r="M112" s="1962"/>
      <c r="N112" s="1488"/>
      <c r="O112" s="1968">
        <f t="shared" si="12"/>
        <v>0</v>
      </c>
      <c r="P112" s="1489">
        <f t="shared" si="12"/>
        <v>0</v>
      </c>
      <c r="Q112" s="1958">
        <f t="shared" si="8"/>
        <v>28</v>
      </c>
      <c r="R112" s="1490">
        <f t="shared" si="14"/>
        <v>840</v>
      </c>
    </row>
    <row r="113" spans="1:18">
      <c r="A113" s="58" t="s">
        <v>1489</v>
      </c>
      <c r="B113" s="1483">
        <v>30</v>
      </c>
      <c r="C113" s="1958">
        <v>9</v>
      </c>
      <c r="D113" s="1485">
        <f t="shared" si="15"/>
        <v>270</v>
      </c>
      <c r="E113" s="1962">
        <v>5</v>
      </c>
      <c r="F113" s="1486">
        <f t="shared" si="9"/>
        <v>150</v>
      </c>
      <c r="G113" s="1814">
        <f t="shared" si="10"/>
        <v>14</v>
      </c>
      <c r="H113" s="1487">
        <f t="shared" si="10"/>
        <v>420</v>
      </c>
      <c r="I113" s="1962"/>
      <c r="J113" s="1488"/>
      <c r="K113" s="1962"/>
      <c r="L113" s="1489"/>
      <c r="M113" s="1962"/>
      <c r="N113" s="1488"/>
      <c r="O113" s="1968">
        <f t="shared" si="12"/>
        <v>0</v>
      </c>
      <c r="P113" s="1489">
        <f t="shared" si="12"/>
        <v>0</v>
      </c>
      <c r="Q113" s="1958">
        <f t="shared" si="8"/>
        <v>14</v>
      </c>
      <c r="R113" s="1490">
        <f t="shared" si="14"/>
        <v>420</v>
      </c>
    </row>
    <row r="114" spans="1:18">
      <c r="A114" s="58" t="s">
        <v>1490</v>
      </c>
      <c r="B114" s="1483">
        <v>30</v>
      </c>
      <c r="C114" s="1958">
        <v>9</v>
      </c>
      <c r="D114" s="1485">
        <f t="shared" si="15"/>
        <v>270</v>
      </c>
      <c r="E114" s="1962">
        <v>20</v>
      </c>
      <c r="F114" s="1486">
        <f t="shared" si="9"/>
        <v>600</v>
      </c>
      <c r="G114" s="1814">
        <f t="shared" si="10"/>
        <v>29</v>
      </c>
      <c r="H114" s="1487">
        <f t="shared" si="10"/>
        <v>870</v>
      </c>
      <c r="I114" s="1962"/>
      <c r="J114" s="1488"/>
      <c r="K114" s="1962"/>
      <c r="L114" s="1489"/>
      <c r="M114" s="1962"/>
      <c r="N114" s="1488"/>
      <c r="O114" s="1968">
        <f t="shared" si="12"/>
        <v>0</v>
      </c>
      <c r="P114" s="1489">
        <f t="shared" si="12"/>
        <v>0</v>
      </c>
      <c r="Q114" s="1958">
        <f t="shared" si="8"/>
        <v>29</v>
      </c>
      <c r="R114" s="1490">
        <f t="shared" si="14"/>
        <v>870</v>
      </c>
    </row>
    <row r="115" spans="1:18">
      <c r="A115" s="58" t="s">
        <v>1491</v>
      </c>
      <c r="B115" s="1483">
        <v>30</v>
      </c>
      <c r="C115" s="1958">
        <v>3</v>
      </c>
      <c r="D115" s="1485">
        <f t="shared" si="15"/>
        <v>90</v>
      </c>
      <c r="E115" s="1962">
        <v>2</v>
      </c>
      <c r="F115" s="1486">
        <f t="shared" si="9"/>
        <v>60</v>
      </c>
      <c r="G115" s="1814">
        <f t="shared" si="10"/>
        <v>5</v>
      </c>
      <c r="H115" s="1487">
        <f t="shared" si="10"/>
        <v>150</v>
      </c>
      <c r="I115" s="1962">
        <v>1</v>
      </c>
      <c r="J115" s="1488">
        <f t="shared" si="11"/>
        <v>30</v>
      </c>
      <c r="K115" s="1962">
        <v>2</v>
      </c>
      <c r="L115" s="1489">
        <f t="shared" si="13"/>
        <v>60</v>
      </c>
      <c r="M115" s="1962"/>
      <c r="N115" s="1488"/>
      <c r="O115" s="1968">
        <f t="shared" si="12"/>
        <v>3</v>
      </c>
      <c r="P115" s="1489">
        <f t="shared" si="12"/>
        <v>90</v>
      </c>
      <c r="Q115" s="1958">
        <f t="shared" si="8"/>
        <v>2</v>
      </c>
      <c r="R115" s="1490">
        <f t="shared" si="14"/>
        <v>60</v>
      </c>
    </row>
    <row r="116" spans="1:18">
      <c r="A116" s="58" t="s">
        <v>1492</v>
      </c>
      <c r="B116" s="1483">
        <v>37.5</v>
      </c>
      <c r="C116" s="1959"/>
      <c r="D116" s="1485"/>
      <c r="E116" s="1962">
        <v>20</v>
      </c>
      <c r="F116" s="1486">
        <f t="shared" si="9"/>
        <v>750</v>
      </c>
      <c r="G116" s="1814">
        <f t="shared" si="10"/>
        <v>20</v>
      </c>
      <c r="H116" s="1487">
        <f t="shared" si="10"/>
        <v>750</v>
      </c>
      <c r="I116" s="1962">
        <v>1</v>
      </c>
      <c r="J116" s="1488">
        <f t="shared" si="11"/>
        <v>37.5</v>
      </c>
      <c r="K116" s="1962">
        <v>7</v>
      </c>
      <c r="L116" s="1489">
        <f t="shared" si="13"/>
        <v>262.5</v>
      </c>
      <c r="M116" s="1962"/>
      <c r="N116" s="1488"/>
      <c r="O116" s="1968">
        <f t="shared" si="12"/>
        <v>8</v>
      </c>
      <c r="P116" s="1489">
        <f t="shared" si="12"/>
        <v>300</v>
      </c>
      <c r="Q116" s="1958">
        <f t="shared" si="8"/>
        <v>12</v>
      </c>
      <c r="R116" s="1490">
        <f t="shared" si="14"/>
        <v>450</v>
      </c>
    </row>
    <row r="117" spans="1:18">
      <c r="A117" s="58" t="s">
        <v>1493</v>
      </c>
      <c r="B117" s="1483">
        <v>37.5</v>
      </c>
      <c r="C117" s="1959"/>
      <c r="D117" s="1485"/>
      <c r="E117" s="1962">
        <v>47</v>
      </c>
      <c r="F117" s="1486">
        <f t="shared" si="9"/>
        <v>1762.5</v>
      </c>
      <c r="G117" s="1814">
        <f t="shared" si="10"/>
        <v>47</v>
      </c>
      <c r="H117" s="1487">
        <f t="shared" si="10"/>
        <v>1762.5</v>
      </c>
      <c r="I117" s="1962">
        <v>1</v>
      </c>
      <c r="J117" s="1488">
        <f t="shared" si="11"/>
        <v>37.5</v>
      </c>
      <c r="K117" s="1962">
        <v>30</v>
      </c>
      <c r="L117" s="1489">
        <f t="shared" si="13"/>
        <v>1125</v>
      </c>
      <c r="M117" s="1962"/>
      <c r="N117" s="1488"/>
      <c r="O117" s="1968">
        <f t="shared" si="12"/>
        <v>31</v>
      </c>
      <c r="P117" s="1489">
        <f t="shared" si="12"/>
        <v>1162.5</v>
      </c>
      <c r="Q117" s="1958">
        <f t="shared" si="8"/>
        <v>16</v>
      </c>
      <c r="R117" s="1490">
        <f t="shared" si="14"/>
        <v>600</v>
      </c>
    </row>
    <row r="118" spans="1:18">
      <c r="A118" s="58" t="s">
        <v>1494</v>
      </c>
      <c r="B118" s="1483">
        <v>75</v>
      </c>
      <c r="C118" s="1959"/>
      <c r="D118" s="1485"/>
      <c r="E118" s="1962">
        <v>15</v>
      </c>
      <c r="F118" s="1486">
        <f t="shared" si="9"/>
        <v>1125</v>
      </c>
      <c r="G118" s="1814">
        <f t="shared" si="10"/>
        <v>15</v>
      </c>
      <c r="H118" s="1487">
        <f t="shared" si="10"/>
        <v>1125</v>
      </c>
      <c r="I118" s="1962"/>
      <c r="J118" s="1488"/>
      <c r="K118" s="1962"/>
      <c r="L118" s="1489"/>
      <c r="M118" s="1962"/>
      <c r="N118" s="1488"/>
      <c r="O118" s="1968">
        <f t="shared" si="12"/>
        <v>0</v>
      </c>
      <c r="P118" s="1489">
        <f t="shared" si="12"/>
        <v>0</v>
      </c>
      <c r="Q118" s="1958">
        <f t="shared" si="8"/>
        <v>15</v>
      </c>
      <c r="R118" s="1490">
        <f t="shared" si="14"/>
        <v>1125</v>
      </c>
    </row>
    <row r="119" spans="1:18">
      <c r="A119" s="58" t="s">
        <v>1495</v>
      </c>
      <c r="B119" s="1491">
        <v>212</v>
      </c>
      <c r="C119" s="1958">
        <v>18</v>
      </c>
      <c r="D119" s="1485">
        <f t="shared" si="15"/>
        <v>3816</v>
      </c>
      <c r="E119" s="1962">
        <v>15</v>
      </c>
      <c r="F119" s="1486">
        <f t="shared" si="9"/>
        <v>3180</v>
      </c>
      <c r="G119" s="1814">
        <f t="shared" si="10"/>
        <v>33</v>
      </c>
      <c r="H119" s="1487">
        <f t="shared" si="10"/>
        <v>6996</v>
      </c>
      <c r="I119" s="1962">
        <v>2</v>
      </c>
      <c r="J119" s="1488">
        <f t="shared" si="11"/>
        <v>424</v>
      </c>
      <c r="K119" s="1962">
        <v>13</v>
      </c>
      <c r="L119" s="1489">
        <f t="shared" si="13"/>
        <v>2756</v>
      </c>
      <c r="M119" s="1962"/>
      <c r="N119" s="1488"/>
      <c r="O119" s="1968">
        <f t="shared" si="12"/>
        <v>15</v>
      </c>
      <c r="P119" s="1489">
        <f t="shared" si="12"/>
        <v>3180</v>
      </c>
      <c r="Q119" s="1958">
        <f t="shared" si="8"/>
        <v>18</v>
      </c>
      <c r="R119" s="1490">
        <f t="shared" si="14"/>
        <v>3816</v>
      </c>
    </row>
    <row r="120" spans="1:18">
      <c r="A120" s="58" t="s">
        <v>1496</v>
      </c>
      <c r="B120" s="1491">
        <v>158.91999999999999</v>
      </c>
      <c r="C120" s="1959"/>
      <c r="D120" s="1485"/>
      <c r="E120" s="1962">
        <v>102</v>
      </c>
      <c r="F120" s="1486">
        <f t="shared" si="9"/>
        <v>16209.839999999998</v>
      </c>
      <c r="G120" s="1814">
        <f t="shared" si="10"/>
        <v>102</v>
      </c>
      <c r="H120" s="1487">
        <f t="shared" si="10"/>
        <v>16209.839999999998</v>
      </c>
      <c r="I120" s="1962">
        <v>16</v>
      </c>
      <c r="J120" s="1488">
        <f t="shared" si="11"/>
        <v>2542.7199999999998</v>
      </c>
      <c r="K120" s="1962">
        <v>61</v>
      </c>
      <c r="L120" s="1489">
        <f t="shared" si="13"/>
        <v>9694.119999999999</v>
      </c>
      <c r="M120" s="1962"/>
      <c r="N120" s="1488"/>
      <c r="O120" s="1968">
        <f t="shared" si="12"/>
        <v>77</v>
      </c>
      <c r="P120" s="1489">
        <f>SUM(J120+L120+N120)</f>
        <v>12236.839999999998</v>
      </c>
      <c r="Q120" s="1958">
        <f t="shared" si="8"/>
        <v>25</v>
      </c>
      <c r="R120" s="1490">
        <f t="shared" si="14"/>
        <v>3972.9999999999995</v>
      </c>
    </row>
    <row r="121" spans="1:18">
      <c r="A121" s="1956" t="s">
        <v>6300</v>
      </c>
      <c r="B121" s="1970"/>
      <c r="C121" s="184">
        <f t="shared" ref="C121:P121" si="16">SUM(C7:C120)</f>
        <v>2937</v>
      </c>
      <c r="D121" s="1971">
        <f t="shared" si="16"/>
        <v>461906.72</v>
      </c>
      <c r="E121" s="184">
        <f>SUM(E7:E120)</f>
        <v>2936</v>
      </c>
      <c r="F121" s="1971">
        <f t="shared" si="16"/>
        <v>483786.2</v>
      </c>
      <c r="G121" s="184">
        <f t="shared" si="16"/>
        <v>5873</v>
      </c>
      <c r="H121" s="1971">
        <f t="shared" si="16"/>
        <v>945692.91999999981</v>
      </c>
      <c r="I121" s="184">
        <f t="shared" si="16"/>
        <v>340</v>
      </c>
      <c r="J121" s="1984">
        <f t="shared" si="16"/>
        <v>51771.359999999993</v>
      </c>
      <c r="K121" s="184">
        <f t="shared" si="16"/>
        <v>2031</v>
      </c>
      <c r="L121" s="1972">
        <f t="shared" si="16"/>
        <v>370896.43999999994</v>
      </c>
      <c r="M121" s="1973">
        <f t="shared" si="16"/>
        <v>0</v>
      </c>
      <c r="N121" s="1984">
        <f t="shared" si="16"/>
        <v>0</v>
      </c>
      <c r="O121" s="184">
        <f t="shared" si="16"/>
        <v>2371</v>
      </c>
      <c r="P121" s="1972">
        <f t="shared" si="16"/>
        <v>422667.8</v>
      </c>
      <c r="Q121" s="184">
        <f>SUM(G121-O121)</f>
        <v>3502</v>
      </c>
      <c r="R121" s="1971">
        <f>SUM(R7:R120)</f>
        <v>523025.12000000005</v>
      </c>
    </row>
    <row r="122" spans="1:18">
      <c r="A122" s="1493"/>
      <c r="B122" s="1479"/>
      <c r="C122" s="1960"/>
      <c r="D122" s="1480"/>
      <c r="E122" s="1963"/>
      <c r="F122" s="1481"/>
      <c r="G122" s="1965"/>
      <c r="H122" s="1480"/>
      <c r="I122" s="1962"/>
      <c r="J122" s="1482"/>
      <c r="K122" s="1962"/>
      <c r="L122" s="1483"/>
      <c r="M122" s="1963"/>
      <c r="N122" s="1482"/>
      <c r="O122" s="1963"/>
      <c r="P122" s="1484"/>
      <c r="Q122" s="1963"/>
      <c r="R122" s="1480"/>
    </row>
    <row r="123" spans="1:18">
      <c r="A123" s="1976" t="s">
        <v>6298</v>
      </c>
      <c r="B123" s="1977" t="s">
        <v>2682</v>
      </c>
      <c r="C123" s="1805">
        <v>3693</v>
      </c>
      <c r="D123" s="1480">
        <v>347795.43</v>
      </c>
      <c r="E123" s="1805">
        <v>5187</v>
      </c>
      <c r="F123" s="1481">
        <v>856123.9</v>
      </c>
      <c r="G123" s="1805">
        <v>8880</v>
      </c>
      <c r="H123" s="1978">
        <v>1203919.33</v>
      </c>
      <c r="I123" s="1805">
        <v>5030</v>
      </c>
      <c r="J123" s="1979">
        <v>802454.59</v>
      </c>
      <c r="K123" s="1962"/>
      <c r="L123" s="1980"/>
      <c r="M123" s="1963"/>
      <c r="N123" s="1979"/>
      <c r="O123" s="1805">
        <f t="shared" ref="O123:P123" si="17">SUM(I123+K123)</f>
        <v>5030</v>
      </c>
      <c r="P123" s="1981">
        <f t="shared" si="17"/>
        <v>802454.59</v>
      </c>
      <c r="Q123" s="1805">
        <v>3850</v>
      </c>
      <c r="R123" s="1480">
        <v>401464.74</v>
      </c>
    </row>
    <row r="125" spans="1:18" s="350" customFormat="1" ht="15.75" customHeight="1">
      <c r="A125" s="1976" t="s">
        <v>1497</v>
      </c>
      <c r="B125" s="1977" t="s">
        <v>2682</v>
      </c>
      <c r="C125" s="1805">
        <v>2811</v>
      </c>
      <c r="D125" s="1480">
        <v>117482.65</v>
      </c>
      <c r="E125" s="1805">
        <v>1266</v>
      </c>
      <c r="F125" s="1481">
        <v>154607.82999999999</v>
      </c>
      <c r="G125" s="1805">
        <v>4077</v>
      </c>
      <c r="H125" s="1978">
        <v>272090.48</v>
      </c>
      <c r="I125" s="1805">
        <v>2113</v>
      </c>
      <c r="J125" s="1979">
        <v>155882</v>
      </c>
      <c r="K125" s="1962"/>
      <c r="L125" s="1980"/>
      <c r="M125" s="1963"/>
      <c r="N125" s="1979"/>
      <c r="O125" s="1805">
        <v>2113</v>
      </c>
      <c r="P125" s="1981">
        <f t="shared" ref="P125" si="18">SUM(J125+L125)</f>
        <v>155882</v>
      </c>
      <c r="Q125" s="1805">
        <v>1964</v>
      </c>
      <c r="R125" s="1480">
        <v>116208.48</v>
      </c>
    </row>
    <row r="127" spans="1:18" s="350" customFormat="1" ht="15.75" customHeight="1">
      <c r="A127" s="1976" t="s">
        <v>1498</v>
      </c>
      <c r="B127" s="1977" t="s">
        <v>2682</v>
      </c>
      <c r="C127" s="1805">
        <v>6175</v>
      </c>
      <c r="D127" s="1480">
        <v>17662.59</v>
      </c>
      <c r="E127" s="1805"/>
      <c r="F127" s="1481"/>
      <c r="G127" s="1805">
        <v>6175</v>
      </c>
      <c r="H127" s="1978">
        <v>17662.59</v>
      </c>
      <c r="I127" s="1805">
        <v>2257</v>
      </c>
      <c r="J127" s="1979">
        <v>2656.65</v>
      </c>
      <c r="K127" s="1962"/>
      <c r="L127" s="1980"/>
      <c r="M127" s="1963"/>
      <c r="N127" s="1979"/>
      <c r="O127" s="1805">
        <v>2257</v>
      </c>
      <c r="P127" s="1981">
        <v>2656.65</v>
      </c>
      <c r="Q127" s="1805">
        <v>3918</v>
      </c>
      <c r="R127" s="1480">
        <v>15005.94</v>
      </c>
    </row>
    <row r="129" spans="1:18" s="350" customFormat="1" ht="15.75" customHeight="1">
      <c r="A129" s="1976" t="s">
        <v>6299</v>
      </c>
      <c r="B129" s="1977" t="s">
        <v>2682</v>
      </c>
      <c r="C129" s="1805">
        <v>8</v>
      </c>
      <c r="D129" s="1480">
        <v>1310.83</v>
      </c>
      <c r="E129" s="1805"/>
      <c r="F129" s="1481"/>
      <c r="G129" s="1805">
        <v>8</v>
      </c>
      <c r="H129" s="1978">
        <v>1310.83</v>
      </c>
      <c r="I129" s="1805"/>
      <c r="J129" s="1979"/>
      <c r="K129" s="1962"/>
      <c r="L129" s="1980"/>
      <c r="M129" s="1963"/>
      <c r="N129" s="1979"/>
      <c r="O129" s="1805">
        <v>0</v>
      </c>
      <c r="P129" s="1981">
        <v>0</v>
      </c>
      <c r="Q129" s="1805">
        <v>8</v>
      </c>
      <c r="R129" s="1480">
        <v>1310.83</v>
      </c>
    </row>
    <row r="130" spans="1:18" s="350" customFormat="1" ht="15.75" customHeight="1">
      <c r="A130" s="1494"/>
      <c r="B130" s="1435"/>
      <c r="C130" s="1435"/>
      <c r="D130" s="1496"/>
      <c r="E130" s="1435"/>
      <c r="F130" s="1496"/>
      <c r="G130" s="1435"/>
      <c r="H130" s="1496"/>
      <c r="I130" s="270"/>
      <c r="J130" s="1497"/>
      <c r="K130" s="270"/>
      <c r="L130" s="1495"/>
      <c r="M130" s="1435"/>
      <c r="N130" s="1497"/>
      <c r="O130" s="1435"/>
      <c r="P130" s="1498"/>
      <c r="Q130" s="1435"/>
      <c r="R130" s="1496"/>
    </row>
    <row r="131" spans="1:18" s="350" customFormat="1" ht="15.75" customHeight="1">
      <c r="A131" s="721" t="s">
        <v>0</v>
      </c>
      <c r="B131" s="1982" t="s">
        <v>2682</v>
      </c>
      <c r="C131" s="184">
        <v>15624</v>
      </c>
      <c r="D131" s="1971">
        <v>946158.22</v>
      </c>
      <c r="E131" s="184">
        <v>9389</v>
      </c>
      <c r="F131" s="1971">
        <v>1494517.93</v>
      </c>
      <c r="G131" s="184">
        <v>25013</v>
      </c>
      <c r="H131" s="1971">
        <v>2440676.15</v>
      </c>
      <c r="I131" s="184">
        <v>9740</v>
      </c>
      <c r="J131" s="1984">
        <v>1012764.6</v>
      </c>
      <c r="K131" s="184">
        <v>2031</v>
      </c>
      <c r="L131" s="1972">
        <v>370896.44</v>
      </c>
      <c r="M131" s="1973">
        <f>M121+M123+M125+M127+M129</f>
        <v>0</v>
      </c>
      <c r="N131" s="1985">
        <f>N121+N123+N125+N127+N129</f>
        <v>0</v>
      </c>
      <c r="O131" s="184">
        <v>11771</v>
      </c>
      <c r="P131" s="1972">
        <v>1383661.04</v>
      </c>
      <c r="Q131" s="184">
        <v>13242</v>
      </c>
      <c r="R131" s="1971">
        <v>1057015.1100000001</v>
      </c>
    </row>
    <row r="132" spans="1:18">
      <c r="A132" s="63" t="s">
        <v>6301</v>
      </c>
      <c r="D132" s="518"/>
      <c r="H132" s="518"/>
      <c r="J132" s="519"/>
      <c r="R132" s="518"/>
    </row>
    <row r="133" spans="1:18">
      <c r="A133" s="1983" t="s">
        <v>1363</v>
      </c>
      <c r="N133" s="519"/>
    </row>
    <row r="134" spans="1:18">
      <c r="D134" s="518"/>
    </row>
    <row r="135" spans="1:18">
      <c r="D135" s="518"/>
    </row>
  </sheetData>
  <mergeCells count="12">
    <mergeCell ref="A4:A6"/>
    <mergeCell ref="B4:B6"/>
    <mergeCell ref="C4:H4"/>
    <mergeCell ref="I4:P4"/>
    <mergeCell ref="Q4:R5"/>
    <mergeCell ref="C5:D5"/>
    <mergeCell ref="E5:F5"/>
    <mergeCell ref="G5:H5"/>
    <mergeCell ref="I5:J5"/>
    <mergeCell ref="K5:L5"/>
    <mergeCell ref="M5:N5"/>
    <mergeCell ref="O5:P5"/>
  </mergeCells>
  <pageMargins left="0.70866141732283472" right="0.70866141732283472" top="0.74803149606299213" bottom="0.74803149606299213" header="0.31496062992125984" footer="0.31496062992125984"/>
  <pageSetup scale="46" fitToHeight="13"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22"/>
  <sheetViews>
    <sheetView zoomScaleNormal="100" workbookViewId="0">
      <selection activeCell="B17" sqref="B17"/>
    </sheetView>
  </sheetViews>
  <sheetFormatPr baseColWidth="10" defaultColWidth="10.85546875" defaultRowHeight="12.75"/>
  <cols>
    <col min="1" max="1" width="45.7109375" style="2" customWidth="1"/>
    <col min="2" max="2" width="30.7109375" style="201" customWidth="1"/>
    <col min="3" max="3" width="11.5703125" style="754" customWidth="1"/>
    <col min="4" max="4" width="13.85546875" style="517" customWidth="1"/>
    <col min="5" max="16384" width="10.85546875" style="2"/>
  </cols>
  <sheetData>
    <row r="1" spans="1:4">
      <c r="A1" s="1" t="s">
        <v>651</v>
      </c>
      <c r="B1" s="350"/>
    </row>
    <row r="2" spans="1:4">
      <c r="A2" s="187" t="s">
        <v>2160</v>
      </c>
    </row>
    <row r="3" spans="1:4">
      <c r="A3" s="1" t="s">
        <v>6302</v>
      </c>
      <c r="B3" s="388"/>
    </row>
    <row r="4" spans="1:4" ht="25.5">
      <c r="A4" s="1698" t="s">
        <v>1499</v>
      </c>
      <c r="B4" s="1698" t="s">
        <v>1500</v>
      </c>
      <c r="C4" s="1730" t="s">
        <v>1501</v>
      </c>
      <c r="D4" s="1731" t="s">
        <v>1389</v>
      </c>
    </row>
    <row r="5" spans="1:4">
      <c r="A5" s="1723" t="s">
        <v>6325</v>
      </c>
      <c r="B5" s="1538" t="s">
        <v>6303</v>
      </c>
      <c r="C5" s="1729">
        <v>135</v>
      </c>
      <c r="D5" s="1500">
        <v>20493.82</v>
      </c>
    </row>
    <row r="6" spans="1:4">
      <c r="A6" s="1723" t="s">
        <v>5200</v>
      </c>
      <c r="B6" s="1538" t="s">
        <v>6304</v>
      </c>
      <c r="C6" s="1729">
        <v>16</v>
      </c>
      <c r="D6" s="1500">
        <v>2082.7399999999998</v>
      </c>
    </row>
    <row r="7" spans="1:4">
      <c r="A7" s="1723" t="s">
        <v>5201</v>
      </c>
      <c r="B7" s="1538" t="s">
        <v>6305</v>
      </c>
      <c r="C7" s="1729">
        <v>24</v>
      </c>
      <c r="D7" s="1501">
        <v>2847.23</v>
      </c>
    </row>
    <row r="8" spans="1:4">
      <c r="A8" s="1723" t="s">
        <v>5202</v>
      </c>
      <c r="B8" s="1538" t="s">
        <v>5206</v>
      </c>
      <c r="C8" s="1729">
        <v>1</v>
      </c>
      <c r="D8" s="1501">
        <v>60</v>
      </c>
    </row>
    <row r="9" spans="1:4">
      <c r="A9" s="1723" t="s">
        <v>6318</v>
      </c>
      <c r="B9" s="1538" t="s">
        <v>6306</v>
      </c>
      <c r="C9" s="1729">
        <v>1</v>
      </c>
      <c r="D9" s="1501">
        <v>141</v>
      </c>
    </row>
    <row r="10" spans="1:4">
      <c r="A10" s="1723" t="s">
        <v>6319</v>
      </c>
      <c r="B10" s="1538" t="s">
        <v>6307</v>
      </c>
      <c r="C10" s="1729">
        <v>3</v>
      </c>
      <c r="D10" s="1501">
        <v>272.55</v>
      </c>
    </row>
    <row r="11" spans="1:4" ht="25.5">
      <c r="A11" s="1723" t="s">
        <v>5203</v>
      </c>
      <c r="B11" s="1538" t="s">
        <v>6308</v>
      </c>
      <c r="C11" s="1729">
        <v>45</v>
      </c>
      <c r="D11" s="1501">
        <v>5338.95</v>
      </c>
    </row>
    <row r="12" spans="1:4">
      <c r="A12" s="1723" t="s">
        <v>6324</v>
      </c>
      <c r="B12" s="1538" t="s">
        <v>6309</v>
      </c>
      <c r="C12" s="1729">
        <v>1</v>
      </c>
      <c r="D12" s="1501">
        <v>222.21</v>
      </c>
    </row>
    <row r="13" spans="1:4">
      <c r="A13" s="1723" t="s">
        <v>5204</v>
      </c>
      <c r="B13" s="1538" t="s">
        <v>6310</v>
      </c>
      <c r="C13" s="1729">
        <v>11</v>
      </c>
      <c r="D13" s="1501">
        <v>1632.82</v>
      </c>
    </row>
    <row r="14" spans="1:4" ht="25.5">
      <c r="A14" s="1723" t="s">
        <v>6323</v>
      </c>
      <c r="B14" s="1538" t="s">
        <v>6311</v>
      </c>
      <c r="C14" s="1729">
        <v>3</v>
      </c>
      <c r="D14" s="1501">
        <v>323.27999999999997</v>
      </c>
    </row>
    <row r="15" spans="1:4" s="9" customFormat="1" ht="25.5">
      <c r="A15" s="1723" t="s">
        <v>5205</v>
      </c>
      <c r="B15" s="1538" t="s">
        <v>6312</v>
      </c>
      <c r="C15" s="1729">
        <v>2</v>
      </c>
      <c r="D15" s="1500">
        <v>338.66</v>
      </c>
    </row>
    <row r="16" spans="1:4" s="9" customFormat="1">
      <c r="A16" s="1723" t="s">
        <v>6650</v>
      </c>
      <c r="B16" s="1538" t="s">
        <v>6313</v>
      </c>
      <c r="C16" s="1729">
        <v>13</v>
      </c>
      <c r="D16" s="1500">
        <v>1854.24</v>
      </c>
    </row>
    <row r="17" spans="1:4" ht="25.5">
      <c r="A17" s="1723" t="s">
        <v>6320</v>
      </c>
      <c r="B17" s="1538" t="s">
        <v>6316</v>
      </c>
      <c r="C17" s="1729">
        <v>44</v>
      </c>
      <c r="D17" s="1501">
        <v>7112.96</v>
      </c>
    </row>
    <row r="18" spans="1:4" ht="25.5">
      <c r="A18" s="1723" t="s">
        <v>6565</v>
      </c>
      <c r="B18" s="1538" t="s">
        <v>6314</v>
      </c>
      <c r="C18" s="1729">
        <v>29</v>
      </c>
      <c r="D18" s="1501">
        <v>4693.59</v>
      </c>
    </row>
    <row r="19" spans="1:4" ht="25.5">
      <c r="A19" s="1723" t="s">
        <v>6321</v>
      </c>
      <c r="B19" s="1538" t="s">
        <v>6315</v>
      </c>
      <c r="C19" s="1729">
        <v>169</v>
      </c>
      <c r="D19" s="1501">
        <v>30002.98</v>
      </c>
    </row>
    <row r="20" spans="1:4" ht="25.5">
      <c r="A20" s="1723" t="s">
        <v>6322</v>
      </c>
      <c r="B20" s="1538" t="s">
        <v>6317</v>
      </c>
      <c r="C20" s="1729">
        <v>290</v>
      </c>
      <c r="D20" s="1501">
        <v>47374.95</v>
      </c>
    </row>
    <row r="21" spans="1:4" s="3" customFormat="1">
      <c r="A21" s="2441" t="s">
        <v>0</v>
      </c>
      <c r="B21" s="2442"/>
      <c r="C21" s="1883">
        <f>SUM(C5:C20)</f>
        <v>787</v>
      </c>
      <c r="D21" s="1986">
        <f>SUM(D5:D20)</f>
        <v>124791.98</v>
      </c>
    </row>
    <row r="22" spans="1:4" s="3" customFormat="1">
      <c r="A22" s="341" t="s">
        <v>1363</v>
      </c>
      <c r="B22" s="1435"/>
      <c r="C22" s="755"/>
      <c r="D22" s="756"/>
    </row>
  </sheetData>
  <mergeCells count="1">
    <mergeCell ref="A21:B21"/>
  </mergeCells>
  <printOptions horizontalCentered="1"/>
  <pageMargins left="0.70866141732283472" right="0.70866141732283472" top="0.74803149606299213" bottom="0.74803149606299213" header="0.31496062992125984" footer="0.31496062992125984"/>
  <pageSetup fitToHeight="13"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46"/>
  <sheetViews>
    <sheetView showGridLines="0" zoomScaleNormal="100" workbookViewId="0">
      <selection activeCell="B17" sqref="B17"/>
    </sheetView>
  </sheetViews>
  <sheetFormatPr baseColWidth="10" defaultColWidth="11.42578125" defaultRowHeight="12.75"/>
  <cols>
    <col min="1" max="1" width="50.7109375" style="485" customWidth="1"/>
    <col min="2" max="2" width="12.7109375" style="485" customWidth="1"/>
    <col min="3" max="3" width="30.7109375" style="485" customWidth="1"/>
    <col min="4" max="7" width="10.7109375" style="485" customWidth="1"/>
    <col min="8" max="16384" width="11.42578125" style="485"/>
  </cols>
  <sheetData>
    <row r="1" spans="1:7">
      <c r="A1" s="1" t="s">
        <v>651</v>
      </c>
      <c r="B1" s="395"/>
      <c r="C1" s="395"/>
    </row>
    <row r="2" spans="1:7">
      <c r="A2" s="187" t="s">
        <v>3354</v>
      </c>
      <c r="B2" s="396"/>
      <c r="C2" s="396"/>
    </row>
    <row r="3" spans="1:7">
      <c r="A3" s="395" t="s">
        <v>6326</v>
      </c>
      <c r="D3" s="1516"/>
      <c r="E3" s="1516"/>
      <c r="F3" s="1516"/>
    </row>
    <row r="4" spans="1:7" ht="25.5">
      <c r="A4" s="1508" t="s">
        <v>1118</v>
      </c>
      <c r="B4" s="1508" t="s">
        <v>3353</v>
      </c>
      <c r="C4" s="1508" t="s">
        <v>1117</v>
      </c>
      <c r="D4" s="1508" t="s">
        <v>1120</v>
      </c>
      <c r="E4" s="1508" t="s">
        <v>1121</v>
      </c>
      <c r="F4" s="1508" t="s">
        <v>0</v>
      </c>
      <c r="G4" s="1508" t="s">
        <v>1122</v>
      </c>
    </row>
    <row r="5" spans="1:7">
      <c r="A5" s="1509" t="s">
        <v>5207</v>
      </c>
      <c r="B5" s="1510" t="s">
        <v>1124</v>
      </c>
      <c r="C5" s="1511" t="s">
        <v>5678</v>
      </c>
      <c r="D5" s="1510">
        <v>7</v>
      </c>
      <c r="E5" s="1510">
        <v>11</v>
      </c>
      <c r="F5" s="1517">
        <f>SUM(D5:E5)</f>
        <v>18</v>
      </c>
      <c r="G5" s="1510">
        <v>8</v>
      </c>
    </row>
    <row r="6" spans="1:7" ht="25.5">
      <c r="A6" s="895" t="s">
        <v>1125</v>
      </c>
      <c r="B6" s="1510" t="s">
        <v>1126</v>
      </c>
      <c r="C6" s="1511" t="s">
        <v>2579</v>
      </c>
      <c r="D6" s="1510">
        <v>3</v>
      </c>
      <c r="E6" s="1510">
        <v>7</v>
      </c>
      <c r="F6" s="1517">
        <f t="shared" ref="F6:F30" si="0">SUM(D6:E6)</f>
        <v>10</v>
      </c>
      <c r="G6" s="1510">
        <v>9</v>
      </c>
    </row>
    <row r="7" spans="1:7">
      <c r="A7" s="1509" t="s">
        <v>6329</v>
      </c>
      <c r="B7" s="1510" t="s">
        <v>1124</v>
      </c>
      <c r="C7" s="1511" t="s">
        <v>1127</v>
      </c>
      <c r="D7" s="1510">
        <v>9</v>
      </c>
      <c r="E7" s="1510">
        <v>3</v>
      </c>
      <c r="F7" s="1517">
        <f t="shared" si="0"/>
        <v>12</v>
      </c>
      <c r="G7" s="1510">
        <v>30</v>
      </c>
    </row>
    <row r="8" spans="1:7">
      <c r="A8" s="1509" t="s">
        <v>6327</v>
      </c>
      <c r="B8" s="1510" t="s">
        <v>1124</v>
      </c>
      <c r="C8" s="1511" t="s">
        <v>5678</v>
      </c>
      <c r="D8" s="1510">
        <v>2</v>
      </c>
      <c r="E8" s="1510"/>
      <c r="F8" s="1517">
        <f t="shared" si="0"/>
        <v>2</v>
      </c>
      <c r="G8" s="1510">
        <v>12</v>
      </c>
    </row>
    <row r="9" spans="1:7" ht="25.5">
      <c r="A9" s="1509" t="s">
        <v>1128</v>
      </c>
      <c r="B9" s="1510" t="s">
        <v>1129</v>
      </c>
      <c r="C9" s="1512" t="s">
        <v>1130</v>
      </c>
      <c r="D9" s="1510">
        <v>5</v>
      </c>
      <c r="E9" s="1510">
        <v>3</v>
      </c>
      <c r="F9" s="1517">
        <f t="shared" si="0"/>
        <v>8</v>
      </c>
      <c r="G9" s="1510">
        <v>15</v>
      </c>
    </row>
    <row r="10" spans="1:7">
      <c r="A10" s="1509" t="s">
        <v>1131</v>
      </c>
      <c r="B10" s="1510" t="s">
        <v>1126</v>
      </c>
      <c r="C10" s="1511" t="s">
        <v>1132</v>
      </c>
      <c r="D10" s="1510">
        <v>3</v>
      </c>
      <c r="E10" s="1510">
        <v>5</v>
      </c>
      <c r="F10" s="1517">
        <f t="shared" si="0"/>
        <v>8</v>
      </c>
      <c r="G10" s="1510">
        <v>8</v>
      </c>
    </row>
    <row r="11" spans="1:7" ht="25.5">
      <c r="A11" s="1509" t="s">
        <v>1133</v>
      </c>
      <c r="B11" s="1510" t="s">
        <v>1129</v>
      </c>
      <c r="C11" s="1513" t="s">
        <v>1134</v>
      </c>
      <c r="D11" s="1510"/>
      <c r="E11" s="1510">
        <v>14</v>
      </c>
      <c r="F11" s="1517">
        <f t="shared" si="0"/>
        <v>14</v>
      </c>
      <c r="G11" s="1510">
        <v>14</v>
      </c>
    </row>
    <row r="12" spans="1:7" ht="25.5">
      <c r="A12" s="1509" t="s">
        <v>5208</v>
      </c>
      <c r="B12" s="1510" t="s">
        <v>1126</v>
      </c>
      <c r="C12" s="1512" t="s">
        <v>6328</v>
      </c>
      <c r="D12" s="1510">
        <v>5</v>
      </c>
      <c r="E12" s="1510">
        <v>11</v>
      </c>
      <c r="F12" s="1517">
        <f t="shared" si="0"/>
        <v>16</v>
      </c>
      <c r="G12" s="1510">
        <v>10</v>
      </c>
    </row>
    <row r="13" spans="1:7" ht="25.5">
      <c r="A13" s="1509" t="s">
        <v>5208</v>
      </c>
      <c r="B13" s="1510" t="s">
        <v>1124</v>
      </c>
      <c r="C13" s="1512" t="s">
        <v>6328</v>
      </c>
      <c r="D13" s="1510">
        <v>8</v>
      </c>
      <c r="E13" s="1510">
        <v>2</v>
      </c>
      <c r="F13" s="1517">
        <f t="shared" si="0"/>
        <v>10</v>
      </c>
      <c r="G13" s="1510">
        <v>10</v>
      </c>
    </row>
    <row r="14" spans="1:7" ht="25.5">
      <c r="A14" s="895" t="s">
        <v>1135</v>
      </c>
      <c r="B14" s="1510" t="s">
        <v>1124</v>
      </c>
      <c r="C14" s="1511" t="s">
        <v>1136</v>
      </c>
      <c r="D14" s="1510">
        <v>3</v>
      </c>
      <c r="E14" s="1510">
        <v>4</v>
      </c>
      <c r="F14" s="1517">
        <f t="shared" si="0"/>
        <v>7</v>
      </c>
      <c r="G14" s="1510">
        <v>4</v>
      </c>
    </row>
    <row r="15" spans="1:7">
      <c r="A15" s="1509" t="s">
        <v>6336</v>
      </c>
      <c r="B15" s="1510" t="s">
        <v>1126</v>
      </c>
      <c r="C15" s="1512" t="s">
        <v>1137</v>
      </c>
      <c r="D15" s="1510">
        <v>4</v>
      </c>
      <c r="E15" s="1510">
        <v>8</v>
      </c>
      <c r="F15" s="1517">
        <f t="shared" si="0"/>
        <v>12</v>
      </c>
      <c r="G15" s="1510">
        <v>20</v>
      </c>
    </row>
    <row r="16" spans="1:7">
      <c r="A16" s="1509" t="s">
        <v>1138</v>
      </c>
      <c r="B16" s="1510" t="s">
        <v>1129</v>
      </c>
      <c r="C16" s="1512" t="s">
        <v>1139</v>
      </c>
      <c r="D16" s="1510">
        <v>6</v>
      </c>
      <c r="E16" s="1510">
        <v>6</v>
      </c>
      <c r="F16" s="1517">
        <f t="shared" si="0"/>
        <v>12</v>
      </c>
      <c r="G16" s="1510">
        <v>8</v>
      </c>
    </row>
    <row r="17" spans="1:7" ht="25.5">
      <c r="A17" s="895" t="s">
        <v>5209</v>
      </c>
      <c r="B17" s="1510" t="s">
        <v>1129</v>
      </c>
      <c r="C17" s="1511" t="s">
        <v>1136</v>
      </c>
      <c r="D17" s="1510">
        <v>6</v>
      </c>
      <c r="E17" s="1510">
        <v>2</v>
      </c>
      <c r="F17" s="1517">
        <f t="shared" si="0"/>
        <v>8</v>
      </c>
      <c r="G17" s="1510">
        <v>20</v>
      </c>
    </row>
    <row r="18" spans="1:7" ht="25.5">
      <c r="A18" s="895" t="s">
        <v>5210</v>
      </c>
      <c r="B18" s="1510" t="s">
        <v>1126</v>
      </c>
      <c r="C18" s="1511" t="s">
        <v>1136</v>
      </c>
      <c r="D18" s="1510">
        <v>2</v>
      </c>
      <c r="E18" s="1510">
        <v>1</v>
      </c>
      <c r="F18" s="1517">
        <f t="shared" si="0"/>
        <v>3</v>
      </c>
      <c r="G18" s="1510">
        <v>4</v>
      </c>
    </row>
    <row r="19" spans="1:7">
      <c r="A19" s="1509" t="s">
        <v>1131</v>
      </c>
      <c r="B19" s="1510" t="s">
        <v>1126</v>
      </c>
      <c r="C19" s="1514" t="s">
        <v>5678</v>
      </c>
      <c r="D19" s="1510">
        <v>7</v>
      </c>
      <c r="E19" s="1510">
        <v>3</v>
      </c>
      <c r="F19" s="1517">
        <f t="shared" si="0"/>
        <v>10</v>
      </c>
      <c r="G19" s="1510">
        <v>8</v>
      </c>
    </row>
    <row r="20" spans="1:7" ht="25.5">
      <c r="A20" s="1509" t="s">
        <v>1128</v>
      </c>
      <c r="B20" s="1510" t="s">
        <v>1124</v>
      </c>
      <c r="C20" s="1512" t="s">
        <v>1140</v>
      </c>
      <c r="D20" s="1510">
        <v>4</v>
      </c>
      <c r="E20" s="1510">
        <v>2</v>
      </c>
      <c r="F20" s="1517">
        <f t="shared" si="0"/>
        <v>6</v>
      </c>
      <c r="G20" s="1510">
        <v>15</v>
      </c>
    </row>
    <row r="21" spans="1:7">
      <c r="A21" s="1509" t="s">
        <v>6330</v>
      </c>
      <c r="B21" s="1510" t="s">
        <v>1126</v>
      </c>
      <c r="C21" s="1512" t="s">
        <v>6338</v>
      </c>
      <c r="D21" s="1510">
        <v>7</v>
      </c>
      <c r="E21" s="1510">
        <v>10</v>
      </c>
      <c r="F21" s="1517">
        <f t="shared" si="0"/>
        <v>17</v>
      </c>
      <c r="G21" s="1510">
        <v>16</v>
      </c>
    </row>
    <row r="22" spans="1:7" ht="25.5">
      <c r="A22" s="895" t="s">
        <v>6331</v>
      </c>
      <c r="B22" s="1510" t="s">
        <v>1124</v>
      </c>
      <c r="C22" s="1512" t="s">
        <v>1136</v>
      </c>
      <c r="D22" s="1510">
        <v>2</v>
      </c>
      <c r="E22" s="1510">
        <v>4</v>
      </c>
      <c r="F22" s="1517">
        <f t="shared" si="0"/>
        <v>6</v>
      </c>
      <c r="G22" s="1510">
        <v>4</v>
      </c>
    </row>
    <row r="23" spans="1:7">
      <c r="A23" s="1509" t="s">
        <v>6330</v>
      </c>
      <c r="B23" s="1510" t="s">
        <v>1124</v>
      </c>
      <c r="C23" s="1514" t="s">
        <v>5678</v>
      </c>
      <c r="D23" s="1510">
        <v>4</v>
      </c>
      <c r="E23" s="1510">
        <v>3</v>
      </c>
      <c r="F23" s="1517">
        <f t="shared" si="0"/>
        <v>7</v>
      </c>
      <c r="G23" s="1510">
        <v>17</v>
      </c>
    </row>
    <row r="24" spans="1:7">
      <c r="A24" s="1509" t="s">
        <v>1141</v>
      </c>
      <c r="B24" s="1510" t="s">
        <v>1126</v>
      </c>
      <c r="C24" s="1511" t="s">
        <v>1142</v>
      </c>
      <c r="D24" s="1510"/>
      <c r="E24" s="1510">
        <v>8</v>
      </c>
      <c r="F24" s="1517">
        <f t="shared" si="0"/>
        <v>8</v>
      </c>
      <c r="G24" s="1510">
        <v>8</v>
      </c>
    </row>
    <row r="25" spans="1:7" ht="25.5">
      <c r="A25" s="1509" t="s">
        <v>6332</v>
      </c>
      <c r="B25" s="1510" t="s">
        <v>1124</v>
      </c>
      <c r="C25" s="1512" t="s">
        <v>1143</v>
      </c>
      <c r="D25" s="1510"/>
      <c r="E25" s="1510">
        <v>9</v>
      </c>
      <c r="F25" s="1517">
        <f t="shared" si="0"/>
        <v>9</v>
      </c>
      <c r="G25" s="1510">
        <v>4</v>
      </c>
    </row>
    <row r="26" spans="1:7">
      <c r="A26" s="1509" t="s">
        <v>6337</v>
      </c>
      <c r="B26" s="1510" t="s">
        <v>1126</v>
      </c>
      <c r="C26" s="1514" t="s">
        <v>5678</v>
      </c>
      <c r="D26" s="1510">
        <v>12</v>
      </c>
      <c r="E26" s="1510">
        <v>8</v>
      </c>
      <c r="F26" s="1517">
        <f t="shared" si="0"/>
        <v>20</v>
      </c>
      <c r="G26" s="1510">
        <v>20</v>
      </c>
    </row>
    <row r="27" spans="1:7" ht="25.5">
      <c r="A27" s="1509" t="s">
        <v>6333</v>
      </c>
      <c r="B27" s="1510" t="s">
        <v>1124</v>
      </c>
      <c r="C27" s="1512" t="s">
        <v>1144</v>
      </c>
      <c r="D27" s="1510">
        <v>3</v>
      </c>
      <c r="E27" s="1510">
        <v>3</v>
      </c>
      <c r="F27" s="1517">
        <v>6</v>
      </c>
      <c r="G27" s="1510">
        <v>6</v>
      </c>
    </row>
    <row r="28" spans="1:7">
      <c r="A28" s="1509" t="s">
        <v>6566</v>
      </c>
      <c r="B28" s="1510" t="s">
        <v>1126</v>
      </c>
      <c r="C28" s="1512" t="s">
        <v>6339</v>
      </c>
      <c r="D28" s="1510">
        <v>20</v>
      </c>
      <c r="E28" s="1510">
        <v>12</v>
      </c>
      <c r="F28" s="1517">
        <v>32</v>
      </c>
      <c r="G28" s="1510">
        <v>10</v>
      </c>
    </row>
    <row r="29" spans="1:7" ht="25.5">
      <c r="A29" s="1509" t="s">
        <v>1123</v>
      </c>
      <c r="B29" s="1510" t="s">
        <v>1126</v>
      </c>
      <c r="C29" s="1512" t="s">
        <v>1144</v>
      </c>
      <c r="D29" s="1510">
        <v>3</v>
      </c>
      <c r="E29" s="1510">
        <v>3</v>
      </c>
      <c r="F29" s="1517">
        <f t="shared" si="0"/>
        <v>6</v>
      </c>
      <c r="G29" s="1510">
        <v>8</v>
      </c>
    </row>
    <row r="30" spans="1:7">
      <c r="A30" s="1509" t="s">
        <v>6334</v>
      </c>
      <c r="B30" s="1510" t="s">
        <v>1126</v>
      </c>
      <c r="C30" s="1514" t="s">
        <v>5678</v>
      </c>
      <c r="D30" s="1510">
        <v>2</v>
      </c>
      <c r="E30" s="1510">
        <v>1</v>
      </c>
      <c r="F30" s="1517">
        <f t="shared" si="0"/>
        <v>3</v>
      </c>
      <c r="G30" s="1510">
        <v>20</v>
      </c>
    </row>
    <row r="31" spans="1:7">
      <c r="A31" s="1509" t="s">
        <v>6335</v>
      </c>
      <c r="B31" s="1510" t="s">
        <v>1124</v>
      </c>
      <c r="C31" s="1511" t="s">
        <v>1353</v>
      </c>
      <c r="D31" s="1510">
        <v>7</v>
      </c>
      <c r="E31" s="1510">
        <v>4</v>
      </c>
      <c r="F31" s="1517">
        <v>4</v>
      </c>
      <c r="G31" s="1510">
        <v>12</v>
      </c>
    </row>
    <row r="32" spans="1:7">
      <c r="A32" s="2443" t="s">
        <v>0</v>
      </c>
      <c r="B32" s="2444"/>
      <c r="C32" s="2445"/>
      <c r="D32" s="1515">
        <f>SUM(D5:D31)</f>
        <v>134</v>
      </c>
      <c r="E32" s="1515">
        <f>SUM(E5:E31)</f>
        <v>147</v>
      </c>
      <c r="F32" s="1515">
        <f>SUM(F5:F31)</f>
        <v>274</v>
      </c>
      <c r="G32" s="1515">
        <f>SUM(G5:G31)</f>
        <v>320</v>
      </c>
    </row>
    <row r="33" spans="1:3">
      <c r="A33" s="1987" t="s">
        <v>5275</v>
      </c>
      <c r="B33" s="397"/>
      <c r="C33" s="397"/>
    </row>
    <row r="34" spans="1:3">
      <c r="A34" s="398"/>
      <c r="B34" s="397"/>
      <c r="C34" s="397"/>
    </row>
    <row r="35" spans="1:3">
      <c r="A35" s="398"/>
      <c r="B35" s="397"/>
      <c r="C35" s="397"/>
    </row>
    <row r="36" spans="1:3">
      <c r="A36" s="398"/>
      <c r="B36" s="397"/>
      <c r="C36" s="397"/>
    </row>
    <row r="37" spans="1:3">
      <c r="A37" s="398"/>
      <c r="B37" s="397"/>
      <c r="C37" s="397"/>
    </row>
    <row r="38" spans="1:3">
      <c r="A38" s="398"/>
      <c r="B38" s="397"/>
      <c r="C38" s="397"/>
    </row>
    <row r="39" spans="1:3">
      <c r="A39" s="398"/>
      <c r="B39" s="397"/>
      <c r="C39" s="397"/>
    </row>
    <row r="40" spans="1:3">
      <c r="A40" s="398"/>
      <c r="B40" s="397"/>
      <c r="C40" s="397"/>
    </row>
    <row r="41" spans="1:3">
      <c r="A41" s="398"/>
      <c r="B41" s="397"/>
      <c r="C41" s="397"/>
    </row>
    <row r="42" spans="1:3">
      <c r="A42" s="398"/>
      <c r="B42" s="397"/>
      <c r="C42" s="397"/>
    </row>
    <row r="43" spans="1:3">
      <c r="A43" s="487"/>
      <c r="B43" s="487"/>
      <c r="C43" s="487"/>
    </row>
    <row r="44" spans="1:3">
      <c r="A44" s="487"/>
      <c r="B44" s="487"/>
      <c r="C44" s="487"/>
    </row>
    <row r="45" spans="1:3">
      <c r="A45" s="399"/>
      <c r="B45" s="399"/>
      <c r="C45" s="399"/>
    </row>
    <row r="46" spans="1:3">
      <c r="A46" s="488"/>
      <c r="B46" s="399"/>
      <c r="C46" s="399"/>
    </row>
  </sheetData>
  <mergeCells count="1">
    <mergeCell ref="A32:C32"/>
  </mergeCells>
  <printOptions horizontalCentered="1"/>
  <pageMargins left="0.74803149606299213" right="0.74803149606299213" top="0.55118110236220474" bottom="0.55118110236220474" header="0.31496062992125984" footer="0.31496062992125984"/>
  <pageSetup scale="9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01"/>
  <sheetViews>
    <sheetView showGridLines="0" topLeftCell="A54" zoomScaleNormal="100" workbookViewId="0">
      <selection activeCell="B17" sqref="B17"/>
    </sheetView>
  </sheetViews>
  <sheetFormatPr baseColWidth="10" defaultColWidth="11.42578125" defaultRowHeight="12.75"/>
  <cols>
    <col min="1" max="1" width="10.7109375" style="1438" customWidth="1"/>
    <col min="2" max="2" width="80.7109375" style="1438" customWidth="1"/>
    <col min="3" max="3" width="14.5703125" style="1438" customWidth="1"/>
    <col min="4" max="4" width="11.5703125" style="1438" customWidth="1"/>
    <col min="5" max="5" width="12.7109375" style="1438" customWidth="1"/>
    <col min="6" max="16384" width="11.42578125" style="1438"/>
  </cols>
  <sheetData>
    <row r="1" spans="1:5">
      <c r="A1" s="1" t="s">
        <v>651</v>
      </c>
      <c r="B1" s="395"/>
      <c r="C1" s="395"/>
      <c r="D1" s="395"/>
    </row>
    <row r="2" spans="1:5">
      <c r="A2" s="187" t="s">
        <v>3402</v>
      </c>
      <c r="B2" s="398"/>
      <c r="C2" s="397"/>
      <c r="D2" s="397"/>
    </row>
    <row r="3" spans="1:5">
      <c r="A3" s="395" t="s">
        <v>5350</v>
      </c>
      <c r="B3" s="395"/>
      <c r="C3" s="395"/>
      <c r="D3" s="395"/>
      <c r="E3" s="395"/>
    </row>
    <row r="4" spans="1:5" ht="25.5">
      <c r="A4" s="1530" t="s">
        <v>367</v>
      </c>
      <c r="B4" s="1530" t="s">
        <v>1118</v>
      </c>
      <c r="C4" s="1530" t="s">
        <v>3403</v>
      </c>
      <c r="D4" s="1530" t="s">
        <v>1122</v>
      </c>
      <c r="E4" s="1530" t="s">
        <v>0</v>
      </c>
    </row>
    <row r="5" spans="1:5" ht="38.25">
      <c r="A5" s="1518" t="s">
        <v>426</v>
      </c>
      <c r="B5" s="1525" t="s">
        <v>3391</v>
      </c>
      <c r="C5" s="1527" t="s">
        <v>1124</v>
      </c>
      <c r="D5" s="1527">
        <v>15</v>
      </c>
      <c r="E5" s="1510">
        <v>3</v>
      </c>
    </row>
    <row r="6" spans="1:5">
      <c r="A6" s="1518" t="s">
        <v>426</v>
      </c>
      <c r="B6" s="1525" t="s">
        <v>3394</v>
      </c>
      <c r="C6" s="1527" t="s">
        <v>1124</v>
      </c>
      <c r="D6" s="1527">
        <v>21</v>
      </c>
      <c r="E6" s="1510">
        <v>20</v>
      </c>
    </row>
    <row r="7" spans="1:5">
      <c r="A7" s="1518" t="s">
        <v>426</v>
      </c>
      <c r="B7" s="1525" t="s">
        <v>3392</v>
      </c>
      <c r="C7" s="1527" t="s">
        <v>1129</v>
      </c>
      <c r="D7" s="1527">
        <v>14</v>
      </c>
      <c r="E7" s="1510">
        <v>30</v>
      </c>
    </row>
    <row r="8" spans="1:5">
      <c r="A8" s="1518" t="s">
        <v>426</v>
      </c>
      <c r="B8" s="1525" t="s">
        <v>3398</v>
      </c>
      <c r="C8" s="1527" t="s">
        <v>1129</v>
      </c>
      <c r="D8" s="1527"/>
      <c r="E8" s="1510">
        <v>5</v>
      </c>
    </row>
    <row r="9" spans="1:5">
      <c r="A9" s="1518" t="s">
        <v>426</v>
      </c>
      <c r="B9" s="1525" t="s">
        <v>3396</v>
      </c>
      <c r="C9" s="1527" t="s">
        <v>1129</v>
      </c>
      <c r="D9" s="1527">
        <v>2</v>
      </c>
      <c r="E9" s="1510">
        <v>15</v>
      </c>
    </row>
    <row r="10" spans="1:5">
      <c r="A10" s="1518" t="s">
        <v>426</v>
      </c>
      <c r="B10" s="1525" t="s">
        <v>3395</v>
      </c>
      <c r="C10" s="1527" t="s">
        <v>1129</v>
      </c>
      <c r="D10" s="1527">
        <v>3</v>
      </c>
      <c r="E10" s="1510">
        <v>20</v>
      </c>
    </row>
    <row r="11" spans="1:5">
      <c r="A11" s="1518" t="s">
        <v>426</v>
      </c>
      <c r="B11" s="1988" t="s">
        <v>3393</v>
      </c>
      <c r="C11" s="1527" t="s">
        <v>1129</v>
      </c>
      <c r="D11" s="1527">
        <v>16</v>
      </c>
      <c r="E11" s="1510">
        <v>8</v>
      </c>
    </row>
    <row r="12" spans="1:5" ht="38.25">
      <c r="A12" s="1518" t="s">
        <v>426</v>
      </c>
      <c r="B12" s="1525" t="s">
        <v>5534</v>
      </c>
      <c r="C12" s="1527" t="s">
        <v>1124</v>
      </c>
      <c r="D12" s="1527">
        <v>15</v>
      </c>
      <c r="E12" s="1510">
        <v>3</v>
      </c>
    </row>
    <row r="13" spans="1:5">
      <c r="A13" s="1518" t="s">
        <v>426</v>
      </c>
      <c r="B13" s="1525" t="s">
        <v>3399</v>
      </c>
      <c r="C13" s="1527" t="s">
        <v>1124</v>
      </c>
      <c r="D13" s="1527">
        <v>2</v>
      </c>
      <c r="E13" s="1510">
        <v>8</v>
      </c>
    </row>
    <row r="14" spans="1:5">
      <c r="A14" s="1518" t="s">
        <v>426</v>
      </c>
      <c r="B14" s="1988" t="s">
        <v>3401</v>
      </c>
      <c r="C14" s="1527" t="s">
        <v>1124</v>
      </c>
      <c r="D14" s="1527">
        <v>2</v>
      </c>
      <c r="E14" s="1510">
        <v>20</v>
      </c>
    </row>
    <row r="15" spans="1:5">
      <c r="A15" s="1518" t="s">
        <v>426</v>
      </c>
      <c r="B15" s="1989" t="s">
        <v>3400</v>
      </c>
      <c r="C15" s="1527" t="s">
        <v>1124</v>
      </c>
      <c r="D15" s="1527">
        <v>17</v>
      </c>
      <c r="E15" s="1510">
        <v>15</v>
      </c>
    </row>
    <row r="16" spans="1:5">
      <c r="A16" s="1519" t="s">
        <v>426</v>
      </c>
      <c r="B16" s="1525" t="s">
        <v>3397</v>
      </c>
      <c r="C16" s="1737" t="s">
        <v>1124</v>
      </c>
      <c r="D16" s="1527">
        <v>14</v>
      </c>
      <c r="E16" s="1510">
        <v>8</v>
      </c>
    </row>
    <row r="17" spans="1:5">
      <c r="A17" s="1519" t="s">
        <v>427</v>
      </c>
      <c r="B17" s="1507" t="s">
        <v>6340</v>
      </c>
      <c r="C17" s="1736" t="s">
        <v>1124</v>
      </c>
      <c r="D17" s="1506">
        <v>4</v>
      </c>
      <c r="E17" s="1502">
        <v>25</v>
      </c>
    </row>
    <row r="18" spans="1:5" ht="25.5">
      <c r="A18" s="1519" t="s">
        <v>427</v>
      </c>
      <c r="B18" s="1507" t="s">
        <v>6341</v>
      </c>
      <c r="C18" s="1736" t="s">
        <v>1124</v>
      </c>
      <c r="D18" s="1506">
        <v>3</v>
      </c>
      <c r="E18" s="1502">
        <v>75</v>
      </c>
    </row>
    <row r="19" spans="1:5">
      <c r="A19" s="1519" t="s">
        <v>427</v>
      </c>
      <c r="B19" s="1505" t="s">
        <v>3387</v>
      </c>
      <c r="C19" s="1527" t="s">
        <v>1129</v>
      </c>
      <c r="D19" s="1506">
        <v>15</v>
      </c>
      <c r="E19" s="1502">
        <v>10</v>
      </c>
    </row>
    <row r="20" spans="1:5">
      <c r="A20" s="1519" t="s">
        <v>427</v>
      </c>
      <c r="B20" s="1507" t="s">
        <v>3388</v>
      </c>
      <c r="C20" s="1527" t="s">
        <v>1129</v>
      </c>
      <c r="D20" s="1506">
        <v>10</v>
      </c>
      <c r="E20" s="1502">
        <v>15</v>
      </c>
    </row>
    <row r="21" spans="1:5" ht="25.5">
      <c r="A21" s="1519" t="s">
        <v>427</v>
      </c>
      <c r="B21" s="1507" t="s">
        <v>3389</v>
      </c>
      <c r="C21" s="1527" t="s">
        <v>1129</v>
      </c>
      <c r="D21" s="1506">
        <v>12</v>
      </c>
      <c r="E21" s="1502">
        <v>14</v>
      </c>
    </row>
    <row r="22" spans="1:5" ht="25.5">
      <c r="A22" s="1519" t="s">
        <v>427</v>
      </c>
      <c r="B22" s="1507" t="s">
        <v>3390</v>
      </c>
      <c r="C22" s="1736" t="s">
        <v>1124</v>
      </c>
      <c r="D22" s="1506">
        <v>6</v>
      </c>
      <c r="E22" s="1502">
        <v>30</v>
      </c>
    </row>
    <row r="23" spans="1:5">
      <c r="A23" s="1519" t="s">
        <v>428</v>
      </c>
      <c r="B23" s="1520" t="s">
        <v>3373</v>
      </c>
      <c r="C23" s="1527" t="s">
        <v>1129</v>
      </c>
      <c r="D23" s="1523">
        <v>30</v>
      </c>
      <c r="E23" s="1503">
        <v>25</v>
      </c>
    </row>
    <row r="24" spans="1:5">
      <c r="A24" s="1519" t="s">
        <v>428</v>
      </c>
      <c r="B24" s="1520" t="s">
        <v>3369</v>
      </c>
      <c r="C24" s="1527" t="s">
        <v>1129</v>
      </c>
      <c r="D24" s="1522">
        <v>24</v>
      </c>
      <c r="E24" s="1503">
        <v>25</v>
      </c>
    </row>
    <row r="25" spans="1:5">
      <c r="A25" s="1519" t="s">
        <v>428</v>
      </c>
      <c r="B25" s="1520" t="s">
        <v>3382</v>
      </c>
      <c r="C25" s="1527" t="s">
        <v>1129</v>
      </c>
      <c r="D25" s="1523">
        <v>30</v>
      </c>
      <c r="E25" s="1503">
        <v>25</v>
      </c>
    </row>
    <row r="26" spans="1:5">
      <c r="A26" s="1519" t="s">
        <v>428</v>
      </c>
      <c r="B26" s="1520" t="s">
        <v>3384</v>
      </c>
      <c r="C26" s="1527" t="s">
        <v>1129</v>
      </c>
      <c r="D26" s="1522">
        <v>24</v>
      </c>
      <c r="E26" s="1503">
        <v>25</v>
      </c>
    </row>
    <row r="27" spans="1:5">
      <c r="A27" s="1519" t="s">
        <v>428</v>
      </c>
      <c r="B27" s="1520" t="s">
        <v>3378</v>
      </c>
      <c r="C27" s="1527" t="s">
        <v>1129</v>
      </c>
      <c r="D27" s="1523">
        <v>18</v>
      </c>
      <c r="E27" s="1503">
        <v>25</v>
      </c>
    </row>
    <row r="28" spans="1:5">
      <c r="A28" s="1519" t="s">
        <v>428</v>
      </c>
      <c r="B28" s="1520" t="s">
        <v>3378</v>
      </c>
      <c r="C28" s="1527" t="s">
        <v>1129</v>
      </c>
      <c r="D28" s="1523">
        <v>18</v>
      </c>
      <c r="E28" s="1503">
        <v>25</v>
      </c>
    </row>
    <row r="29" spans="1:5">
      <c r="A29" s="1519" t="s">
        <v>428</v>
      </c>
      <c r="B29" s="1520" t="s">
        <v>3378</v>
      </c>
      <c r="C29" s="1527" t="s">
        <v>1129</v>
      </c>
      <c r="D29" s="1523">
        <v>18</v>
      </c>
      <c r="E29" s="1503">
        <v>25</v>
      </c>
    </row>
    <row r="30" spans="1:5">
      <c r="A30" s="1519" t="s">
        <v>428</v>
      </c>
      <c r="B30" s="1520" t="s">
        <v>3378</v>
      </c>
      <c r="C30" s="1527" t="s">
        <v>1129</v>
      </c>
      <c r="D30" s="1523">
        <v>18</v>
      </c>
      <c r="E30" s="1503">
        <v>25</v>
      </c>
    </row>
    <row r="31" spans="1:5">
      <c r="A31" s="1519" t="s">
        <v>428</v>
      </c>
      <c r="B31" s="1520" t="s">
        <v>3378</v>
      </c>
      <c r="C31" s="1527" t="s">
        <v>1129</v>
      </c>
      <c r="D31" s="1523">
        <v>18</v>
      </c>
      <c r="E31" s="1503">
        <v>25</v>
      </c>
    </row>
    <row r="32" spans="1:5">
      <c r="A32" s="1519" t="s">
        <v>428</v>
      </c>
      <c r="B32" s="1520" t="s">
        <v>3378</v>
      </c>
      <c r="C32" s="1527" t="s">
        <v>1129</v>
      </c>
      <c r="D32" s="1523">
        <v>18</v>
      </c>
      <c r="E32" s="1503">
        <v>25</v>
      </c>
    </row>
    <row r="33" spans="1:5">
      <c r="A33" s="1519" t="s">
        <v>428</v>
      </c>
      <c r="B33" s="1520" t="s">
        <v>3378</v>
      </c>
      <c r="C33" s="1527" t="s">
        <v>1129</v>
      </c>
      <c r="D33" s="1523">
        <v>18</v>
      </c>
      <c r="E33" s="1503">
        <v>25</v>
      </c>
    </row>
    <row r="34" spans="1:5">
      <c r="A34" s="1519" t="s">
        <v>428</v>
      </c>
      <c r="B34" s="1520" t="s">
        <v>3378</v>
      </c>
      <c r="C34" s="1527" t="s">
        <v>1129</v>
      </c>
      <c r="D34" s="1523">
        <v>18</v>
      </c>
      <c r="E34" s="1503">
        <v>25</v>
      </c>
    </row>
    <row r="35" spans="1:5">
      <c r="A35" s="1519" t="s">
        <v>428</v>
      </c>
      <c r="B35" s="1733" t="s">
        <v>3365</v>
      </c>
      <c r="C35" s="1736" t="s">
        <v>1124</v>
      </c>
      <c r="D35" s="1506">
        <v>12</v>
      </c>
      <c r="E35" s="1502">
        <v>20</v>
      </c>
    </row>
    <row r="36" spans="1:5">
      <c r="A36" s="1519" t="s">
        <v>428</v>
      </c>
      <c r="B36" s="1507" t="s">
        <v>3357</v>
      </c>
      <c r="C36" s="1527" t="s">
        <v>1129</v>
      </c>
      <c r="D36" s="1506">
        <v>10</v>
      </c>
      <c r="E36" s="1510">
        <v>25</v>
      </c>
    </row>
    <row r="37" spans="1:5">
      <c r="A37" s="1519" t="s">
        <v>428</v>
      </c>
      <c r="B37" s="1520" t="s">
        <v>3383</v>
      </c>
      <c r="C37" s="1527" t="s">
        <v>1129</v>
      </c>
      <c r="D37" s="1523">
        <v>30</v>
      </c>
      <c r="E37" s="1503">
        <v>25</v>
      </c>
    </row>
    <row r="38" spans="1:5">
      <c r="A38" s="1519" t="s">
        <v>428</v>
      </c>
      <c r="B38" s="1520" t="s">
        <v>3383</v>
      </c>
      <c r="C38" s="1527" t="s">
        <v>1129</v>
      </c>
      <c r="D38" s="1523">
        <v>30</v>
      </c>
      <c r="E38" s="1503">
        <v>25</v>
      </c>
    </row>
    <row r="39" spans="1:5">
      <c r="A39" s="1519" t="s">
        <v>428</v>
      </c>
      <c r="B39" s="1520" t="s">
        <v>3383</v>
      </c>
      <c r="C39" s="1527" t="s">
        <v>1129</v>
      </c>
      <c r="D39" s="1523">
        <v>30</v>
      </c>
      <c r="E39" s="1503">
        <v>25</v>
      </c>
    </row>
    <row r="40" spans="1:5">
      <c r="A40" s="1519" t="s">
        <v>428</v>
      </c>
      <c r="B40" s="1507" t="s">
        <v>3367</v>
      </c>
      <c r="C40" s="1527" t="s">
        <v>1129</v>
      </c>
      <c r="D40" s="1506">
        <v>20</v>
      </c>
      <c r="E40" s="1502">
        <v>30</v>
      </c>
    </row>
    <row r="41" spans="1:5">
      <c r="A41" s="1519" t="s">
        <v>428</v>
      </c>
      <c r="B41" s="1520" t="s">
        <v>5211</v>
      </c>
      <c r="C41" s="1527" t="s">
        <v>1129</v>
      </c>
      <c r="D41" s="1524">
        <v>24</v>
      </c>
      <c r="E41" s="1503">
        <v>25</v>
      </c>
    </row>
    <row r="42" spans="1:5">
      <c r="A42" s="1519" t="s">
        <v>428</v>
      </c>
      <c r="B42" s="1520" t="s">
        <v>3370</v>
      </c>
      <c r="C42" s="1527" t="s">
        <v>1129</v>
      </c>
      <c r="D42" s="1522">
        <v>24</v>
      </c>
      <c r="E42" s="1503">
        <v>25</v>
      </c>
    </row>
    <row r="43" spans="1:5">
      <c r="A43" s="1519" t="s">
        <v>428</v>
      </c>
      <c r="B43" s="1520" t="s">
        <v>3371</v>
      </c>
      <c r="C43" s="1527" t="s">
        <v>1129</v>
      </c>
      <c r="D43" s="1523">
        <v>24</v>
      </c>
      <c r="E43" s="1503">
        <v>25</v>
      </c>
    </row>
    <row r="44" spans="1:5">
      <c r="A44" s="1519" t="s">
        <v>428</v>
      </c>
      <c r="B44" s="1520" t="s">
        <v>3372</v>
      </c>
      <c r="C44" s="1527" t="s">
        <v>1129</v>
      </c>
      <c r="D44" s="1523">
        <v>24</v>
      </c>
      <c r="E44" s="1503">
        <v>25</v>
      </c>
    </row>
    <row r="45" spans="1:5">
      <c r="A45" s="1519" t="s">
        <v>428</v>
      </c>
      <c r="B45" s="1520" t="s">
        <v>3368</v>
      </c>
      <c r="C45" s="1527" t="s">
        <v>1129</v>
      </c>
      <c r="D45" s="1522">
        <v>24</v>
      </c>
      <c r="E45" s="1503">
        <v>25</v>
      </c>
    </row>
    <row r="46" spans="1:5">
      <c r="A46" s="1519" t="s">
        <v>428</v>
      </c>
      <c r="B46" s="1520" t="s">
        <v>3377</v>
      </c>
      <c r="C46" s="1527" t="s">
        <v>1129</v>
      </c>
      <c r="D46" s="1523">
        <v>24</v>
      </c>
      <c r="E46" s="1503">
        <v>25</v>
      </c>
    </row>
    <row r="47" spans="1:5">
      <c r="A47" s="1519" t="s">
        <v>428</v>
      </c>
      <c r="B47" s="1520" t="s">
        <v>3379</v>
      </c>
      <c r="C47" s="1527" t="s">
        <v>1129</v>
      </c>
      <c r="D47" s="1522">
        <v>5</v>
      </c>
      <c r="E47" s="1503">
        <v>25</v>
      </c>
    </row>
    <row r="48" spans="1:5">
      <c r="A48" s="1519" t="s">
        <v>428</v>
      </c>
      <c r="B48" s="1520" t="s">
        <v>3379</v>
      </c>
      <c r="C48" s="1527" t="s">
        <v>1129</v>
      </c>
      <c r="D48" s="1522">
        <v>5</v>
      </c>
      <c r="E48" s="1503">
        <v>25</v>
      </c>
    </row>
    <row r="49" spans="1:5">
      <c r="A49" s="1519" t="s">
        <v>428</v>
      </c>
      <c r="B49" s="1520" t="s">
        <v>3379</v>
      </c>
      <c r="C49" s="1527" t="s">
        <v>1129</v>
      </c>
      <c r="D49" s="1522">
        <v>5</v>
      </c>
      <c r="E49" s="1503">
        <v>25</v>
      </c>
    </row>
    <row r="50" spans="1:5">
      <c r="A50" s="1519" t="s">
        <v>428</v>
      </c>
      <c r="B50" s="1520" t="s">
        <v>3379</v>
      </c>
      <c r="C50" s="1527" t="s">
        <v>1129</v>
      </c>
      <c r="D50" s="1522">
        <v>5</v>
      </c>
      <c r="E50" s="1503">
        <v>25</v>
      </c>
    </row>
    <row r="51" spans="1:5">
      <c r="A51" s="1519" t="s">
        <v>428</v>
      </c>
      <c r="B51" s="1520" t="s">
        <v>3379</v>
      </c>
      <c r="C51" s="1527" t="s">
        <v>1129</v>
      </c>
      <c r="D51" s="1522">
        <v>5</v>
      </c>
      <c r="E51" s="1503">
        <v>25</v>
      </c>
    </row>
    <row r="52" spans="1:5">
      <c r="A52" s="1519" t="s">
        <v>428</v>
      </c>
      <c r="B52" s="1520" t="s">
        <v>3376</v>
      </c>
      <c r="C52" s="1527" t="s">
        <v>1129</v>
      </c>
      <c r="D52" s="1522">
        <v>24</v>
      </c>
      <c r="E52" s="1503">
        <v>25</v>
      </c>
    </row>
    <row r="53" spans="1:5">
      <c r="A53" s="1519" t="s">
        <v>428</v>
      </c>
      <c r="B53" s="1734" t="s">
        <v>3385</v>
      </c>
      <c r="C53" s="1521" t="s">
        <v>1124</v>
      </c>
      <c r="D53" s="1522">
        <v>32</v>
      </c>
      <c r="E53" s="1503">
        <v>8</v>
      </c>
    </row>
    <row r="54" spans="1:5">
      <c r="A54" s="1519" t="s">
        <v>428</v>
      </c>
      <c r="B54" s="1520" t="s">
        <v>5535</v>
      </c>
      <c r="C54" s="1527" t="s">
        <v>1129</v>
      </c>
      <c r="D54" s="1524">
        <v>24</v>
      </c>
      <c r="E54" s="1503">
        <v>25</v>
      </c>
    </row>
    <row r="55" spans="1:5">
      <c r="A55" s="1518" t="s">
        <v>428</v>
      </c>
      <c r="B55" s="1735" t="s">
        <v>3374</v>
      </c>
      <c r="C55" s="1527" t="s">
        <v>1129</v>
      </c>
      <c r="D55" s="1522">
        <v>30</v>
      </c>
      <c r="E55" s="1503">
        <v>25</v>
      </c>
    </row>
    <row r="56" spans="1:5">
      <c r="A56" s="1518" t="s">
        <v>428</v>
      </c>
      <c r="B56" s="1520" t="s">
        <v>3374</v>
      </c>
      <c r="C56" s="1527" t="s">
        <v>1129</v>
      </c>
      <c r="D56" s="1522">
        <v>30</v>
      </c>
      <c r="E56" s="1503">
        <v>25</v>
      </c>
    </row>
    <row r="57" spans="1:5">
      <c r="A57" s="1518" t="s">
        <v>428</v>
      </c>
      <c r="B57" s="1520" t="s">
        <v>3374</v>
      </c>
      <c r="C57" s="1527" t="s">
        <v>1129</v>
      </c>
      <c r="D57" s="1523">
        <v>30</v>
      </c>
      <c r="E57" s="1503">
        <v>25</v>
      </c>
    </row>
    <row r="58" spans="1:5">
      <c r="A58" s="1518" t="s">
        <v>428</v>
      </c>
      <c r="B58" s="1520" t="s">
        <v>3375</v>
      </c>
      <c r="C58" s="1527" t="s">
        <v>1129</v>
      </c>
      <c r="D58" s="1522">
        <v>30</v>
      </c>
      <c r="E58" s="1503">
        <v>25</v>
      </c>
    </row>
    <row r="59" spans="1:5">
      <c r="A59" s="1518" t="s">
        <v>428</v>
      </c>
      <c r="B59" s="1520" t="s">
        <v>3375</v>
      </c>
      <c r="C59" s="1527" t="s">
        <v>1129</v>
      </c>
      <c r="D59" s="1522">
        <v>30</v>
      </c>
      <c r="E59" s="1503">
        <v>25</v>
      </c>
    </row>
    <row r="60" spans="1:5">
      <c r="A60" s="1518" t="s">
        <v>428</v>
      </c>
      <c r="B60" s="1520" t="s">
        <v>3375</v>
      </c>
      <c r="C60" s="1527" t="s">
        <v>1129</v>
      </c>
      <c r="D60" s="1522">
        <v>30</v>
      </c>
      <c r="E60" s="1503">
        <v>25</v>
      </c>
    </row>
    <row r="61" spans="1:5">
      <c r="A61" s="1518" t="s">
        <v>428</v>
      </c>
      <c r="B61" s="1520" t="s">
        <v>3375</v>
      </c>
      <c r="C61" s="1527" t="s">
        <v>1129</v>
      </c>
      <c r="D61" s="1522">
        <v>30</v>
      </c>
      <c r="E61" s="1503">
        <v>25</v>
      </c>
    </row>
    <row r="62" spans="1:5">
      <c r="A62" s="1518" t="s">
        <v>428</v>
      </c>
      <c r="B62" s="1520" t="s">
        <v>3381</v>
      </c>
      <c r="C62" s="1527" t="s">
        <v>1129</v>
      </c>
      <c r="D62" s="1522">
        <v>24</v>
      </c>
      <c r="E62" s="1503">
        <v>25</v>
      </c>
    </row>
    <row r="63" spans="1:5">
      <c r="A63" s="1518" t="s">
        <v>428</v>
      </c>
      <c r="B63" s="1520" t="s">
        <v>6567</v>
      </c>
      <c r="C63" s="1527" t="s">
        <v>1129</v>
      </c>
      <c r="D63" s="1524">
        <v>24</v>
      </c>
      <c r="E63" s="1503">
        <v>25</v>
      </c>
    </row>
    <row r="64" spans="1:5">
      <c r="A64" s="1518" t="s">
        <v>428</v>
      </c>
      <c r="B64" s="1733" t="s">
        <v>3366</v>
      </c>
      <c r="C64" s="1527" t="s">
        <v>1129</v>
      </c>
      <c r="D64" s="1506">
        <v>20</v>
      </c>
      <c r="E64" s="1502">
        <v>20</v>
      </c>
    </row>
    <row r="65" spans="1:5">
      <c r="A65" s="1518" t="s">
        <v>428</v>
      </c>
      <c r="B65" s="1507" t="s">
        <v>3364</v>
      </c>
      <c r="C65" s="1506" t="s">
        <v>1124</v>
      </c>
      <c r="D65" s="1506">
        <v>30</v>
      </c>
      <c r="E65" s="1502">
        <v>15</v>
      </c>
    </row>
    <row r="66" spans="1:5" ht="25.5">
      <c r="A66" s="1518" t="s">
        <v>428</v>
      </c>
      <c r="B66" s="1507" t="s">
        <v>3358</v>
      </c>
      <c r="C66" s="1506" t="s">
        <v>1124</v>
      </c>
      <c r="D66" s="1506">
        <v>24</v>
      </c>
      <c r="E66" s="1510">
        <v>10</v>
      </c>
    </row>
    <row r="67" spans="1:5" ht="25.5">
      <c r="A67" s="1518" t="s">
        <v>428</v>
      </c>
      <c r="B67" s="1507" t="s">
        <v>3361</v>
      </c>
      <c r="C67" s="1506" t="s">
        <v>1124</v>
      </c>
      <c r="D67" s="1506">
        <v>24</v>
      </c>
      <c r="E67" s="1510">
        <v>6</v>
      </c>
    </row>
    <row r="68" spans="1:5" ht="25.5">
      <c r="A68" s="1518" t="s">
        <v>428</v>
      </c>
      <c r="B68" s="1507" t="s">
        <v>3359</v>
      </c>
      <c r="C68" s="1506" t="s">
        <v>1124</v>
      </c>
      <c r="D68" s="1506">
        <v>24</v>
      </c>
      <c r="E68" s="1510">
        <v>8</v>
      </c>
    </row>
    <row r="69" spans="1:5" ht="25.5">
      <c r="A69" s="1518" t="s">
        <v>428</v>
      </c>
      <c r="B69" s="1507" t="s">
        <v>3360</v>
      </c>
      <c r="C69" s="1506" t="s">
        <v>1124</v>
      </c>
      <c r="D69" s="1506">
        <v>24</v>
      </c>
      <c r="E69" s="1510">
        <v>8</v>
      </c>
    </row>
    <row r="70" spans="1:5">
      <c r="A70" s="1518" t="s">
        <v>428</v>
      </c>
      <c r="B70" s="1525" t="s">
        <v>3386</v>
      </c>
      <c r="C70" s="1526" t="s">
        <v>1124</v>
      </c>
      <c r="D70" s="1526">
        <v>32</v>
      </c>
      <c r="E70" s="1504">
        <v>5</v>
      </c>
    </row>
    <row r="71" spans="1:5" ht="25.5">
      <c r="A71" s="1518" t="s">
        <v>428</v>
      </c>
      <c r="B71" s="1520" t="s">
        <v>3380</v>
      </c>
      <c r="C71" s="1527" t="s">
        <v>1129</v>
      </c>
      <c r="D71" s="1522">
        <v>5</v>
      </c>
      <c r="E71" s="1503">
        <v>25</v>
      </c>
    </row>
    <row r="72" spans="1:5" ht="25.5">
      <c r="A72" s="1518" t="s">
        <v>428</v>
      </c>
      <c r="B72" s="1520" t="s">
        <v>3380</v>
      </c>
      <c r="C72" s="1527" t="s">
        <v>1129</v>
      </c>
      <c r="D72" s="1522">
        <v>5</v>
      </c>
      <c r="E72" s="1503">
        <v>25</v>
      </c>
    </row>
    <row r="73" spans="1:5">
      <c r="A73" s="1518" t="s">
        <v>428</v>
      </c>
      <c r="B73" s="1732" t="s">
        <v>3363</v>
      </c>
      <c r="C73" s="1506" t="s">
        <v>1124</v>
      </c>
      <c r="D73" s="1506">
        <v>30</v>
      </c>
      <c r="E73" s="1502">
        <v>20</v>
      </c>
    </row>
    <row r="74" spans="1:5" ht="25.5">
      <c r="A74" s="1518" t="s">
        <v>428</v>
      </c>
      <c r="B74" s="1507" t="s">
        <v>3362</v>
      </c>
      <c r="C74" s="1506" t="s">
        <v>1126</v>
      </c>
      <c r="D74" s="1506">
        <v>6</v>
      </c>
      <c r="E74" s="1510">
        <v>6</v>
      </c>
    </row>
    <row r="75" spans="1:5">
      <c r="A75" s="2443" t="s">
        <v>0</v>
      </c>
      <c r="B75" s="2444"/>
      <c r="C75" s="2445"/>
      <c r="D75" s="1990">
        <f>SUM(D5:D74)</f>
        <v>1286</v>
      </c>
      <c r="E75" s="1990">
        <f>SUM(E5:E74)</f>
        <v>1480</v>
      </c>
    </row>
    <row r="76" spans="1:5">
      <c r="A76" s="1987" t="s">
        <v>5972</v>
      </c>
    </row>
    <row r="77" spans="1:5">
      <c r="A77" s="1528"/>
    </row>
    <row r="78" spans="1:5">
      <c r="A78" s="1528"/>
      <c r="B78" s="398"/>
      <c r="C78" s="397"/>
      <c r="D78" s="397"/>
    </row>
    <row r="79" spans="1:5">
      <c r="A79" s="1528"/>
      <c r="B79" s="1448"/>
      <c r="C79" s="397"/>
      <c r="D79" s="397"/>
    </row>
    <row r="80" spans="1:5">
      <c r="A80" s="1528"/>
      <c r="B80" s="398"/>
      <c r="C80" s="397"/>
      <c r="D80" s="397"/>
    </row>
    <row r="81" spans="1:4">
      <c r="A81" s="1528"/>
      <c r="B81" s="398"/>
      <c r="C81" s="397"/>
      <c r="D81" s="397"/>
    </row>
    <row r="82" spans="1:4">
      <c r="A82" s="1528"/>
      <c r="B82" s="398"/>
      <c r="C82" s="397"/>
      <c r="D82" s="397"/>
    </row>
    <row r="83" spans="1:4">
      <c r="A83" s="1528"/>
      <c r="B83" s="398"/>
      <c r="C83" s="397"/>
      <c r="D83" s="397"/>
    </row>
    <row r="84" spans="1:4">
      <c r="A84" s="1528"/>
      <c r="B84" s="398"/>
      <c r="C84" s="397"/>
      <c r="D84" s="397"/>
    </row>
    <row r="85" spans="1:4">
      <c r="A85" s="1528"/>
      <c r="B85" s="398"/>
      <c r="C85" s="397"/>
      <c r="D85" s="397"/>
    </row>
    <row r="86" spans="1:4">
      <c r="A86" s="1528"/>
      <c r="B86" s="398"/>
      <c r="C86" s="397"/>
      <c r="D86" s="397"/>
    </row>
    <row r="87" spans="1:4">
      <c r="A87" s="1528"/>
      <c r="B87" s="398"/>
      <c r="C87" s="397"/>
      <c r="D87" s="397"/>
    </row>
    <row r="88" spans="1:4">
      <c r="A88" s="1528"/>
      <c r="B88" s="398"/>
      <c r="C88" s="397"/>
      <c r="D88" s="397"/>
    </row>
    <row r="89" spans="1:4">
      <c r="A89" s="1528"/>
      <c r="B89" s="398"/>
      <c r="C89" s="397"/>
      <c r="D89" s="397"/>
    </row>
    <row r="90" spans="1:4">
      <c r="A90" s="1528"/>
      <c r="B90" s="398"/>
      <c r="C90" s="397"/>
      <c r="D90" s="397"/>
    </row>
    <row r="91" spans="1:4">
      <c r="A91" s="1528"/>
      <c r="B91" s="398"/>
      <c r="C91" s="397"/>
      <c r="D91" s="397"/>
    </row>
    <row r="92" spans="1:4">
      <c r="A92" s="1528"/>
      <c r="B92" s="398"/>
      <c r="C92" s="397"/>
      <c r="D92" s="397"/>
    </row>
    <row r="93" spans="1:4">
      <c r="A93" s="1528"/>
      <c r="B93" s="398"/>
      <c r="C93" s="397"/>
      <c r="D93" s="397"/>
    </row>
    <row r="94" spans="1:4">
      <c r="A94" s="1528"/>
      <c r="B94" s="398"/>
      <c r="C94" s="397"/>
      <c r="D94" s="397"/>
    </row>
    <row r="95" spans="1:4">
      <c r="A95" s="1528"/>
      <c r="B95" s="398"/>
      <c r="C95" s="397"/>
      <c r="D95" s="397"/>
    </row>
    <row r="96" spans="1:4">
      <c r="A96" s="1528"/>
      <c r="B96" s="398"/>
      <c r="C96" s="397"/>
      <c r="D96" s="397"/>
    </row>
    <row r="97" spans="1:4">
      <c r="A97" s="1528"/>
      <c r="B97" s="398"/>
      <c r="C97" s="397"/>
      <c r="D97" s="397"/>
    </row>
    <row r="98" spans="1:4">
      <c r="A98" s="1464"/>
      <c r="B98" s="1464"/>
      <c r="C98" s="1464"/>
      <c r="D98" s="1464"/>
    </row>
    <row r="99" spans="1:4">
      <c r="A99" s="1464"/>
      <c r="B99" s="1464"/>
      <c r="C99" s="1464"/>
      <c r="D99" s="1464"/>
    </row>
    <row r="100" spans="1:4">
      <c r="A100" s="399"/>
      <c r="B100" s="399"/>
      <c r="C100" s="399"/>
      <c r="D100" s="399"/>
    </row>
    <row r="101" spans="1:4">
      <c r="A101" s="399"/>
      <c r="B101" s="1529"/>
      <c r="C101" s="399"/>
      <c r="D101" s="399"/>
    </row>
  </sheetData>
  <autoFilter ref="A4:E76">
    <sortState ref="A5:E76">
      <sortCondition ref="B4"/>
    </sortState>
  </autoFilter>
  <sortState ref="A5:E74">
    <sortCondition ref="A5:A74"/>
    <sortCondition ref="B5:B74"/>
  </sortState>
  <mergeCells count="1">
    <mergeCell ref="A75:C75"/>
  </mergeCells>
  <printOptions horizontalCentered="1" verticalCentered="1"/>
  <pageMargins left="0.70866141732283472" right="0.70866141732283472" top="0.74803149606299213" bottom="0.74803149606299213" header="0.31496062992125984" footer="0.31496062992125984"/>
  <pageSetup scale="84" fitToHeight="2"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19"/>
  <sheetViews>
    <sheetView showGridLines="0" zoomScaleNormal="100" workbookViewId="0">
      <selection activeCell="B17" sqref="B17"/>
    </sheetView>
  </sheetViews>
  <sheetFormatPr baseColWidth="10" defaultColWidth="11.42578125" defaultRowHeight="12.75"/>
  <cols>
    <col min="1" max="1" width="40.85546875" style="1360" bestFit="1" customWidth="1"/>
    <col min="2" max="3" width="14.7109375" style="1360" customWidth="1"/>
    <col min="4" max="5" width="14.85546875" style="1360" customWidth="1"/>
    <col min="6" max="6" width="15.85546875" style="1360" bestFit="1" customWidth="1"/>
    <col min="7" max="7" width="40.85546875" style="1360" bestFit="1" customWidth="1"/>
    <col min="8" max="8" width="10.7109375" style="1360" customWidth="1"/>
    <col min="9" max="9" width="13.85546875" style="1360" customWidth="1"/>
    <col min="10" max="10" width="14" style="1360" customWidth="1"/>
    <col min="11" max="16384" width="11.42578125" style="1360"/>
  </cols>
  <sheetData>
    <row r="1" spans="1:6">
      <c r="A1" s="389" t="s">
        <v>651</v>
      </c>
    </row>
    <row r="2" spans="1:6" ht="15.75" customHeight="1">
      <c r="A2" s="929" t="s">
        <v>3404</v>
      </c>
    </row>
    <row r="3" spans="1:6" ht="15.75" customHeight="1">
      <c r="A3" s="953" t="s">
        <v>2947</v>
      </c>
    </row>
    <row r="4" spans="1:6" ht="12.75" customHeight="1">
      <c r="A4" s="1370" t="s">
        <v>2941</v>
      </c>
      <c r="B4" s="1369"/>
      <c r="C4" s="1369"/>
      <c r="D4" s="1369"/>
      <c r="E4" s="1369"/>
    </row>
    <row r="5" spans="1:6">
      <c r="A5" s="2449" t="s">
        <v>2943</v>
      </c>
      <c r="B5" s="2446" t="s">
        <v>367</v>
      </c>
      <c r="C5" s="2447"/>
      <c r="D5" s="2448"/>
      <c r="E5" s="2449" t="s">
        <v>0</v>
      </c>
    </row>
    <row r="6" spans="1:6">
      <c r="A6" s="2450"/>
      <c r="B6" s="1367" t="s">
        <v>426</v>
      </c>
      <c r="C6" s="1367" t="s">
        <v>427</v>
      </c>
      <c r="D6" s="1367" t="s">
        <v>428</v>
      </c>
      <c r="E6" s="2450"/>
    </row>
    <row r="7" spans="1:6">
      <c r="A7" s="1365" t="s">
        <v>1200</v>
      </c>
      <c r="B7" s="1361"/>
      <c r="C7" s="1361">
        <v>0</v>
      </c>
      <c r="D7" s="1361">
        <v>1</v>
      </c>
      <c r="E7" s="1361">
        <f>SUM(B7:D7)</f>
        <v>1</v>
      </c>
    </row>
    <row r="8" spans="1:6">
      <c r="A8" s="1365" t="s">
        <v>2944</v>
      </c>
      <c r="B8" s="1361"/>
      <c r="C8" s="1361">
        <v>5</v>
      </c>
      <c r="D8" s="1361">
        <v>5</v>
      </c>
      <c r="E8" s="1361">
        <f t="shared" ref="E8:E9" si="0">SUM(B8:D8)</f>
        <v>10</v>
      </c>
    </row>
    <row r="9" spans="1:6">
      <c r="A9" s="1366" t="s">
        <v>2945</v>
      </c>
      <c r="B9" s="1362">
        <v>1</v>
      </c>
      <c r="C9" s="1362">
        <v>1</v>
      </c>
      <c r="D9" s="1362">
        <v>3</v>
      </c>
      <c r="E9" s="1362">
        <f t="shared" si="0"/>
        <v>5</v>
      </c>
      <c r="F9" s="1363"/>
    </row>
    <row r="10" spans="1:6">
      <c r="A10" s="1368" t="s">
        <v>0</v>
      </c>
      <c r="B10" s="1368">
        <f>SUM(B7:B9)</f>
        <v>1</v>
      </c>
      <c r="C10" s="1368">
        <f>SUM(C7:C9)</f>
        <v>6</v>
      </c>
      <c r="D10" s="1368">
        <f>SUM(D7:D9)</f>
        <v>9</v>
      </c>
      <c r="E10" s="1368">
        <f>SUM(E7:E9)</f>
        <v>16</v>
      </c>
    </row>
    <row r="11" spans="1:6">
      <c r="D11" s="1364"/>
      <c r="E11" s="1364"/>
    </row>
    <row r="12" spans="1:6" ht="12.75" customHeight="1">
      <c r="A12" s="1370" t="s">
        <v>2942</v>
      </c>
      <c r="B12" s="1369"/>
      <c r="C12" s="1369"/>
      <c r="D12" s="1369"/>
      <c r="E12" s="1369"/>
    </row>
    <row r="13" spans="1:6">
      <c r="A13" s="2449" t="s">
        <v>2943</v>
      </c>
      <c r="B13" s="2446" t="s">
        <v>367</v>
      </c>
      <c r="C13" s="2447"/>
      <c r="D13" s="2448"/>
      <c r="E13" s="2449" t="s">
        <v>0</v>
      </c>
    </row>
    <row r="14" spans="1:6">
      <c r="A14" s="2450"/>
      <c r="B14" s="1367" t="s">
        <v>426</v>
      </c>
      <c r="C14" s="1367" t="s">
        <v>427</v>
      </c>
      <c r="D14" s="1367" t="s">
        <v>428</v>
      </c>
      <c r="E14" s="2450"/>
    </row>
    <row r="15" spans="1:6">
      <c r="A15" s="1365" t="s">
        <v>1200</v>
      </c>
      <c r="B15" s="1361">
        <v>0</v>
      </c>
      <c r="C15" s="1361">
        <v>0</v>
      </c>
      <c r="D15" s="1361">
        <v>0</v>
      </c>
      <c r="E15" s="1361">
        <f>SUM(B15:D15)</f>
        <v>0</v>
      </c>
    </row>
    <row r="16" spans="1:6">
      <c r="A16" s="1365" t="s">
        <v>2944</v>
      </c>
      <c r="B16" s="1361">
        <v>0</v>
      </c>
      <c r="C16" s="1361">
        <v>0</v>
      </c>
      <c r="D16" s="1361">
        <v>1</v>
      </c>
      <c r="E16" s="1361">
        <f t="shared" ref="E16:E17" si="1">SUM(B16:D16)</f>
        <v>1</v>
      </c>
    </row>
    <row r="17" spans="1:5">
      <c r="A17" s="1366" t="s">
        <v>2945</v>
      </c>
      <c r="B17" s="1362">
        <v>0</v>
      </c>
      <c r="C17" s="1362">
        <v>0</v>
      </c>
      <c r="D17" s="1362">
        <v>0</v>
      </c>
      <c r="E17" s="1362">
        <f t="shared" si="1"/>
        <v>0</v>
      </c>
    </row>
    <row r="18" spans="1:5">
      <c r="A18" s="1368" t="s">
        <v>0</v>
      </c>
      <c r="B18" s="1368">
        <f>SUM(B15:B17)</f>
        <v>0</v>
      </c>
      <c r="C18" s="1368">
        <f>SUM(C15:C17)</f>
        <v>0</v>
      </c>
      <c r="D18" s="1368">
        <f>SUM(D15:D17)</f>
        <v>1</v>
      </c>
      <c r="E18" s="1368">
        <f>SUM(E15:E17)</f>
        <v>1</v>
      </c>
    </row>
    <row r="19" spans="1:5">
      <c r="A19" s="1360" t="s">
        <v>5972</v>
      </c>
    </row>
  </sheetData>
  <mergeCells count="6">
    <mergeCell ref="B13:D13"/>
    <mergeCell ref="E13:E14"/>
    <mergeCell ref="A5:A6"/>
    <mergeCell ref="B5:D5"/>
    <mergeCell ref="E5:E6"/>
    <mergeCell ref="A13:A14"/>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51"/>
  <sheetViews>
    <sheetView workbookViewId="0">
      <selection activeCell="B17" sqref="B17"/>
    </sheetView>
  </sheetViews>
  <sheetFormatPr baseColWidth="10" defaultColWidth="11.42578125" defaultRowHeight="12.75"/>
  <cols>
    <col min="1" max="1" width="28.5703125" style="797" customWidth="1"/>
    <col min="2" max="2" width="30.85546875" style="797" customWidth="1"/>
    <col min="3" max="3" width="40.7109375" style="797" customWidth="1"/>
    <col min="4" max="4" width="17.42578125" style="797" customWidth="1"/>
    <col min="5" max="5" width="15.140625" style="797" customWidth="1"/>
    <col min="6" max="6" width="18.140625" style="1997" customWidth="1"/>
    <col min="7" max="7" width="23" style="1997" bestFit="1" customWidth="1"/>
    <col min="8" max="8" width="43.7109375" style="797" customWidth="1"/>
    <col min="9" max="16384" width="11.42578125" style="797"/>
  </cols>
  <sheetData>
    <row r="1" spans="1:9">
      <c r="A1" s="1" t="s">
        <v>651</v>
      </c>
      <c r="B1" s="1"/>
      <c r="C1" s="1"/>
      <c r="D1" s="1"/>
      <c r="E1" s="1"/>
      <c r="F1" s="1991"/>
      <c r="G1" s="1991"/>
      <c r="H1" s="1992"/>
    </row>
    <row r="2" spans="1:9">
      <c r="A2" s="3" t="s">
        <v>3405</v>
      </c>
      <c r="B2" s="3"/>
      <c r="C2" s="3"/>
      <c r="D2" s="3"/>
      <c r="E2" s="3"/>
      <c r="F2" s="1991"/>
      <c r="G2" s="1991"/>
      <c r="H2" s="1992"/>
    </row>
    <row r="3" spans="1:9">
      <c r="A3" s="784" t="s">
        <v>5351</v>
      </c>
      <c r="B3" s="784"/>
      <c r="C3" s="784"/>
      <c r="D3" s="784"/>
      <c r="E3" s="784"/>
      <c r="F3" s="1991"/>
      <c r="G3" s="1991"/>
      <c r="H3" s="1993"/>
      <c r="I3" s="1994"/>
    </row>
    <row r="4" spans="1:9" s="1995" customFormat="1" ht="25.5">
      <c r="A4" s="785" t="s">
        <v>661</v>
      </c>
      <c r="B4" s="785" t="s">
        <v>1364</v>
      </c>
      <c r="C4" s="786" t="s">
        <v>2142</v>
      </c>
      <c r="D4" s="787" t="s">
        <v>6342</v>
      </c>
      <c r="E4" s="785" t="s">
        <v>6343</v>
      </c>
    </row>
    <row r="5" spans="1:9">
      <c r="A5" s="1650" t="s">
        <v>36</v>
      </c>
      <c r="B5" s="1998" t="s">
        <v>5253</v>
      </c>
      <c r="C5" s="1650" t="s">
        <v>2155</v>
      </c>
      <c r="D5" s="1429" t="s">
        <v>683</v>
      </c>
      <c r="E5" s="1999">
        <v>3000</v>
      </c>
      <c r="F5" s="1996"/>
      <c r="G5" s="797"/>
    </row>
    <row r="6" spans="1:9">
      <c r="A6" s="1650" t="s">
        <v>36</v>
      </c>
      <c r="B6" s="1998" t="s">
        <v>5214</v>
      </c>
      <c r="C6" s="1650" t="s">
        <v>2155</v>
      </c>
      <c r="D6" s="1429" t="s">
        <v>683</v>
      </c>
      <c r="E6" s="1999">
        <v>3000</v>
      </c>
      <c r="F6" s="1996"/>
      <c r="G6" s="797"/>
    </row>
    <row r="7" spans="1:9">
      <c r="A7" s="1650" t="s">
        <v>36</v>
      </c>
      <c r="B7" s="1998" t="s">
        <v>5215</v>
      </c>
      <c r="C7" s="1650" t="s">
        <v>2159</v>
      </c>
      <c r="D7" s="1429" t="s">
        <v>682</v>
      </c>
      <c r="E7" s="1999">
        <v>3000</v>
      </c>
      <c r="F7" s="1996"/>
      <c r="G7" s="797"/>
    </row>
    <row r="8" spans="1:9">
      <c r="A8" s="1650" t="s">
        <v>36</v>
      </c>
      <c r="B8" s="1998" t="s">
        <v>5212</v>
      </c>
      <c r="C8" s="1650" t="s">
        <v>2143</v>
      </c>
      <c r="D8" s="1429" t="s">
        <v>683</v>
      </c>
      <c r="E8" s="1999">
        <v>3000</v>
      </c>
      <c r="F8" s="1996"/>
      <c r="G8" s="797"/>
    </row>
    <row r="9" spans="1:9">
      <c r="A9" s="1650" t="s">
        <v>36</v>
      </c>
      <c r="B9" s="1998" t="s">
        <v>5213</v>
      </c>
      <c r="C9" s="1650" t="s">
        <v>2143</v>
      </c>
      <c r="D9" s="1429" t="s">
        <v>683</v>
      </c>
      <c r="E9" s="1999">
        <v>3000</v>
      </c>
      <c r="F9" s="1996"/>
      <c r="G9" s="797"/>
    </row>
    <row r="10" spans="1:9">
      <c r="A10" s="1650" t="s">
        <v>21</v>
      </c>
      <c r="B10" s="1998" t="s">
        <v>5217</v>
      </c>
      <c r="C10" s="1650" t="s">
        <v>2153</v>
      </c>
      <c r="D10" s="1429" t="s">
        <v>682</v>
      </c>
      <c r="E10" s="1999">
        <v>3000</v>
      </c>
      <c r="F10" s="1996"/>
      <c r="G10" s="797"/>
    </row>
    <row r="11" spans="1:9">
      <c r="A11" s="1650" t="s">
        <v>21</v>
      </c>
      <c r="B11" s="1998" t="s">
        <v>5216</v>
      </c>
      <c r="C11" s="1650" t="s">
        <v>2152</v>
      </c>
      <c r="D11" s="1429" t="s">
        <v>1183</v>
      </c>
      <c r="E11" s="1999">
        <v>3000</v>
      </c>
      <c r="F11" s="1996"/>
      <c r="G11" s="797"/>
    </row>
    <row r="12" spans="1:9">
      <c r="A12" s="1650" t="s">
        <v>21</v>
      </c>
      <c r="B12" s="1998" t="s">
        <v>5219</v>
      </c>
      <c r="C12" s="1650" t="s">
        <v>2154</v>
      </c>
      <c r="D12" s="1429" t="s">
        <v>1183</v>
      </c>
      <c r="E12" s="1999">
        <v>3000</v>
      </c>
      <c r="F12" s="1996"/>
      <c r="G12" s="797"/>
    </row>
    <row r="13" spans="1:9">
      <c r="A13" s="1650" t="s">
        <v>21</v>
      </c>
      <c r="B13" s="1998" t="s">
        <v>5222</v>
      </c>
      <c r="C13" s="1650" t="s">
        <v>2157</v>
      </c>
      <c r="D13" s="1429" t="s">
        <v>683</v>
      </c>
      <c r="E13" s="1999">
        <v>3000</v>
      </c>
      <c r="F13" s="1996"/>
      <c r="G13" s="797"/>
    </row>
    <row r="14" spans="1:9">
      <c r="A14" s="1650" t="s">
        <v>21</v>
      </c>
      <c r="B14" s="1998" t="s">
        <v>5218</v>
      </c>
      <c r="C14" s="1650" t="s">
        <v>2153</v>
      </c>
      <c r="D14" s="1429" t="s">
        <v>682</v>
      </c>
      <c r="E14" s="1999">
        <v>3000</v>
      </c>
      <c r="F14" s="1996"/>
      <c r="G14" s="797"/>
    </row>
    <row r="15" spans="1:9">
      <c r="A15" s="1650" t="s">
        <v>21</v>
      </c>
      <c r="B15" s="1998" t="s">
        <v>5221</v>
      </c>
      <c r="C15" s="1650" t="s">
        <v>2156</v>
      </c>
      <c r="D15" s="1429" t="s">
        <v>1183</v>
      </c>
      <c r="E15" s="1999">
        <v>3000</v>
      </c>
      <c r="F15" s="1996"/>
      <c r="G15" s="797"/>
    </row>
    <row r="16" spans="1:9">
      <c r="A16" s="1650" t="s">
        <v>21</v>
      </c>
      <c r="B16" s="1998" t="s">
        <v>5220</v>
      </c>
      <c r="C16" s="1650" t="s">
        <v>2156</v>
      </c>
      <c r="D16" s="1429" t="s">
        <v>1183</v>
      </c>
      <c r="E16" s="1999">
        <v>3000</v>
      </c>
      <c r="F16" s="1996"/>
      <c r="G16" s="797"/>
    </row>
    <row r="17" spans="1:7">
      <c r="A17" s="1650" t="s">
        <v>21</v>
      </c>
      <c r="B17" s="1998" t="s">
        <v>5254</v>
      </c>
      <c r="C17" s="1650" t="s">
        <v>2149</v>
      </c>
      <c r="D17" s="1429" t="s">
        <v>682</v>
      </c>
      <c r="E17" s="1999">
        <v>3000</v>
      </c>
      <c r="F17" s="1996"/>
      <c r="G17" s="797"/>
    </row>
    <row r="18" spans="1:7">
      <c r="A18" s="1650" t="s">
        <v>20</v>
      </c>
      <c r="B18" s="1998" t="s">
        <v>5224</v>
      </c>
      <c r="C18" s="1650" t="s">
        <v>2146</v>
      </c>
      <c r="D18" s="1429" t="s">
        <v>683</v>
      </c>
      <c r="E18" s="1999">
        <v>3000</v>
      </c>
      <c r="F18" s="1996"/>
      <c r="G18" s="797"/>
    </row>
    <row r="19" spans="1:7">
      <c r="A19" s="1650" t="s">
        <v>20</v>
      </c>
      <c r="B19" s="1998" t="s">
        <v>5225</v>
      </c>
      <c r="C19" s="1650" t="s">
        <v>2149</v>
      </c>
      <c r="D19" s="1429" t="s">
        <v>682</v>
      </c>
      <c r="E19" s="1999">
        <v>3000</v>
      </c>
      <c r="F19" s="1996"/>
      <c r="G19" s="797"/>
    </row>
    <row r="20" spans="1:7">
      <c r="A20" s="1650" t="s">
        <v>20</v>
      </c>
      <c r="B20" s="1998" t="s">
        <v>5223</v>
      </c>
      <c r="C20" s="1650" t="s">
        <v>2146</v>
      </c>
      <c r="D20" s="1429" t="s">
        <v>683</v>
      </c>
      <c r="E20" s="1999">
        <v>3000</v>
      </c>
      <c r="F20" s="1996"/>
      <c r="G20" s="797"/>
    </row>
    <row r="21" spans="1:7">
      <c r="A21" s="1650" t="s">
        <v>20</v>
      </c>
      <c r="B21" s="1998" t="s">
        <v>5226</v>
      </c>
      <c r="C21" s="1650" t="s">
        <v>2153</v>
      </c>
      <c r="D21" s="1429" t="s">
        <v>682</v>
      </c>
      <c r="E21" s="1999">
        <v>3000</v>
      </c>
      <c r="F21" s="1996"/>
      <c r="G21" s="797"/>
    </row>
    <row r="22" spans="1:7">
      <c r="A22" s="1650" t="s">
        <v>19</v>
      </c>
      <c r="B22" s="1998" t="s">
        <v>5227</v>
      </c>
      <c r="C22" s="1650" t="s">
        <v>2150</v>
      </c>
      <c r="D22" s="1429" t="s">
        <v>1183</v>
      </c>
      <c r="E22" s="1999">
        <v>3000</v>
      </c>
      <c r="F22" s="1996"/>
      <c r="G22" s="797"/>
    </row>
    <row r="23" spans="1:7">
      <c r="A23" s="1650" t="s">
        <v>19</v>
      </c>
      <c r="B23" s="1998" t="s">
        <v>5536</v>
      </c>
      <c r="C23" s="1650" t="s">
        <v>2136</v>
      </c>
      <c r="D23" s="1429" t="s">
        <v>683</v>
      </c>
      <c r="E23" s="1999">
        <v>3000</v>
      </c>
      <c r="F23" s="1996"/>
      <c r="G23" s="797"/>
    </row>
    <row r="24" spans="1:7" ht="25.5">
      <c r="A24" s="1650" t="s">
        <v>18</v>
      </c>
      <c r="B24" s="1998" t="s">
        <v>5228</v>
      </c>
      <c r="C24" s="1650" t="s">
        <v>2144</v>
      </c>
      <c r="D24" s="1429" t="s">
        <v>1183</v>
      </c>
      <c r="E24" s="1999">
        <v>3000</v>
      </c>
      <c r="F24" s="1996"/>
      <c r="G24" s="797"/>
    </row>
    <row r="25" spans="1:7">
      <c r="A25" s="1650" t="s">
        <v>18</v>
      </c>
      <c r="B25" s="1998" t="s">
        <v>5232</v>
      </c>
      <c r="C25" s="1650" t="s">
        <v>2152</v>
      </c>
      <c r="D25" s="1429" t="s">
        <v>1183</v>
      </c>
      <c r="E25" s="1999">
        <v>3000</v>
      </c>
      <c r="F25" s="1996"/>
      <c r="G25" s="797"/>
    </row>
    <row r="26" spans="1:7">
      <c r="A26" s="1650" t="s">
        <v>18</v>
      </c>
      <c r="B26" s="1998" t="s">
        <v>5229</v>
      </c>
      <c r="C26" s="1650" t="s">
        <v>2149</v>
      </c>
      <c r="D26" s="1429" t="s">
        <v>682</v>
      </c>
      <c r="E26" s="1999">
        <v>3000</v>
      </c>
      <c r="F26" s="1996"/>
      <c r="G26" s="797"/>
    </row>
    <row r="27" spans="1:7">
      <c r="A27" s="1650" t="s">
        <v>18</v>
      </c>
      <c r="B27" s="1998" t="s">
        <v>5236</v>
      </c>
      <c r="C27" s="1650" t="s">
        <v>2153</v>
      </c>
      <c r="D27" s="1429" t="s">
        <v>682</v>
      </c>
      <c r="E27" s="1999">
        <v>3000</v>
      </c>
      <c r="F27" s="1996"/>
      <c r="G27" s="797"/>
    </row>
    <row r="28" spans="1:7">
      <c r="A28" s="1650" t="s">
        <v>18</v>
      </c>
      <c r="B28" s="1998" t="s">
        <v>5238</v>
      </c>
      <c r="C28" s="1650" t="s">
        <v>2154</v>
      </c>
      <c r="D28" s="1429" t="s">
        <v>1183</v>
      </c>
      <c r="E28" s="1999">
        <v>3000</v>
      </c>
      <c r="F28" s="1996"/>
      <c r="G28" s="797"/>
    </row>
    <row r="29" spans="1:7">
      <c r="A29" s="1650" t="s">
        <v>18</v>
      </c>
      <c r="B29" s="1998" t="s">
        <v>5234</v>
      </c>
      <c r="C29" s="1650" t="s">
        <v>2152</v>
      </c>
      <c r="D29" s="1429" t="s">
        <v>1183</v>
      </c>
      <c r="E29" s="1999">
        <v>3000</v>
      </c>
      <c r="F29" s="1996"/>
      <c r="G29" s="797"/>
    </row>
    <row r="30" spans="1:7">
      <c r="A30" s="1650" t="s">
        <v>18</v>
      </c>
      <c r="B30" s="1998" t="s">
        <v>5237</v>
      </c>
      <c r="C30" s="1650" t="s">
        <v>2154</v>
      </c>
      <c r="D30" s="1429" t="s">
        <v>1183</v>
      </c>
      <c r="E30" s="1999">
        <v>3000</v>
      </c>
      <c r="F30" s="1996"/>
      <c r="G30" s="797"/>
    </row>
    <row r="31" spans="1:7">
      <c r="A31" s="1650" t="s">
        <v>18</v>
      </c>
      <c r="B31" s="1998" t="s">
        <v>5239</v>
      </c>
      <c r="C31" s="1650" t="s">
        <v>2154</v>
      </c>
      <c r="D31" s="1429" t="s">
        <v>1183</v>
      </c>
      <c r="E31" s="1999">
        <v>3000</v>
      </c>
      <c r="F31" s="1996"/>
      <c r="G31" s="797"/>
    </row>
    <row r="32" spans="1:7">
      <c r="A32" s="1650" t="s">
        <v>18</v>
      </c>
      <c r="B32" s="1998" t="s">
        <v>5230</v>
      </c>
      <c r="C32" s="1650" t="s">
        <v>2149</v>
      </c>
      <c r="D32" s="1429" t="s">
        <v>682</v>
      </c>
      <c r="E32" s="1999">
        <v>3000</v>
      </c>
      <c r="F32" s="1996"/>
      <c r="G32" s="797"/>
    </row>
    <row r="33" spans="1:7">
      <c r="A33" s="1650" t="s">
        <v>18</v>
      </c>
      <c r="B33" s="1998" t="s">
        <v>5231</v>
      </c>
      <c r="C33" s="1650" t="s">
        <v>2149</v>
      </c>
      <c r="D33" s="1429" t="s">
        <v>682</v>
      </c>
      <c r="E33" s="1999">
        <v>3000</v>
      </c>
      <c r="F33" s="1996"/>
      <c r="G33" s="797"/>
    </row>
    <row r="34" spans="1:7">
      <c r="A34" s="1650" t="s">
        <v>18</v>
      </c>
      <c r="B34" s="1998" t="s">
        <v>5233</v>
      </c>
      <c r="C34" s="1650" t="s">
        <v>2152</v>
      </c>
      <c r="D34" s="1429" t="s">
        <v>1183</v>
      </c>
      <c r="E34" s="1999">
        <v>3000</v>
      </c>
      <c r="F34" s="1996"/>
      <c r="G34" s="797"/>
    </row>
    <row r="35" spans="1:7">
      <c r="A35" s="1650" t="s">
        <v>18</v>
      </c>
      <c r="B35" s="1998" t="s">
        <v>5235</v>
      </c>
      <c r="C35" s="1650" t="s">
        <v>2153</v>
      </c>
      <c r="D35" s="1429" t="s">
        <v>682</v>
      </c>
      <c r="E35" s="1999">
        <v>3000</v>
      </c>
      <c r="F35" s="1996"/>
      <c r="G35" s="797"/>
    </row>
    <row r="36" spans="1:7">
      <c r="A36" s="1650" t="s">
        <v>25</v>
      </c>
      <c r="B36" s="1998" t="s">
        <v>5247</v>
      </c>
      <c r="C36" s="1650" t="s">
        <v>2148</v>
      </c>
      <c r="D36" s="1429" t="s">
        <v>683</v>
      </c>
      <c r="E36" s="1999">
        <v>3000</v>
      </c>
      <c r="F36" s="1996"/>
      <c r="G36" s="797"/>
    </row>
    <row r="37" spans="1:7">
      <c r="A37" s="1650" t="s">
        <v>25</v>
      </c>
      <c r="B37" s="1998" t="s">
        <v>5244</v>
      </c>
      <c r="C37" s="1650" t="s">
        <v>2147</v>
      </c>
      <c r="D37" s="1429" t="s">
        <v>683</v>
      </c>
      <c r="E37" s="1999">
        <v>3000</v>
      </c>
      <c r="F37" s="1996"/>
      <c r="G37" s="797"/>
    </row>
    <row r="38" spans="1:7">
      <c r="A38" s="1650" t="s">
        <v>25</v>
      </c>
      <c r="B38" s="1998" t="s">
        <v>5248</v>
      </c>
      <c r="C38" s="1650" t="s">
        <v>2148</v>
      </c>
      <c r="D38" s="1429" t="s">
        <v>683</v>
      </c>
      <c r="E38" s="1999">
        <v>3000</v>
      </c>
      <c r="F38" s="1996"/>
      <c r="G38" s="797"/>
    </row>
    <row r="39" spans="1:7">
      <c r="A39" s="1650" t="s">
        <v>25</v>
      </c>
      <c r="B39" s="1998" t="s">
        <v>5242</v>
      </c>
      <c r="C39" s="1650" t="s">
        <v>2145</v>
      </c>
      <c r="D39" s="1429" t="s">
        <v>682</v>
      </c>
      <c r="E39" s="1999">
        <v>3000</v>
      </c>
      <c r="F39" s="1996"/>
      <c r="G39" s="797"/>
    </row>
    <row r="40" spans="1:7">
      <c r="A40" s="1650" t="s">
        <v>25</v>
      </c>
      <c r="B40" s="1998" t="s">
        <v>5241</v>
      </c>
      <c r="C40" s="1650" t="s">
        <v>2145</v>
      </c>
      <c r="D40" s="1429" t="s">
        <v>682</v>
      </c>
      <c r="E40" s="1999">
        <v>3000</v>
      </c>
      <c r="F40" s="1996"/>
      <c r="G40" s="797"/>
    </row>
    <row r="41" spans="1:7">
      <c r="A41" s="1650" t="s">
        <v>25</v>
      </c>
      <c r="B41" s="1998" t="s">
        <v>5246</v>
      </c>
      <c r="C41" s="1650" t="s">
        <v>2148</v>
      </c>
      <c r="D41" s="1429" t="s">
        <v>683</v>
      </c>
      <c r="E41" s="1999">
        <v>3000</v>
      </c>
      <c r="F41" s="1996"/>
      <c r="G41" s="797"/>
    </row>
    <row r="42" spans="1:7">
      <c r="A42" s="1650" t="s">
        <v>25</v>
      </c>
      <c r="B42" s="1998" t="s">
        <v>5243</v>
      </c>
      <c r="C42" s="1650" t="s">
        <v>2145</v>
      </c>
      <c r="D42" s="1429" t="s">
        <v>682</v>
      </c>
      <c r="E42" s="1999">
        <v>3000</v>
      </c>
      <c r="F42" s="1996"/>
      <c r="G42" s="797"/>
    </row>
    <row r="43" spans="1:7">
      <c r="A43" s="1650" t="s">
        <v>25</v>
      </c>
      <c r="B43" s="1998" t="s">
        <v>5245</v>
      </c>
      <c r="C43" s="1650" t="s">
        <v>2147</v>
      </c>
      <c r="D43" s="1429" t="s">
        <v>683</v>
      </c>
      <c r="E43" s="1999">
        <v>3000</v>
      </c>
      <c r="F43" s="1996"/>
      <c r="G43" s="797"/>
    </row>
    <row r="44" spans="1:7">
      <c r="A44" s="1650" t="s">
        <v>25</v>
      </c>
      <c r="B44" s="1998" t="s">
        <v>5240</v>
      </c>
      <c r="C44" s="1650" t="s">
        <v>2145</v>
      </c>
      <c r="D44" s="1429" t="s">
        <v>682</v>
      </c>
      <c r="E44" s="1999">
        <v>3000</v>
      </c>
      <c r="F44" s="1996"/>
      <c r="G44" s="797"/>
    </row>
    <row r="45" spans="1:7">
      <c r="A45" s="1650" t="s">
        <v>25</v>
      </c>
      <c r="B45" s="1998" t="s">
        <v>5249</v>
      </c>
      <c r="C45" s="1650" t="s">
        <v>2151</v>
      </c>
      <c r="D45" s="1429" t="s">
        <v>1183</v>
      </c>
      <c r="E45" s="1999">
        <v>3000</v>
      </c>
      <c r="F45" s="1996"/>
      <c r="G45" s="797"/>
    </row>
    <row r="46" spans="1:7">
      <c r="A46" s="1650" t="s">
        <v>25</v>
      </c>
      <c r="B46" s="1998" t="s">
        <v>5250</v>
      </c>
      <c r="C46" s="1650" t="s">
        <v>2158</v>
      </c>
      <c r="D46" s="1429" t="s">
        <v>1183</v>
      </c>
      <c r="E46" s="1999">
        <v>3000</v>
      </c>
      <c r="F46" s="1996"/>
      <c r="G46" s="797"/>
    </row>
    <row r="47" spans="1:7" ht="25.5">
      <c r="A47" s="1650" t="s">
        <v>30</v>
      </c>
      <c r="B47" s="1998" t="s">
        <v>5252</v>
      </c>
      <c r="C47" s="1650" t="s">
        <v>2150</v>
      </c>
      <c r="D47" s="1429" t="s">
        <v>1183</v>
      </c>
      <c r="E47" s="1999">
        <v>3000</v>
      </c>
      <c r="F47" s="1996"/>
      <c r="G47" s="797"/>
    </row>
    <row r="48" spans="1:7" ht="25.5">
      <c r="A48" s="1650" t="s">
        <v>30</v>
      </c>
      <c r="B48" s="1998" t="s">
        <v>5251</v>
      </c>
      <c r="C48" s="1650" t="s">
        <v>2150</v>
      </c>
      <c r="D48" s="1429" t="s">
        <v>1183</v>
      </c>
      <c r="E48" s="1999">
        <v>3000</v>
      </c>
      <c r="F48" s="1996"/>
      <c r="G48" s="797"/>
    </row>
    <row r="49" spans="1:6">
      <c r="A49" s="2451" t="s">
        <v>53</v>
      </c>
      <c r="B49" s="2451"/>
      <c r="C49" s="2451"/>
      <c r="D49" s="2451"/>
      <c r="E49" s="2451"/>
      <c r="F49" s="1996"/>
    </row>
    <row r="50" spans="1:6">
      <c r="A50" s="2452"/>
      <c r="B50" s="2452"/>
      <c r="C50" s="2452"/>
      <c r="D50" s="2452"/>
      <c r="E50" s="2452"/>
      <c r="F50" s="1996"/>
    </row>
    <row r="51" spans="1:6">
      <c r="A51" s="2453"/>
      <c r="B51" s="2453"/>
      <c r="C51" s="2453"/>
      <c r="D51" s="2453"/>
      <c r="E51" s="2453"/>
      <c r="F51" s="1996"/>
    </row>
  </sheetData>
  <sortState ref="A5:E48">
    <sortCondition ref="A5:A48"/>
    <sortCondition ref="B5:B48"/>
  </sortState>
  <mergeCells count="3">
    <mergeCell ref="A49:E49"/>
    <mergeCell ref="A50:E50"/>
    <mergeCell ref="A51:E51"/>
  </mergeCells>
  <printOptions horizontalCentered="1"/>
  <pageMargins left="0.70866141732283472" right="0.70866141732283472" top="0.74803149606299213" bottom="0.74803149606299213" header="0.31496062992125984" footer="0.31496062992125984"/>
  <pageSetup scale="71"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21"/>
  <sheetViews>
    <sheetView zoomScaleNormal="100" workbookViewId="0">
      <selection activeCell="B17" sqref="B17"/>
    </sheetView>
  </sheetViews>
  <sheetFormatPr baseColWidth="10" defaultColWidth="11.42578125" defaultRowHeight="12.75"/>
  <cols>
    <col min="1" max="1" width="31.5703125" style="796" customWidth="1"/>
    <col min="2" max="8" width="10.7109375" style="796" customWidth="1"/>
    <col min="9" max="9" width="11.7109375" style="796" customWidth="1"/>
    <col min="10" max="16384" width="11.42578125" style="796"/>
  </cols>
  <sheetData>
    <row r="1" spans="1:9" s="789" customFormat="1">
      <c r="A1" s="1" t="s">
        <v>651</v>
      </c>
      <c r="B1" s="788"/>
      <c r="C1" s="788"/>
      <c r="D1" s="788"/>
      <c r="E1" s="788"/>
      <c r="F1" s="788"/>
      <c r="G1" s="788"/>
    </row>
    <row r="2" spans="1:9" s="789" customFormat="1">
      <c r="A2" s="3" t="s">
        <v>3406</v>
      </c>
      <c r="B2" s="788"/>
      <c r="C2" s="788"/>
      <c r="D2" s="788"/>
      <c r="E2" s="788"/>
      <c r="F2" s="788"/>
      <c r="G2" s="788"/>
    </row>
    <row r="3" spans="1:9" s="789" customFormat="1">
      <c r="A3" s="662" t="s">
        <v>6344</v>
      </c>
      <c r="B3" s="790"/>
      <c r="C3" s="790"/>
      <c r="D3" s="788"/>
      <c r="E3" s="788"/>
      <c r="F3" s="788"/>
      <c r="G3" s="788"/>
    </row>
    <row r="4" spans="1:9" s="789" customFormat="1" ht="12.75" customHeight="1">
      <c r="A4" s="2454" t="s">
        <v>29</v>
      </c>
      <c r="B4" s="2455" t="s">
        <v>2161</v>
      </c>
      <c r="C4" s="2455"/>
      <c r="D4" s="2455"/>
      <c r="E4" s="2455"/>
      <c r="F4" s="2455"/>
      <c r="G4" s="2455"/>
      <c r="H4" s="2455"/>
      <c r="I4" s="2456" t="s">
        <v>2162</v>
      </c>
    </row>
    <row r="5" spans="1:9" s="789" customFormat="1">
      <c r="A5" s="2454"/>
      <c r="B5" s="791">
        <v>2011</v>
      </c>
      <c r="C5" s="791">
        <v>2012</v>
      </c>
      <c r="D5" s="791">
        <v>2013</v>
      </c>
      <c r="E5" s="791">
        <v>2014</v>
      </c>
      <c r="F5" s="791">
        <v>2015</v>
      </c>
      <c r="G5" s="791">
        <v>2016</v>
      </c>
      <c r="H5" s="791" t="s">
        <v>0</v>
      </c>
      <c r="I5" s="2456"/>
    </row>
    <row r="6" spans="1:9" s="789" customFormat="1">
      <c r="A6" s="792" t="s">
        <v>21</v>
      </c>
      <c r="B6" s="793">
        <v>1</v>
      </c>
      <c r="C6" s="793">
        <v>13</v>
      </c>
      <c r="D6" s="793">
        <v>11</v>
      </c>
      <c r="E6" s="793">
        <v>6</v>
      </c>
      <c r="F6" s="793">
        <v>14</v>
      </c>
      <c r="G6" s="793">
        <v>8</v>
      </c>
      <c r="H6" s="793">
        <f t="shared" ref="H6:H18" si="0">SUM(B6:G6)</f>
        <v>53</v>
      </c>
      <c r="I6" s="793">
        <v>1</v>
      </c>
    </row>
    <row r="7" spans="1:9" s="789" customFormat="1">
      <c r="A7" s="792" t="s">
        <v>20</v>
      </c>
      <c r="B7" s="793">
        <v>3</v>
      </c>
      <c r="C7" s="793">
        <v>4</v>
      </c>
      <c r="D7" s="793">
        <v>3</v>
      </c>
      <c r="E7" s="793">
        <v>6</v>
      </c>
      <c r="F7" s="793">
        <v>13</v>
      </c>
      <c r="G7" s="793">
        <v>4</v>
      </c>
      <c r="H7" s="793">
        <f t="shared" si="0"/>
        <v>33</v>
      </c>
      <c r="I7" s="793">
        <v>0</v>
      </c>
    </row>
    <row r="8" spans="1:9" s="789" customFormat="1">
      <c r="A8" s="792" t="s">
        <v>30</v>
      </c>
      <c r="B8" s="793">
        <v>1</v>
      </c>
      <c r="C8" s="793">
        <v>0</v>
      </c>
      <c r="D8" s="793">
        <v>1</v>
      </c>
      <c r="E8" s="793">
        <v>0</v>
      </c>
      <c r="F8" s="793">
        <v>1</v>
      </c>
      <c r="G8" s="793">
        <v>2</v>
      </c>
      <c r="H8" s="793">
        <f t="shared" si="0"/>
        <v>5</v>
      </c>
      <c r="I8" s="793">
        <v>0</v>
      </c>
    </row>
    <row r="9" spans="1:9" s="789" customFormat="1">
      <c r="A9" s="794" t="s">
        <v>41</v>
      </c>
      <c r="B9" s="791">
        <f>SUM(B6:B8)</f>
        <v>5</v>
      </c>
      <c r="C9" s="791">
        <f>SUM(C6:C8)</f>
        <v>17</v>
      </c>
      <c r="D9" s="791">
        <f>SUM(D6:D8)</f>
        <v>15</v>
      </c>
      <c r="E9" s="791">
        <f>SUM(E6:E8)</f>
        <v>12</v>
      </c>
      <c r="F9" s="791">
        <f>SUM(F6:F8)</f>
        <v>28</v>
      </c>
      <c r="G9" s="791">
        <v>14</v>
      </c>
      <c r="H9" s="791">
        <f t="shared" si="0"/>
        <v>91</v>
      </c>
      <c r="I9" s="791">
        <f>SUM(I6:I8)</f>
        <v>1</v>
      </c>
    </row>
    <row r="10" spans="1:9" s="789" customFormat="1">
      <c r="A10" s="792" t="s">
        <v>36</v>
      </c>
      <c r="B10" s="793">
        <v>1</v>
      </c>
      <c r="C10" s="793">
        <v>2</v>
      </c>
      <c r="D10" s="793">
        <v>2</v>
      </c>
      <c r="E10" s="793">
        <v>1</v>
      </c>
      <c r="F10" s="793">
        <v>3</v>
      </c>
      <c r="G10" s="793">
        <v>5</v>
      </c>
      <c r="H10" s="793">
        <f t="shared" si="0"/>
        <v>14</v>
      </c>
      <c r="I10" s="793">
        <v>2</v>
      </c>
    </row>
    <row r="11" spans="1:9" s="789" customFormat="1">
      <c r="A11" s="792" t="s">
        <v>25</v>
      </c>
      <c r="B11" s="793">
        <v>5</v>
      </c>
      <c r="C11" s="793">
        <v>3</v>
      </c>
      <c r="D11" s="793">
        <v>6</v>
      </c>
      <c r="E11" s="793">
        <v>4</v>
      </c>
      <c r="F11" s="793">
        <v>2</v>
      </c>
      <c r="G11" s="793">
        <v>11</v>
      </c>
      <c r="H11" s="793">
        <f t="shared" si="0"/>
        <v>31</v>
      </c>
      <c r="I11" s="793">
        <v>0</v>
      </c>
    </row>
    <row r="12" spans="1:9" s="789" customFormat="1">
      <c r="A12" s="792" t="s">
        <v>23</v>
      </c>
      <c r="B12" s="793">
        <v>2</v>
      </c>
      <c r="C12" s="793">
        <v>4</v>
      </c>
      <c r="D12" s="793">
        <v>1</v>
      </c>
      <c r="E12" s="793">
        <v>4</v>
      </c>
      <c r="F12" s="793">
        <v>0</v>
      </c>
      <c r="G12" s="793">
        <v>0</v>
      </c>
      <c r="H12" s="793">
        <f t="shared" si="0"/>
        <v>11</v>
      </c>
      <c r="I12" s="793">
        <v>0</v>
      </c>
    </row>
    <row r="13" spans="1:9" s="789" customFormat="1">
      <c r="A13" s="792" t="s">
        <v>24</v>
      </c>
      <c r="B13" s="793">
        <v>2</v>
      </c>
      <c r="C13" s="793">
        <v>2</v>
      </c>
      <c r="D13" s="793">
        <v>4</v>
      </c>
      <c r="E13" s="793">
        <v>7</v>
      </c>
      <c r="F13" s="793">
        <v>7</v>
      </c>
      <c r="G13" s="793">
        <v>0</v>
      </c>
      <c r="H13" s="793">
        <f t="shared" si="0"/>
        <v>22</v>
      </c>
      <c r="I13" s="793">
        <v>0</v>
      </c>
    </row>
    <row r="14" spans="1:9" s="789" customFormat="1">
      <c r="A14" s="794" t="s">
        <v>43</v>
      </c>
      <c r="B14" s="791">
        <f>SUM(B10:B13)</f>
        <v>10</v>
      </c>
      <c r="C14" s="791">
        <f>SUM(C10:C13)</f>
        <v>11</v>
      </c>
      <c r="D14" s="791">
        <f>SUM(D10:D13)</f>
        <v>13</v>
      </c>
      <c r="E14" s="791">
        <f>SUM(E10:E13)</f>
        <v>16</v>
      </c>
      <c r="F14" s="791">
        <f>SUM(F10:F13)</f>
        <v>12</v>
      </c>
      <c r="G14" s="791">
        <v>16</v>
      </c>
      <c r="H14" s="791">
        <f t="shared" si="0"/>
        <v>78</v>
      </c>
      <c r="I14" s="791">
        <f>SUM(I10:I13)</f>
        <v>2</v>
      </c>
    </row>
    <row r="15" spans="1:9" s="789" customFormat="1">
      <c r="A15" s="792" t="s">
        <v>16</v>
      </c>
      <c r="B15" s="793">
        <v>6</v>
      </c>
      <c r="C15" s="793">
        <v>3</v>
      </c>
      <c r="D15" s="793">
        <v>6</v>
      </c>
      <c r="E15" s="793">
        <v>1</v>
      </c>
      <c r="F15" s="793">
        <v>0</v>
      </c>
      <c r="G15" s="793">
        <v>0</v>
      </c>
      <c r="H15" s="793">
        <f t="shared" si="0"/>
        <v>16</v>
      </c>
      <c r="I15" s="793">
        <v>0</v>
      </c>
    </row>
    <row r="16" spans="1:9" s="789" customFormat="1">
      <c r="A16" s="792" t="s">
        <v>19</v>
      </c>
      <c r="B16" s="793">
        <v>6</v>
      </c>
      <c r="C16" s="793">
        <v>3</v>
      </c>
      <c r="D16" s="793">
        <v>0</v>
      </c>
      <c r="E16" s="793">
        <v>4</v>
      </c>
      <c r="F16" s="793">
        <v>2</v>
      </c>
      <c r="G16" s="793">
        <v>2</v>
      </c>
      <c r="H16" s="793">
        <f t="shared" si="0"/>
        <v>17</v>
      </c>
      <c r="I16" s="793">
        <v>0</v>
      </c>
    </row>
    <row r="17" spans="1:9" s="789" customFormat="1">
      <c r="A17" s="792" t="s">
        <v>18</v>
      </c>
      <c r="B17" s="793">
        <v>2</v>
      </c>
      <c r="C17" s="793">
        <v>16</v>
      </c>
      <c r="D17" s="793">
        <v>5</v>
      </c>
      <c r="E17" s="793">
        <v>7</v>
      </c>
      <c r="F17" s="793">
        <v>9</v>
      </c>
      <c r="G17" s="793">
        <v>12</v>
      </c>
      <c r="H17" s="793">
        <f t="shared" si="0"/>
        <v>51</v>
      </c>
      <c r="I17" s="793">
        <v>1</v>
      </c>
    </row>
    <row r="18" spans="1:9" s="789" customFormat="1">
      <c r="A18" s="794" t="s">
        <v>44</v>
      </c>
      <c r="B18" s="791">
        <f>SUM(B15:B17)</f>
        <v>14</v>
      </c>
      <c r="C18" s="791">
        <f>SUM(C15:C17)</f>
        <v>22</v>
      </c>
      <c r="D18" s="791">
        <f>SUM(D15:D17)</f>
        <v>11</v>
      </c>
      <c r="E18" s="791">
        <f>SUM(E15:E17)</f>
        <v>12</v>
      </c>
      <c r="F18" s="791">
        <f>SUM(F15:F17)</f>
        <v>11</v>
      </c>
      <c r="G18" s="791">
        <v>14</v>
      </c>
      <c r="H18" s="791">
        <f t="shared" si="0"/>
        <v>84</v>
      </c>
      <c r="I18" s="791">
        <f>SUM(I15:I17)</f>
        <v>1</v>
      </c>
    </row>
    <row r="19" spans="1:9" s="789" customFormat="1">
      <c r="A19" s="794" t="s">
        <v>31</v>
      </c>
      <c r="B19" s="791">
        <f>SUM(B18,B14,B9)</f>
        <v>29</v>
      </c>
      <c r="C19" s="791">
        <f>SUM(C18,C14,C9)</f>
        <v>50</v>
      </c>
      <c r="D19" s="791">
        <f>SUM(D18,D14,D9)</f>
        <v>39</v>
      </c>
      <c r="E19" s="791">
        <f>SUM(E18,E14,E9)</f>
        <v>40</v>
      </c>
      <c r="F19" s="791">
        <f>SUM(F18,F14,F9)</f>
        <v>51</v>
      </c>
      <c r="G19" s="791">
        <f>SUM(G9+G14+G18)</f>
        <v>44</v>
      </c>
      <c r="H19" s="791">
        <f>SUM(H9+H14+H18)</f>
        <v>253</v>
      </c>
      <c r="I19" s="791">
        <f>SUM(I18,I14,I9)</f>
        <v>4</v>
      </c>
    </row>
    <row r="20" spans="1:9" s="789" customFormat="1">
      <c r="A20" s="795" t="s">
        <v>53</v>
      </c>
    </row>
    <row r="21" spans="1:9" s="789" customFormat="1"/>
  </sheetData>
  <mergeCells count="3">
    <mergeCell ref="A4:A5"/>
    <mergeCell ref="B4:H4"/>
    <mergeCell ref="I4:I5"/>
  </mergeCells>
  <printOptions horizontalCentered="1"/>
  <pageMargins left="0.59055118110236227" right="0.59055118110236227" top="0.78740157480314965" bottom="0.78740157480314965" header="0.19685039370078741" footer="0.19685039370078741"/>
  <pageSetup scale="98" orientation="landscape" r:id="rId1"/>
  <rowBreaks count="1" manualBreakCount="1">
    <brk id="20" max="16383"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4"/>
  <sheetViews>
    <sheetView zoomScaleNormal="100" workbookViewId="0">
      <selection activeCell="B17" sqref="B17"/>
    </sheetView>
  </sheetViews>
  <sheetFormatPr baseColWidth="10" defaultColWidth="11.42578125" defaultRowHeight="12.75"/>
  <cols>
    <col min="1" max="1" width="35.7109375" style="797" bestFit="1" customWidth="1"/>
    <col min="2" max="7" width="10.85546875" style="797" customWidth="1"/>
    <col min="8" max="16384" width="11.42578125" style="797"/>
  </cols>
  <sheetData>
    <row r="1" spans="1:7">
      <c r="A1" s="1" t="s">
        <v>651</v>
      </c>
    </row>
    <row r="2" spans="1:7" ht="15" customHeight="1">
      <c r="A2" s="3" t="s">
        <v>3407</v>
      </c>
      <c r="B2" s="798"/>
      <c r="C2" s="798"/>
      <c r="D2" s="798"/>
      <c r="E2" s="798"/>
      <c r="F2" s="798"/>
      <c r="G2" s="798"/>
    </row>
    <row r="3" spans="1:7">
      <c r="A3" s="662" t="s">
        <v>2163</v>
      </c>
      <c r="B3" s="799"/>
      <c r="C3" s="799"/>
      <c r="D3" s="799"/>
      <c r="E3" s="799"/>
      <c r="F3" s="799"/>
      <c r="G3" s="799"/>
    </row>
    <row r="4" spans="1:7" ht="15" customHeight="1">
      <c r="A4" s="2457" t="s">
        <v>29</v>
      </c>
      <c r="B4" s="2460" t="s">
        <v>2129</v>
      </c>
      <c r="C4" s="2460"/>
      <c r="D4" s="2460"/>
      <c r="E4" s="2460"/>
      <c r="F4" s="2460"/>
      <c r="G4" s="2460"/>
    </row>
    <row r="5" spans="1:7">
      <c r="A5" s="2458"/>
      <c r="B5" s="2461" t="s">
        <v>65</v>
      </c>
      <c r="C5" s="2462"/>
      <c r="D5" s="2461" t="s">
        <v>82</v>
      </c>
      <c r="E5" s="2462"/>
      <c r="F5" s="2461" t="s">
        <v>2164</v>
      </c>
      <c r="G5" s="2462"/>
    </row>
    <row r="6" spans="1:7">
      <c r="A6" s="2459"/>
      <c r="B6" s="801" t="s">
        <v>696</v>
      </c>
      <c r="C6" s="801" t="s">
        <v>695</v>
      </c>
      <c r="D6" s="801" t="s">
        <v>696</v>
      </c>
      <c r="E6" s="801" t="s">
        <v>695</v>
      </c>
      <c r="F6" s="801" t="s">
        <v>696</v>
      </c>
      <c r="G6" s="801" t="s">
        <v>695</v>
      </c>
    </row>
    <row r="7" spans="1:7">
      <c r="A7" s="802" t="s">
        <v>16</v>
      </c>
      <c r="B7" s="803"/>
      <c r="C7" s="803"/>
      <c r="D7" s="803"/>
      <c r="E7" s="803"/>
      <c r="F7" s="803"/>
      <c r="G7" s="803"/>
    </row>
    <row r="8" spans="1:7">
      <c r="A8" s="802" t="s">
        <v>2165</v>
      </c>
      <c r="B8" s="803">
        <v>1</v>
      </c>
      <c r="C8" s="803">
        <v>1</v>
      </c>
      <c r="D8" s="803"/>
      <c r="E8" s="803"/>
      <c r="F8" s="803"/>
      <c r="G8" s="803"/>
    </row>
    <row r="9" spans="1:7">
      <c r="A9" s="802" t="s">
        <v>21</v>
      </c>
      <c r="B9" s="803">
        <v>1</v>
      </c>
      <c r="C9" s="803"/>
      <c r="D9" s="803"/>
      <c r="E9" s="803"/>
      <c r="F9" s="803"/>
      <c r="G9" s="803"/>
    </row>
    <row r="10" spans="1:7">
      <c r="A10" s="802" t="s">
        <v>20</v>
      </c>
      <c r="B10" s="803"/>
      <c r="C10" s="803"/>
      <c r="D10" s="803"/>
      <c r="E10" s="803"/>
      <c r="F10" s="803"/>
      <c r="G10" s="803"/>
    </row>
    <row r="11" spans="1:7">
      <c r="A11" s="802" t="s">
        <v>18</v>
      </c>
      <c r="B11" s="803">
        <v>1</v>
      </c>
      <c r="C11" s="803"/>
      <c r="D11" s="803"/>
      <c r="E11" s="803"/>
      <c r="F11" s="803"/>
      <c r="G11" s="803"/>
    </row>
    <row r="12" spans="1:7">
      <c r="A12" s="802" t="s">
        <v>5255</v>
      </c>
      <c r="B12" s="803"/>
      <c r="C12" s="803"/>
      <c r="D12" s="803"/>
      <c r="E12" s="803"/>
      <c r="F12" s="803"/>
      <c r="G12" s="803"/>
    </row>
    <row r="13" spans="1:7" ht="12.75" customHeight="1">
      <c r="A13" s="804" t="s">
        <v>0</v>
      </c>
      <c r="B13" s="805">
        <f t="shared" ref="B13:G13" si="0">SUM(B7:B12)</f>
        <v>3</v>
      </c>
      <c r="C13" s="805">
        <f t="shared" si="0"/>
        <v>1</v>
      </c>
      <c r="D13" s="805">
        <f t="shared" si="0"/>
        <v>0</v>
      </c>
      <c r="E13" s="805">
        <f t="shared" si="0"/>
        <v>0</v>
      </c>
      <c r="F13" s="805">
        <f t="shared" si="0"/>
        <v>0</v>
      </c>
      <c r="G13" s="805">
        <f t="shared" si="0"/>
        <v>0</v>
      </c>
    </row>
    <row r="14" spans="1:7">
      <c r="A14" s="806" t="s">
        <v>53</v>
      </c>
    </row>
  </sheetData>
  <mergeCells count="5">
    <mergeCell ref="A4:A6"/>
    <mergeCell ref="B4:G4"/>
    <mergeCell ref="B5:C5"/>
    <mergeCell ref="D5:E5"/>
    <mergeCell ref="F5:G5"/>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16"/>
  <sheetViews>
    <sheetView workbookViewId="0">
      <selection activeCell="B17" sqref="B17"/>
    </sheetView>
  </sheetViews>
  <sheetFormatPr baseColWidth="10" defaultColWidth="11.42578125" defaultRowHeight="12.75"/>
  <cols>
    <col min="1" max="1" width="26" style="809" customWidth="1"/>
    <col min="2" max="2" width="21.28515625" style="809" customWidth="1"/>
    <col min="3" max="3" width="60.7109375" style="809" customWidth="1"/>
    <col min="4" max="4" width="14.42578125" style="809" customWidth="1"/>
    <col min="5" max="11" width="11.42578125" style="809"/>
    <col min="12" max="12" width="11.7109375" style="809" bestFit="1" customWidth="1"/>
    <col min="13" max="13" width="38.28515625" style="809" bestFit="1" customWidth="1"/>
    <col min="14" max="16384" width="11.42578125" style="809"/>
  </cols>
  <sheetData>
    <row r="1" spans="1:4">
      <c r="A1" s="807" t="s">
        <v>365</v>
      </c>
      <c r="B1" s="808"/>
      <c r="C1" s="808"/>
      <c r="D1" s="808"/>
    </row>
    <row r="2" spans="1:4">
      <c r="A2" s="807" t="s">
        <v>3408</v>
      </c>
      <c r="B2" s="810"/>
      <c r="C2" s="810"/>
      <c r="D2" s="810"/>
    </row>
    <row r="3" spans="1:4">
      <c r="A3" s="811" t="s">
        <v>5352</v>
      </c>
      <c r="B3" s="811"/>
      <c r="C3" s="811"/>
      <c r="D3" s="811"/>
    </row>
    <row r="4" spans="1:4">
      <c r="A4" s="812" t="s">
        <v>2166</v>
      </c>
      <c r="B4" s="812" t="s">
        <v>2168</v>
      </c>
      <c r="C4" s="812" t="s">
        <v>2169</v>
      </c>
      <c r="D4" s="813" t="s">
        <v>35</v>
      </c>
    </row>
    <row r="5" spans="1:4" ht="94.5" customHeight="1">
      <c r="A5" s="2000" t="s">
        <v>2170</v>
      </c>
      <c r="B5" s="2010" t="s">
        <v>2171</v>
      </c>
      <c r="C5" s="2013" t="s">
        <v>6351</v>
      </c>
      <c r="D5" s="2006">
        <v>264636.59999999998</v>
      </c>
    </row>
    <row r="6" spans="1:4" ht="25.5">
      <c r="A6" s="2000" t="s">
        <v>6345</v>
      </c>
      <c r="B6" s="1879" t="s">
        <v>2172</v>
      </c>
      <c r="C6" s="2002" t="s">
        <v>6350</v>
      </c>
      <c r="D6" s="2007">
        <v>350000</v>
      </c>
    </row>
    <row r="7" spans="1:4" ht="25.5">
      <c r="A7" s="2000" t="s">
        <v>6346</v>
      </c>
      <c r="B7" s="1879" t="s">
        <v>2173</v>
      </c>
      <c r="C7" s="2002" t="s">
        <v>6348</v>
      </c>
      <c r="D7" s="2007">
        <v>660960</v>
      </c>
    </row>
    <row r="8" spans="1:4" ht="25.5">
      <c r="A8" s="2000" t="s">
        <v>6347</v>
      </c>
      <c r="B8" s="1879" t="s">
        <v>2174</v>
      </c>
      <c r="C8" s="2003" t="s">
        <v>2175</v>
      </c>
      <c r="D8" s="2007">
        <v>500000</v>
      </c>
    </row>
    <row r="9" spans="1:4" ht="25.5">
      <c r="A9" s="2000" t="s">
        <v>2176</v>
      </c>
      <c r="B9" s="1879" t="s">
        <v>2177</v>
      </c>
      <c r="C9" s="2004" t="s">
        <v>2178</v>
      </c>
      <c r="D9" s="2007">
        <v>1553736</v>
      </c>
    </row>
    <row r="10" spans="1:4" ht="63.75">
      <c r="A10" s="2000" t="s">
        <v>2179</v>
      </c>
      <c r="B10" s="2011">
        <v>42571</v>
      </c>
      <c r="C10" s="2004" t="s">
        <v>2180</v>
      </c>
      <c r="D10" s="2007" t="s">
        <v>5256</v>
      </c>
    </row>
    <row r="11" spans="1:4" ht="38.25">
      <c r="A11" s="2005" t="s">
        <v>5258</v>
      </c>
      <c r="B11" s="2012">
        <v>42594</v>
      </c>
      <c r="C11" s="2004" t="s">
        <v>2181</v>
      </c>
      <c r="D11" s="2008">
        <v>700000</v>
      </c>
    </row>
    <row r="12" spans="1:4" ht="51">
      <c r="A12" s="2000" t="s">
        <v>5259</v>
      </c>
      <c r="B12" s="2011">
        <v>42641</v>
      </c>
      <c r="C12" s="2004" t="s">
        <v>6353</v>
      </c>
      <c r="D12" s="2007">
        <v>874420</v>
      </c>
    </row>
    <row r="13" spans="1:4" ht="102">
      <c r="A13" s="2001" t="s">
        <v>5260</v>
      </c>
      <c r="B13" s="2010" t="s">
        <v>2182</v>
      </c>
      <c r="C13" s="2004" t="s">
        <v>6568</v>
      </c>
      <c r="D13" s="2006">
        <v>382800</v>
      </c>
    </row>
    <row r="14" spans="1:4" ht="38.25">
      <c r="A14" s="1531" t="s">
        <v>5257</v>
      </c>
      <c r="B14" s="2011">
        <v>42562</v>
      </c>
      <c r="C14" s="2004" t="s">
        <v>6352</v>
      </c>
      <c r="D14" s="2007">
        <v>1927100</v>
      </c>
    </row>
    <row r="15" spans="1:4">
      <c r="A15" s="2463" t="s">
        <v>0</v>
      </c>
      <c r="B15" s="2463"/>
      <c r="C15" s="2463"/>
      <c r="D15" s="2009">
        <v>3884320</v>
      </c>
    </row>
    <row r="16" spans="1:4">
      <c r="A16" s="814" t="s">
        <v>6349</v>
      </c>
    </row>
  </sheetData>
  <mergeCells count="1">
    <mergeCell ref="A15:C15"/>
  </mergeCells>
  <printOptions horizontalCentered="1"/>
  <pageMargins left="0.59055118110236227" right="0.59055118110236227" top="0.78740157480314965" bottom="0.78740157480314965" header="0.19685039370078741" footer="0.19685039370078741"/>
  <pageSetup scale="9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14"/>
  <sheetViews>
    <sheetView zoomScaleNormal="100" workbookViewId="0">
      <selection activeCell="B17" sqref="B17"/>
    </sheetView>
  </sheetViews>
  <sheetFormatPr baseColWidth="10" defaultColWidth="11.42578125" defaultRowHeight="12.75"/>
  <cols>
    <col min="1" max="1" width="30.7109375" style="2" customWidth="1"/>
    <col min="2" max="2" width="20.42578125" style="2" bestFit="1" customWidth="1"/>
    <col min="3" max="3" width="17.42578125" style="2" customWidth="1"/>
    <col min="4" max="4" width="25" style="2" customWidth="1"/>
    <col min="5" max="5" width="5.5703125" style="2" bestFit="1" customWidth="1"/>
    <col min="6" max="6" width="54.140625" style="2" bestFit="1" customWidth="1"/>
    <col min="7" max="9" width="15.7109375" style="2" customWidth="1"/>
    <col min="10" max="16384" width="11.42578125" style="2"/>
  </cols>
  <sheetData>
    <row r="1" spans="1:6">
      <c r="A1" s="1" t="s">
        <v>660</v>
      </c>
      <c r="B1" s="1"/>
      <c r="C1" s="1"/>
      <c r="D1" s="1"/>
    </row>
    <row r="2" spans="1:6">
      <c r="A2" s="361" t="s">
        <v>3648</v>
      </c>
      <c r="B2" s="9"/>
    </row>
    <row r="3" spans="1:6">
      <c r="A3" s="361" t="s">
        <v>5353</v>
      </c>
      <c r="B3" s="9"/>
    </row>
    <row r="4" spans="1:6" s="159" customFormat="1" ht="25.5">
      <c r="A4" s="1702" t="s">
        <v>2210</v>
      </c>
      <c r="B4" s="1702" t="s">
        <v>2211</v>
      </c>
      <c r="C4" s="1702" t="s">
        <v>5261</v>
      </c>
      <c r="D4" s="1702" t="s">
        <v>2212</v>
      </c>
      <c r="E4" s="1702" t="s">
        <v>883</v>
      </c>
      <c r="F4" s="1702" t="s">
        <v>2213</v>
      </c>
    </row>
    <row r="5" spans="1:6" ht="25.5">
      <c r="A5" s="1509" t="s">
        <v>5262</v>
      </c>
      <c r="B5" s="816" t="s">
        <v>4730</v>
      </c>
      <c r="C5" s="817" t="s">
        <v>2214</v>
      </c>
      <c r="D5" s="817" t="s">
        <v>2215</v>
      </c>
      <c r="E5" s="817">
        <v>2016</v>
      </c>
      <c r="F5" s="816" t="s">
        <v>2216</v>
      </c>
    </row>
    <row r="6" spans="1:6" ht="25.5">
      <c r="A6" s="1509" t="s">
        <v>5262</v>
      </c>
      <c r="B6" s="816" t="s">
        <v>4730</v>
      </c>
      <c r="C6" s="817" t="s">
        <v>2217</v>
      </c>
      <c r="D6" s="817" t="s">
        <v>2218</v>
      </c>
      <c r="E6" s="817">
        <v>2016</v>
      </c>
      <c r="F6" s="816" t="s">
        <v>2219</v>
      </c>
    </row>
    <row r="7" spans="1:6" ht="25.5">
      <c r="A7" s="1739" t="s">
        <v>5263</v>
      </c>
      <c r="B7" s="816" t="s">
        <v>4730</v>
      </c>
      <c r="C7" s="817" t="s">
        <v>2220</v>
      </c>
      <c r="D7" s="817" t="s">
        <v>2221</v>
      </c>
      <c r="E7" s="817">
        <v>2016</v>
      </c>
      <c r="F7" s="816" t="s">
        <v>2222</v>
      </c>
    </row>
    <row r="8" spans="1:6">
      <c r="A8" s="63" t="s">
        <v>53</v>
      </c>
    </row>
    <row r="13" spans="1:6">
      <c r="C13" s="818"/>
    </row>
    <row r="14" spans="1:6">
      <c r="C14" s="818"/>
    </row>
  </sheetData>
  <pageMargins left="0.23622047244094491" right="0.23622047244094491" top="0.74803149606299213" bottom="0.74803149606299213" header="0.31496062992125984" footer="0.31496062992125984"/>
  <pageSetup scale="8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25"/>
  <sheetViews>
    <sheetView zoomScaleNormal="100" workbookViewId="0">
      <selection activeCell="A2" sqref="A2"/>
    </sheetView>
  </sheetViews>
  <sheetFormatPr baseColWidth="10" defaultColWidth="11.42578125" defaultRowHeight="12.75"/>
  <cols>
    <col min="1" max="1" width="28.85546875" style="186" customWidth="1"/>
    <col min="2" max="2" width="13.5703125" style="186" customWidth="1"/>
    <col min="3" max="14" width="7.7109375" style="186" customWidth="1"/>
    <col min="15" max="16384" width="11.42578125" style="186"/>
  </cols>
  <sheetData>
    <row r="1" spans="1:14" ht="12.95" customHeight="1">
      <c r="A1" s="5" t="s">
        <v>651</v>
      </c>
      <c r="B1" s="185"/>
      <c r="C1" s="185"/>
      <c r="D1" s="185"/>
      <c r="E1" s="185"/>
      <c r="F1" s="185"/>
      <c r="G1" s="185"/>
      <c r="H1" s="185"/>
      <c r="I1" s="185"/>
    </row>
    <row r="2" spans="1:14" ht="12.95" customHeight="1">
      <c r="A2" s="187" t="s">
        <v>2448</v>
      </c>
      <c r="B2" s="185"/>
      <c r="C2" s="185"/>
      <c r="D2" s="185"/>
      <c r="E2" s="185"/>
      <c r="F2" s="185"/>
      <c r="G2" s="185"/>
      <c r="H2" s="185"/>
      <c r="I2" s="185"/>
    </row>
    <row r="3" spans="1:14" ht="12.95" customHeight="1">
      <c r="A3" s="3" t="s">
        <v>5314</v>
      </c>
    </row>
    <row r="4" spans="1:14">
      <c r="A4" s="2175" t="s">
        <v>29</v>
      </c>
      <c r="B4" s="2175" t="s">
        <v>652</v>
      </c>
      <c r="C4" s="2175" t="s">
        <v>643</v>
      </c>
      <c r="D4" s="2175"/>
      <c r="E4" s="2175"/>
      <c r="F4" s="2175"/>
      <c r="G4" s="2174" t="s">
        <v>644</v>
      </c>
      <c r="H4" s="2174"/>
      <c r="I4" s="2174"/>
      <c r="J4" s="2174"/>
      <c r="K4" s="2175" t="s">
        <v>646</v>
      </c>
      <c r="L4" s="2175"/>
      <c r="M4" s="2175"/>
      <c r="N4" s="2175"/>
    </row>
    <row r="5" spans="1:14" ht="13.5" customHeight="1">
      <c r="A5" s="2175"/>
      <c r="B5" s="2175"/>
      <c r="C5" s="188" t="s">
        <v>732</v>
      </c>
      <c r="D5" s="166" t="s">
        <v>733</v>
      </c>
      <c r="E5" s="166" t="s">
        <v>734</v>
      </c>
      <c r="F5" s="188" t="s">
        <v>0</v>
      </c>
      <c r="G5" s="189" t="s">
        <v>732</v>
      </c>
      <c r="H5" s="167" t="s">
        <v>733</v>
      </c>
      <c r="I5" s="167" t="s">
        <v>734</v>
      </c>
      <c r="J5" s="189" t="s">
        <v>0</v>
      </c>
      <c r="K5" s="188" t="s">
        <v>732</v>
      </c>
      <c r="L5" s="166" t="s">
        <v>733</v>
      </c>
      <c r="M5" s="166" t="s">
        <v>734</v>
      </c>
      <c r="N5" s="188" t="s">
        <v>0</v>
      </c>
    </row>
    <row r="6" spans="1:14" ht="25.5">
      <c r="A6" s="190" t="s">
        <v>38</v>
      </c>
      <c r="B6" s="191" t="s">
        <v>653</v>
      </c>
      <c r="C6" s="192"/>
      <c r="D6" s="192"/>
      <c r="E6" s="193">
        <v>40</v>
      </c>
      <c r="F6" s="193">
        <f t="shared" ref="F6:F11" si="0">SUM(C6:E6)</f>
        <v>40</v>
      </c>
      <c r="G6" s="192"/>
      <c r="H6" s="192"/>
      <c r="I6" s="193">
        <v>24</v>
      </c>
      <c r="J6" s="193">
        <f t="shared" ref="J6:J11" si="1">SUM(G6:I6)</f>
        <v>24</v>
      </c>
      <c r="K6" s="192"/>
      <c r="L6" s="192"/>
      <c r="M6" s="193">
        <v>23</v>
      </c>
      <c r="N6" s="193">
        <f t="shared" ref="N6:N11" si="2">SUM(K6:M6)</f>
        <v>23</v>
      </c>
    </row>
    <row r="7" spans="1:14">
      <c r="A7" s="2176" t="s">
        <v>39</v>
      </c>
      <c r="B7" s="191" t="s">
        <v>654</v>
      </c>
      <c r="C7" s="191">
        <v>3</v>
      </c>
      <c r="D7" s="191">
        <v>1</v>
      </c>
      <c r="E7" s="191">
        <v>2</v>
      </c>
      <c r="F7" s="191">
        <f t="shared" si="0"/>
        <v>6</v>
      </c>
      <c r="G7" s="191">
        <v>2</v>
      </c>
      <c r="H7" s="191">
        <v>1</v>
      </c>
      <c r="I7" s="191">
        <v>2</v>
      </c>
      <c r="J7" s="191">
        <f t="shared" si="1"/>
        <v>5</v>
      </c>
      <c r="K7" s="191">
        <v>2</v>
      </c>
      <c r="L7" s="191">
        <v>1</v>
      </c>
      <c r="M7" s="191">
        <v>2</v>
      </c>
      <c r="N7" s="191">
        <f t="shared" si="2"/>
        <v>5</v>
      </c>
    </row>
    <row r="8" spans="1:14">
      <c r="A8" s="2176"/>
      <c r="B8" s="191" t="s">
        <v>653</v>
      </c>
      <c r="C8" s="192"/>
      <c r="D8" s="192"/>
      <c r="E8" s="191">
        <v>21</v>
      </c>
      <c r="F8" s="191">
        <f t="shared" si="0"/>
        <v>21</v>
      </c>
      <c r="G8" s="192"/>
      <c r="H8" s="192"/>
      <c r="I8" s="191">
        <v>15</v>
      </c>
      <c r="J8" s="191">
        <f t="shared" si="1"/>
        <v>15</v>
      </c>
      <c r="K8" s="192"/>
      <c r="L8" s="192"/>
      <c r="M8" s="191">
        <v>11</v>
      </c>
      <c r="N8" s="191">
        <f t="shared" si="2"/>
        <v>11</v>
      </c>
    </row>
    <row r="9" spans="1:14">
      <c r="A9" s="2176"/>
      <c r="B9" s="191" t="s">
        <v>655</v>
      </c>
      <c r="C9" s="191">
        <v>2</v>
      </c>
      <c r="D9" s="191">
        <v>2</v>
      </c>
      <c r="E9" s="191">
        <v>1</v>
      </c>
      <c r="F9" s="191">
        <f t="shared" si="0"/>
        <v>5</v>
      </c>
      <c r="G9" s="191">
        <v>2</v>
      </c>
      <c r="H9" s="191">
        <v>1</v>
      </c>
      <c r="I9" s="191">
        <v>1</v>
      </c>
      <c r="J9" s="191">
        <f t="shared" si="1"/>
        <v>4</v>
      </c>
      <c r="K9" s="191">
        <v>2</v>
      </c>
      <c r="L9" s="191">
        <v>1</v>
      </c>
      <c r="M9" s="191">
        <v>1</v>
      </c>
      <c r="N9" s="191">
        <f t="shared" si="2"/>
        <v>4</v>
      </c>
    </row>
    <row r="10" spans="1:14">
      <c r="A10" s="2177" t="s">
        <v>26</v>
      </c>
      <c r="B10" s="191" t="s">
        <v>656</v>
      </c>
      <c r="C10" s="192"/>
      <c r="D10" s="192"/>
      <c r="E10" s="193">
        <v>68</v>
      </c>
      <c r="F10" s="193">
        <f t="shared" si="0"/>
        <v>68</v>
      </c>
      <c r="G10" s="192"/>
      <c r="H10" s="192"/>
      <c r="I10" s="193">
        <v>10</v>
      </c>
      <c r="J10" s="193">
        <f t="shared" si="1"/>
        <v>10</v>
      </c>
      <c r="K10" s="192"/>
      <c r="L10" s="192"/>
      <c r="M10" s="193">
        <v>10</v>
      </c>
      <c r="N10" s="191">
        <f t="shared" si="2"/>
        <v>10</v>
      </c>
    </row>
    <row r="11" spans="1:14">
      <c r="A11" s="2177"/>
      <c r="B11" s="191" t="s">
        <v>655</v>
      </c>
      <c r="C11" s="192"/>
      <c r="D11" s="192"/>
      <c r="E11" s="193">
        <v>38</v>
      </c>
      <c r="F11" s="193">
        <f t="shared" si="0"/>
        <v>38</v>
      </c>
      <c r="G11" s="192"/>
      <c r="H11" s="192"/>
      <c r="I11" s="193">
        <v>14</v>
      </c>
      <c r="J11" s="193">
        <f t="shared" si="1"/>
        <v>14</v>
      </c>
      <c r="K11" s="192"/>
      <c r="L11" s="192"/>
      <c r="M11" s="193">
        <v>10</v>
      </c>
      <c r="N11" s="191">
        <f t="shared" si="2"/>
        <v>10</v>
      </c>
    </row>
    <row r="12" spans="1:14">
      <c r="A12" s="2178" t="s">
        <v>0</v>
      </c>
      <c r="B12" s="2178"/>
      <c r="C12" s="188">
        <f t="shared" ref="C12:N12" si="3">SUM(C6:C11)</f>
        <v>5</v>
      </c>
      <c r="D12" s="188">
        <f t="shared" si="3"/>
        <v>3</v>
      </c>
      <c r="E12" s="188">
        <f t="shared" si="3"/>
        <v>170</v>
      </c>
      <c r="F12" s="188">
        <f t="shared" si="3"/>
        <v>178</v>
      </c>
      <c r="G12" s="189">
        <f t="shared" si="3"/>
        <v>4</v>
      </c>
      <c r="H12" s="189">
        <f t="shared" si="3"/>
        <v>2</v>
      </c>
      <c r="I12" s="189">
        <f t="shared" si="3"/>
        <v>66</v>
      </c>
      <c r="J12" s="189">
        <f t="shared" si="3"/>
        <v>72</v>
      </c>
      <c r="K12" s="188">
        <f t="shared" si="3"/>
        <v>4</v>
      </c>
      <c r="L12" s="188">
        <f t="shared" si="3"/>
        <v>2</v>
      </c>
      <c r="M12" s="188">
        <f t="shared" si="3"/>
        <v>57</v>
      </c>
      <c r="N12" s="188">
        <f t="shared" si="3"/>
        <v>63</v>
      </c>
    </row>
    <row r="13" spans="1:14">
      <c r="A13" s="194" t="s">
        <v>649</v>
      </c>
      <c r="N13" s="164"/>
    </row>
    <row r="14" spans="1:14">
      <c r="A14" s="194"/>
    </row>
    <row r="16" spans="1:14">
      <c r="A16" s="195"/>
    </row>
    <row r="18" spans="4:5">
      <c r="D18" s="185"/>
      <c r="E18" s="185"/>
    </row>
    <row r="19" spans="4:5">
      <c r="D19" s="185"/>
      <c r="E19" s="185"/>
    </row>
    <row r="20" spans="4:5">
      <c r="D20" s="185"/>
      <c r="E20" s="185"/>
    </row>
    <row r="21" spans="4:5">
      <c r="D21" s="185"/>
      <c r="E21" s="185"/>
    </row>
    <row r="22" spans="4:5">
      <c r="D22" s="185"/>
      <c r="E22" s="185"/>
    </row>
    <row r="23" spans="4:5">
      <c r="D23" s="185"/>
      <c r="E23" s="185"/>
    </row>
    <row r="24" spans="4:5">
      <c r="D24" s="185"/>
      <c r="E24" s="185"/>
    </row>
    <row r="25" spans="4:5">
      <c r="D25" s="185"/>
      <c r="E25" s="185"/>
    </row>
  </sheetData>
  <mergeCells count="8">
    <mergeCell ref="G4:J4"/>
    <mergeCell ref="K4:N4"/>
    <mergeCell ref="A7:A9"/>
    <mergeCell ref="A10:A11"/>
    <mergeCell ref="A12:B12"/>
    <mergeCell ref="A4:A5"/>
    <mergeCell ref="B4:B5"/>
    <mergeCell ref="C4:F4"/>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12"/>
  <sheetViews>
    <sheetView zoomScaleNormal="100" workbookViewId="0">
      <selection activeCell="B17" sqref="B17"/>
    </sheetView>
  </sheetViews>
  <sheetFormatPr baseColWidth="10" defaultColWidth="11.42578125" defaultRowHeight="12.75"/>
  <cols>
    <col min="1" max="1" width="23.5703125" style="766" customWidth="1"/>
    <col min="2" max="2" width="18.28515625" style="766" customWidth="1"/>
    <col min="3" max="3" width="14" style="766" customWidth="1"/>
    <col min="4" max="4" width="18.140625" style="766" customWidth="1"/>
    <col min="5" max="5" width="14.28515625" style="766" customWidth="1"/>
    <col min="6" max="6" width="14.42578125" style="766" customWidth="1"/>
    <col min="7" max="16384" width="11.42578125" style="766"/>
  </cols>
  <sheetData>
    <row r="1" spans="1:8">
      <c r="A1" s="1" t="s">
        <v>660</v>
      </c>
    </row>
    <row r="2" spans="1:8">
      <c r="A2" s="361" t="s">
        <v>3410</v>
      </c>
      <c r="B2" s="2018"/>
      <c r="C2" s="2018"/>
      <c r="D2" s="2018"/>
      <c r="E2" s="2018"/>
      <c r="F2" s="2018"/>
      <c r="G2" s="2018"/>
      <c r="H2" s="2018"/>
    </row>
    <row r="3" spans="1:8">
      <c r="A3" s="361" t="s">
        <v>6357</v>
      </c>
      <c r="B3" s="2019"/>
      <c r="C3" s="2019"/>
      <c r="D3" s="2019"/>
      <c r="E3" s="2019"/>
      <c r="F3" s="2019"/>
      <c r="G3" s="2019"/>
      <c r="H3" s="2019"/>
    </row>
    <row r="4" spans="1:8">
      <c r="A4" s="2464" t="s">
        <v>367</v>
      </c>
      <c r="B4" s="2466" t="s">
        <v>6354</v>
      </c>
      <c r="C4" s="2467"/>
      <c r="D4" s="2468"/>
      <c r="E4" s="2466" t="s">
        <v>6355</v>
      </c>
      <c r="F4" s="2467"/>
      <c r="G4" s="2468"/>
      <c r="H4" s="2464" t="s">
        <v>0</v>
      </c>
    </row>
    <row r="5" spans="1:8">
      <c r="A5" s="2465"/>
      <c r="B5" s="2014" t="s">
        <v>2184</v>
      </c>
      <c r="C5" s="2014" t="s">
        <v>2185</v>
      </c>
      <c r="D5" s="2014" t="s">
        <v>0</v>
      </c>
      <c r="E5" s="2014" t="s">
        <v>2184</v>
      </c>
      <c r="F5" s="2014" t="s">
        <v>2185</v>
      </c>
      <c r="G5" s="2014" t="s">
        <v>0</v>
      </c>
      <c r="H5" s="2465"/>
    </row>
    <row r="6" spans="1:8">
      <c r="A6" s="2015" t="s">
        <v>426</v>
      </c>
      <c r="B6" s="2016"/>
      <c r="C6" s="2017"/>
      <c r="D6" s="2016">
        <f>SUM(B6:C6)</f>
        <v>0</v>
      </c>
      <c r="E6" s="2016"/>
      <c r="F6" s="2017">
        <v>2</v>
      </c>
      <c r="G6" s="2016">
        <f>SUM(E6:F6)</f>
        <v>2</v>
      </c>
      <c r="H6" s="2016">
        <f>SUM(G6,D6)</f>
        <v>2</v>
      </c>
    </row>
    <row r="7" spans="1:8">
      <c r="A7" s="2015" t="s">
        <v>427</v>
      </c>
      <c r="B7" s="2016">
        <v>8</v>
      </c>
      <c r="C7" s="2017">
        <v>2</v>
      </c>
      <c r="D7" s="2016">
        <f>SUM(B7:C7)</f>
        <v>10</v>
      </c>
      <c r="E7" s="2016"/>
      <c r="F7" s="2017"/>
      <c r="G7" s="2016">
        <f>SUM(E7:F7)</f>
        <v>0</v>
      </c>
      <c r="H7" s="2016">
        <f>SUM(G7,D7)</f>
        <v>10</v>
      </c>
    </row>
    <row r="8" spans="1:8">
      <c r="A8" s="2015" t="s">
        <v>428</v>
      </c>
      <c r="B8" s="2016">
        <v>1</v>
      </c>
      <c r="C8" s="2016">
        <v>3</v>
      </c>
      <c r="D8" s="2016">
        <f t="shared" ref="D8:D9" si="0">SUM(B8:C8)</f>
        <v>4</v>
      </c>
      <c r="E8" s="2016"/>
      <c r="F8" s="2016"/>
      <c r="G8" s="2016">
        <f t="shared" ref="G8:G9" si="1">SUM(E8:F8)</f>
        <v>0</v>
      </c>
      <c r="H8" s="2016">
        <f t="shared" ref="H8:H9" si="2">SUM(G8,D8)</f>
        <v>4</v>
      </c>
    </row>
    <row r="9" spans="1:8">
      <c r="A9" s="2015" t="s">
        <v>894</v>
      </c>
      <c r="B9" s="2016"/>
      <c r="C9" s="2016">
        <v>10</v>
      </c>
      <c r="D9" s="2016">
        <f t="shared" si="0"/>
        <v>10</v>
      </c>
      <c r="E9" s="2016"/>
      <c r="F9" s="2016"/>
      <c r="G9" s="2016">
        <f t="shared" si="1"/>
        <v>0</v>
      </c>
      <c r="H9" s="2016">
        <f t="shared" si="2"/>
        <v>10</v>
      </c>
    </row>
    <row r="10" spans="1:8">
      <c r="A10" s="2015" t="s">
        <v>961</v>
      </c>
      <c r="B10" s="2016">
        <v>1</v>
      </c>
      <c r="C10" s="2016">
        <v>0</v>
      </c>
      <c r="D10" s="2016">
        <f>SUM(B10:C10)</f>
        <v>1</v>
      </c>
      <c r="E10" s="2016"/>
      <c r="F10" s="2016"/>
      <c r="G10" s="2016"/>
      <c r="H10" s="2016">
        <f>SUM(D10+G10)</f>
        <v>1</v>
      </c>
    </row>
    <row r="11" spans="1:8">
      <c r="A11" s="2020" t="s">
        <v>0</v>
      </c>
      <c r="B11" s="2014">
        <f>SUM(B6:B10)</f>
        <v>10</v>
      </c>
      <c r="C11" s="2014">
        <f>SUM(C6:C10)</f>
        <v>15</v>
      </c>
      <c r="D11" s="2014">
        <f>SUM(D6:D10)</f>
        <v>25</v>
      </c>
      <c r="E11" s="2014">
        <f>SUM(E6:E9)</f>
        <v>0</v>
      </c>
      <c r="F11" s="2014">
        <f>SUM(F6:F9)</f>
        <v>2</v>
      </c>
      <c r="G11" s="2014">
        <f>SUM(G6:G9)</f>
        <v>2</v>
      </c>
      <c r="H11" s="2014">
        <f>SUM(H6:H10)</f>
        <v>27</v>
      </c>
    </row>
    <row r="12" spans="1:8">
      <c r="A12" s="775" t="s">
        <v>6356</v>
      </c>
    </row>
  </sheetData>
  <mergeCells count="4">
    <mergeCell ref="A4:A5"/>
    <mergeCell ref="B4:D4"/>
    <mergeCell ref="E4:G4"/>
    <mergeCell ref="H4:H5"/>
  </mergeCells>
  <printOptions horizontalCentered="1"/>
  <pageMargins left="0.31496062992125984" right="0.31496062992125984" top="0.55118110236220474" bottom="0.55118110236220474" header="0.31496062992125984" footer="0.31496062992125984"/>
  <pageSetup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22"/>
  <sheetViews>
    <sheetView workbookViewId="0">
      <selection activeCell="A2" sqref="A2"/>
    </sheetView>
  </sheetViews>
  <sheetFormatPr baseColWidth="10" defaultColWidth="11.42578125" defaultRowHeight="12.75"/>
  <cols>
    <col min="1" max="1" width="40.7109375" style="127" customWidth="1"/>
    <col min="2" max="2" width="21.7109375" style="366" customWidth="1"/>
    <col min="3" max="3" width="11.42578125" style="366"/>
    <col min="4" max="4" width="50.7109375" style="127" customWidth="1"/>
    <col min="5" max="5" width="21.7109375" style="2027" customWidth="1"/>
    <col min="6" max="16384" width="11.42578125" style="127"/>
  </cols>
  <sheetData>
    <row r="1" spans="1:5">
      <c r="A1" s="1" t="s">
        <v>660</v>
      </c>
    </row>
    <row r="2" spans="1:5">
      <c r="A2" s="1" t="s">
        <v>3411</v>
      </c>
    </row>
    <row r="3" spans="1:5">
      <c r="A3" s="1" t="s">
        <v>3409</v>
      </c>
    </row>
    <row r="4" spans="1:5">
      <c r="A4" s="1877" t="s">
        <v>2186</v>
      </c>
      <c r="B4" s="1877" t="s">
        <v>2168</v>
      </c>
      <c r="C4" s="1877" t="s">
        <v>367</v>
      </c>
      <c r="D4" s="1877" t="s">
        <v>2188</v>
      </c>
      <c r="E4" s="1877" t="s">
        <v>2189</v>
      </c>
    </row>
    <row r="5" spans="1:5" ht="25.5">
      <c r="A5" s="2000" t="s">
        <v>6358</v>
      </c>
      <c r="B5" s="2011">
        <v>42374</v>
      </c>
      <c r="C5" s="817" t="s">
        <v>894</v>
      </c>
      <c r="D5" s="2021" t="s">
        <v>6359</v>
      </c>
      <c r="E5" s="2011">
        <v>42387</v>
      </c>
    </row>
    <row r="6" spans="1:5" ht="51">
      <c r="A6" s="2000" t="s">
        <v>5264</v>
      </c>
      <c r="B6" s="2011">
        <v>42384</v>
      </c>
      <c r="C6" s="817" t="s">
        <v>427</v>
      </c>
      <c r="D6" s="2021" t="s">
        <v>2191</v>
      </c>
      <c r="E6" s="2011">
        <v>43131</v>
      </c>
    </row>
    <row r="7" spans="1:5" ht="76.5">
      <c r="A7" s="2000" t="s">
        <v>5265</v>
      </c>
      <c r="B7" s="2011">
        <v>42522</v>
      </c>
      <c r="C7" s="817" t="s">
        <v>428</v>
      </c>
      <c r="D7" s="2021" t="s">
        <v>5537</v>
      </c>
      <c r="E7" s="2011">
        <v>43251</v>
      </c>
    </row>
    <row r="8" spans="1:5" ht="102">
      <c r="A8" s="2000" t="s">
        <v>2192</v>
      </c>
      <c r="B8" s="2011">
        <v>42528</v>
      </c>
      <c r="C8" s="817" t="s">
        <v>427</v>
      </c>
      <c r="D8" s="2021" t="s">
        <v>6360</v>
      </c>
      <c r="E8" s="2011">
        <v>43988</v>
      </c>
    </row>
    <row r="9" spans="1:5" ht="38.25">
      <c r="A9" s="2000" t="s">
        <v>2193</v>
      </c>
      <c r="B9" s="2011">
        <v>42565</v>
      </c>
      <c r="C9" s="817" t="s">
        <v>426</v>
      </c>
      <c r="D9" s="2000" t="s">
        <v>6361</v>
      </c>
      <c r="E9" s="2011">
        <v>42650</v>
      </c>
    </row>
    <row r="10" spans="1:5" ht="76.5">
      <c r="A10" s="2000" t="s">
        <v>5538</v>
      </c>
      <c r="B10" s="2011">
        <v>42621</v>
      </c>
      <c r="C10" s="817" t="s">
        <v>894</v>
      </c>
      <c r="D10" s="2021" t="s">
        <v>5539</v>
      </c>
      <c r="E10" s="2011">
        <v>44081</v>
      </c>
    </row>
    <row r="11" spans="1:5" ht="63.75">
      <c r="A11" s="2000" t="s">
        <v>2194</v>
      </c>
      <c r="B11" s="2011">
        <v>42625</v>
      </c>
      <c r="C11" s="817" t="s">
        <v>894</v>
      </c>
      <c r="D11" s="2021" t="s">
        <v>5540</v>
      </c>
      <c r="E11" s="2011">
        <v>43354</v>
      </c>
    </row>
    <row r="12" spans="1:5" ht="25.5">
      <c r="A12" s="2000" t="s">
        <v>2195</v>
      </c>
      <c r="B12" s="2011">
        <v>42649</v>
      </c>
      <c r="C12" s="817" t="s">
        <v>894</v>
      </c>
      <c r="D12" s="2021" t="s">
        <v>2196</v>
      </c>
      <c r="E12" s="2011">
        <v>44109</v>
      </c>
    </row>
    <row r="13" spans="1:5" ht="76.5">
      <c r="A13" s="2000" t="s">
        <v>2197</v>
      </c>
      <c r="B13" s="2011">
        <v>42674</v>
      </c>
      <c r="C13" s="817" t="s">
        <v>894</v>
      </c>
      <c r="D13" s="2021" t="s">
        <v>6365</v>
      </c>
      <c r="E13" s="2011">
        <v>42735</v>
      </c>
    </row>
    <row r="14" spans="1:5" ht="76.5">
      <c r="A14" s="2000" t="s">
        <v>2198</v>
      </c>
      <c r="B14" s="2011">
        <v>42674</v>
      </c>
      <c r="C14" s="817" t="s">
        <v>894</v>
      </c>
      <c r="D14" s="2021" t="s">
        <v>6365</v>
      </c>
      <c r="E14" s="2011">
        <v>42674</v>
      </c>
    </row>
    <row r="15" spans="1:5" ht="51">
      <c r="A15" s="2000" t="s">
        <v>2199</v>
      </c>
      <c r="B15" s="2011">
        <v>42697</v>
      </c>
      <c r="C15" s="2028" t="s">
        <v>961</v>
      </c>
      <c r="D15" s="2021" t="s">
        <v>6364</v>
      </c>
      <c r="E15" s="2011">
        <v>42947</v>
      </c>
    </row>
    <row r="16" spans="1:5" ht="89.25">
      <c r="A16" s="2022" t="s">
        <v>5725</v>
      </c>
      <c r="B16" s="2011">
        <v>42703</v>
      </c>
      <c r="C16" s="2029" t="s">
        <v>428</v>
      </c>
      <c r="D16" s="2023" t="s">
        <v>6651</v>
      </c>
      <c r="E16" s="2011">
        <v>44164</v>
      </c>
    </row>
    <row r="17" spans="1:5" ht="76.5">
      <c r="A17" s="2000" t="s">
        <v>2200</v>
      </c>
      <c r="B17" s="2011">
        <v>42709</v>
      </c>
      <c r="C17" s="817" t="s">
        <v>428</v>
      </c>
      <c r="D17" s="2021" t="s">
        <v>6652</v>
      </c>
      <c r="E17" s="2011">
        <v>43438</v>
      </c>
    </row>
    <row r="18" spans="1:5">
      <c r="A18" s="2000" t="s">
        <v>6362</v>
      </c>
      <c r="B18" s="1879" t="s">
        <v>2201</v>
      </c>
      <c r="C18" s="817" t="s">
        <v>894</v>
      </c>
      <c r="D18" s="2002" t="s">
        <v>2202</v>
      </c>
      <c r="E18" s="1879" t="s">
        <v>2203</v>
      </c>
    </row>
    <row r="19" spans="1:5">
      <c r="A19" s="2000" t="s">
        <v>6366</v>
      </c>
      <c r="B19" s="1879" t="s">
        <v>5541</v>
      </c>
      <c r="C19" s="817" t="s">
        <v>894</v>
      </c>
      <c r="D19" s="2024" t="s">
        <v>2204</v>
      </c>
      <c r="E19" s="1879" t="s">
        <v>5542</v>
      </c>
    </row>
    <row r="20" spans="1:5" ht="38.25">
      <c r="A20" s="2005" t="s">
        <v>6363</v>
      </c>
      <c r="B20" s="2025" t="s">
        <v>2205</v>
      </c>
      <c r="C20" s="817" t="s">
        <v>894</v>
      </c>
      <c r="D20" s="2021" t="s">
        <v>2206</v>
      </c>
      <c r="E20" s="2025" t="s">
        <v>2207</v>
      </c>
    </row>
    <row r="21" spans="1:5">
      <c r="A21" s="2000" t="s">
        <v>5266</v>
      </c>
      <c r="B21" s="1879" t="s">
        <v>548</v>
      </c>
      <c r="C21" s="817" t="s">
        <v>894</v>
      </c>
      <c r="D21" s="2026" t="s">
        <v>2208</v>
      </c>
      <c r="E21" s="1879" t="s">
        <v>2209</v>
      </c>
    </row>
    <row r="22" spans="1:5">
      <c r="A22" s="136" t="s">
        <v>6569</v>
      </c>
    </row>
  </sheetData>
  <printOptions horizontalCentered="1"/>
  <pageMargins left="0.59055118110236227" right="0.62992125984251968" top="0.74803149606299213" bottom="0.74803149606299213" header="0.31496062992125984" footer="0.31496062992125984"/>
  <pageSetup scale="87" fitToHeight="21"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16"/>
  <sheetViews>
    <sheetView showGridLines="0" zoomScaleNormal="100" workbookViewId="0">
      <selection activeCell="A2" sqref="A2"/>
    </sheetView>
  </sheetViews>
  <sheetFormatPr baseColWidth="10" defaultColWidth="11.42578125" defaultRowHeight="12.75"/>
  <cols>
    <col min="1" max="1" width="73" style="800" customWidth="1"/>
    <col min="2" max="2" width="19.7109375" style="909" customWidth="1"/>
    <col min="3" max="3" width="17" style="800" customWidth="1"/>
    <col min="4" max="16384" width="11.42578125" style="800"/>
  </cols>
  <sheetData>
    <row r="1" spans="1:3">
      <c r="A1" s="1" t="s">
        <v>651</v>
      </c>
      <c r="B1" s="799"/>
      <c r="C1" s="899"/>
    </row>
    <row r="2" spans="1:3">
      <c r="A2" s="3" t="s">
        <v>3412</v>
      </c>
      <c r="B2" s="390"/>
      <c r="C2" s="390"/>
    </row>
    <row r="3" spans="1:3">
      <c r="A3" s="900" t="s">
        <v>2240</v>
      </c>
      <c r="B3" s="901"/>
      <c r="C3" s="753"/>
    </row>
    <row r="4" spans="1:3">
      <c r="A4" s="902" t="s">
        <v>2241</v>
      </c>
      <c r="B4" s="903" t="s">
        <v>2130</v>
      </c>
    </row>
    <row r="5" spans="1:3" ht="25.5">
      <c r="A5" s="904" t="s">
        <v>2242</v>
      </c>
      <c r="B5" s="803">
        <v>70</v>
      </c>
    </row>
    <row r="6" spans="1:3">
      <c r="A6" s="905" t="s">
        <v>5543</v>
      </c>
      <c r="B6" s="803">
        <v>65</v>
      </c>
    </row>
    <row r="7" spans="1:3">
      <c r="A7" s="905" t="s">
        <v>2243</v>
      </c>
      <c r="B7" s="803">
        <v>50</v>
      </c>
    </row>
    <row r="8" spans="1:3">
      <c r="A8" s="905" t="s">
        <v>6367</v>
      </c>
      <c r="B8" s="803">
        <v>85</v>
      </c>
    </row>
    <row r="9" spans="1:3">
      <c r="A9" s="905" t="s">
        <v>2244</v>
      </c>
      <c r="B9" s="803">
        <v>600</v>
      </c>
    </row>
    <row r="10" spans="1:3">
      <c r="A10" s="906" t="s">
        <v>0</v>
      </c>
      <c r="B10" s="907">
        <f>SUM(B5:B9)</f>
        <v>870</v>
      </c>
    </row>
    <row r="11" spans="1:3">
      <c r="A11" s="908" t="s">
        <v>5275</v>
      </c>
      <c r="C11" s="910"/>
    </row>
    <row r="14" spans="1:3">
      <c r="B14" s="800"/>
    </row>
    <row r="15" spans="1:3">
      <c r="B15" s="800"/>
    </row>
    <row r="16" spans="1:3">
      <c r="C16" s="909"/>
    </row>
  </sheetData>
  <printOptions horizontalCentered="1"/>
  <pageMargins left="0.70866141732283472" right="0.70866141732283472" top="0.74803149606299213" bottom="0.74803149606299213" header="0.31496062992125984" footer="0.31496062992125984"/>
  <pageSetup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53"/>
  <sheetViews>
    <sheetView zoomScaleNormal="100" workbookViewId="0">
      <selection activeCell="A2" sqref="A2"/>
    </sheetView>
  </sheetViews>
  <sheetFormatPr baseColWidth="10" defaultColWidth="11.42578125" defaultRowHeight="12.75"/>
  <cols>
    <col min="1" max="1" width="30.140625" style="726" customWidth="1"/>
    <col min="2" max="2" width="9.5703125" style="726" customWidth="1"/>
    <col min="3" max="3" width="10.7109375" style="726" customWidth="1"/>
    <col min="4" max="4" width="7.7109375" style="726" bestFit="1" customWidth="1"/>
    <col min="5" max="5" width="9.42578125" style="726" customWidth="1"/>
    <col min="6" max="6" width="7.7109375" style="726" bestFit="1" customWidth="1"/>
    <col min="7" max="7" width="9.42578125" style="726" customWidth="1"/>
    <col min="8" max="8" width="7.7109375" style="726" bestFit="1" customWidth="1"/>
    <col min="9" max="9" width="8" style="726" customWidth="1"/>
    <col min="10" max="10" width="11.140625" style="726" customWidth="1"/>
    <col min="11" max="11" width="10.5703125" style="726" customWidth="1"/>
    <col min="12" max="12" width="7.7109375" style="726" bestFit="1" customWidth="1"/>
    <col min="13" max="13" width="8.5703125" style="726" customWidth="1"/>
    <col min="14" max="14" width="7.7109375" style="726" bestFit="1" customWidth="1"/>
    <col min="15" max="15" width="8.5703125" style="726" customWidth="1"/>
    <col min="16" max="16" width="7.7109375" style="726" bestFit="1" customWidth="1"/>
    <col min="17" max="16384" width="11.42578125" style="726"/>
  </cols>
  <sheetData>
    <row r="1" spans="1:22">
      <c r="A1" s="1" t="s">
        <v>651</v>
      </c>
    </row>
    <row r="2" spans="1:22" ht="14.45" customHeight="1">
      <c r="A2" s="158" t="s">
        <v>3413</v>
      </c>
      <c r="B2" s="727"/>
      <c r="C2" s="728"/>
      <c r="D2" s="727"/>
      <c r="E2" s="727"/>
      <c r="F2" s="727"/>
      <c r="G2" s="727"/>
      <c r="H2" s="727"/>
      <c r="I2" s="727"/>
      <c r="J2" s="727"/>
      <c r="K2" s="727"/>
      <c r="L2" s="727"/>
      <c r="M2" s="727"/>
      <c r="N2" s="727"/>
      <c r="O2" s="727"/>
      <c r="P2" s="727"/>
      <c r="Q2" s="729"/>
    </row>
    <row r="3" spans="1:22">
      <c r="A3" s="158" t="s">
        <v>1774</v>
      </c>
      <c r="B3" s="730"/>
      <c r="C3" s="730"/>
      <c r="D3" s="730"/>
      <c r="E3" s="730"/>
      <c r="F3" s="730"/>
      <c r="G3" s="730"/>
      <c r="H3" s="730"/>
      <c r="I3" s="730"/>
      <c r="J3" s="730"/>
      <c r="K3" s="730"/>
      <c r="L3" s="730"/>
      <c r="M3" s="730"/>
    </row>
    <row r="4" spans="1:22">
      <c r="A4" s="2479" t="s">
        <v>957</v>
      </c>
      <c r="B4" s="2469" t="s">
        <v>1775</v>
      </c>
      <c r="C4" s="2469"/>
      <c r="D4" s="2469" t="s">
        <v>1776</v>
      </c>
      <c r="E4" s="2469"/>
      <c r="F4" s="2469" t="s">
        <v>1777</v>
      </c>
      <c r="G4" s="2469"/>
      <c r="H4" s="2469" t="s">
        <v>1778</v>
      </c>
      <c r="I4" s="2469"/>
      <c r="J4" s="2469" t="s">
        <v>1779</v>
      </c>
      <c r="K4" s="2469"/>
      <c r="L4" s="2469" t="s">
        <v>1780</v>
      </c>
      <c r="M4" s="2469"/>
      <c r="N4" s="2469" t="s">
        <v>1781</v>
      </c>
      <c r="O4" s="2469"/>
      <c r="P4" s="2469" t="s">
        <v>1782</v>
      </c>
      <c r="Q4" s="2469"/>
    </row>
    <row r="5" spans="1:22" ht="15">
      <c r="A5" s="2480"/>
      <c r="B5" s="731" t="s">
        <v>1598</v>
      </c>
      <c r="C5" s="731" t="s">
        <v>1783</v>
      </c>
      <c r="D5" s="1703" t="s">
        <v>1598</v>
      </c>
      <c r="E5" s="731" t="s">
        <v>1783</v>
      </c>
      <c r="F5" s="1703" t="s">
        <v>1598</v>
      </c>
      <c r="G5" s="731" t="s">
        <v>1783</v>
      </c>
      <c r="H5" s="1703" t="s">
        <v>1598</v>
      </c>
      <c r="I5" s="731" t="s">
        <v>1783</v>
      </c>
      <c r="J5" s="1703" t="s">
        <v>1598</v>
      </c>
      <c r="K5" s="731" t="s">
        <v>1783</v>
      </c>
      <c r="L5" s="1703" t="s">
        <v>1598</v>
      </c>
      <c r="M5" s="731" t="s">
        <v>1783</v>
      </c>
      <c r="N5" s="1703" t="s">
        <v>1598</v>
      </c>
      <c r="O5" s="731" t="s">
        <v>1783</v>
      </c>
      <c r="P5" s="1703" t="s">
        <v>1598</v>
      </c>
      <c r="Q5" s="731" t="s">
        <v>1783</v>
      </c>
    </row>
    <row r="6" spans="1:22">
      <c r="A6" s="732" t="s">
        <v>1243</v>
      </c>
      <c r="B6" s="2470">
        <v>62</v>
      </c>
      <c r="C6" s="2473">
        <v>2684.6</v>
      </c>
      <c r="D6" s="733">
        <v>2</v>
      </c>
      <c r="E6" s="733">
        <v>261.66000000000003</v>
      </c>
      <c r="F6" s="733">
        <v>5</v>
      </c>
      <c r="G6" s="736">
        <v>140</v>
      </c>
      <c r="H6" s="2476">
        <v>91</v>
      </c>
      <c r="I6" s="2476">
        <v>1315.6</v>
      </c>
      <c r="J6" s="734">
        <v>5</v>
      </c>
      <c r="K6" s="734">
        <v>195.74</v>
      </c>
      <c r="L6" s="2470">
        <v>1</v>
      </c>
      <c r="M6" s="2473">
        <v>764.14</v>
      </c>
      <c r="N6" s="2476">
        <v>8</v>
      </c>
      <c r="O6" s="2476">
        <v>517.64</v>
      </c>
      <c r="P6" s="734">
        <v>19</v>
      </c>
      <c r="Q6" s="1532">
        <v>381.42</v>
      </c>
    </row>
    <row r="7" spans="1:22">
      <c r="A7" s="732" t="s">
        <v>1244</v>
      </c>
      <c r="B7" s="2471"/>
      <c r="C7" s="2474"/>
      <c r="D7" s="733"/>
      <c r="E7" s="733"/>
      <c r="F7" s="733">
        <v>23</v>
      </c>
      <c r="G7" s="736">
        <v>1252.28</v>
      </c>
      <c r="H7" s="2477"/>
      <c r="I7" s="2477"/>
      <c r="J7" s="734"/>
      <c r="K7" s="734"/>
      <c r="L7" s="2471"/>
      <c r="M7" s="2474"/>
      <c r="N7" s="2477"/>
      <c r="O7" s="2477"/>
      <c r="P7" s="734">
        <v>15</v>
      </c>
      <c r="Q7" s="1532">
        <v>345.52</v>
      </c>
    </row>
    <row r="8" spans="1:22">
      <c r="A8" s="732" t="s">
        <v>939</v>
      </c>
      <c r="B8" s="2472"/>
      <c r="C8" s="2475"/>
      <c r="D8" s="733"/>
      <c r="E8" s="733"/>
      <c r="F8" s="733">
        <v>3</v>
      </c>
      <c r="G8" s="736">
        <v>141.1</v>
      </c>
      <c r="H8" s="2478"/>
      <c r="I8" s="2478"/>
      <c r="J8" s="734"/>
      <c r="K8" s="734"/>
      <c r="L8" s="2471"/>
      <c r="M8" s="2474"/>
      <c r="N8" s="2477"/>
      <c r="O8" s="2477"/>
      <c r="P8" s="734">
        <v>15</v>
      </c>
      <c r="Q8" s="1532">
        <v>753.54</v>
      </c>
      <c r="R8" s="735"/>
      <c r="S8" s="735"/>
      <c r="T8" s="735"/>
      <c r="U8" s="735"/>
      <c r="V8" s="735"/>
    </row>
    <row r="9" spans="1:22">
      <c r="A9" s="732" t="s">
        <v>894</v>
      </c>
      <c r="B9" s="733"/>
      <c r="C9" s="733"/>
      <c r="D9" s="733"/>
      <c r="E9" s="733"/>
      <c r="F9" s="733"/>
      <c r="G9" s="736"/>
      <c r="H9" s="737"/>
      <c r="I9" s="737"/>
      <c r="J9" s="737"/>
      <c r="K9" s="737"/>
      <c r="L9" s="2471"/>
      <c r="M9" s="2474"/>
      <c r="N9" s="2477"/>
      <c r="O9" s="2477"/>
      <c r="P9" s="734">
        <v>21</v>
      </c>
      <c r="Q9" s="1532">
        <v>752.34</v>
      </c>
      <c r="R9" s="735"/>
      <c r="S9" s="735"/>
      <c r="T9" s="735"/>
      <c r="U9" s="735"/>
      <c r="V9" s="735"/>
    </row>
    <row r="10" spans="1:22">
      <c r="A10" s="732" t="s">
        <v>961</v>
      </c>
      <c r="B10" s="733"/>
      <c r="C10" s="733"/>
      <c r="D10" s="733"/>
      <c r="E10" s="733"/>
      <c r="F10" s="733"/>
      <c r="G10" s="733"/>
      <c r="H10" s="737"/>
      <c r="I10" s="737"/>
      <c r="J10" s="737"/>
      <c r="K10" s="737"/>
      <c r="L10" s="2472"/>
      <c r="M10" s="2475"/>
      <c r="N10" s="2478"/>
      <c r="O10" s="2478"/>
      <c r="P10" s="734">
        <v>39</v>
      </c>
      <c r="Q10" s="1532">
        <v>1384.86</v>
      </c>
      <c r="R10" s="735"/>
      <c r="S10" s="735"/>
      <c r="T10" s="735"/>
      <c r="U10" s="735"/>
      <c r="V10" s="735"/>
    </row>
    <row r="11" spans="1:22">
      <c r="A11" s="738" t="s">
        <v>27</v>
      </c>
      <c r="B11" s="739">
        <f>SUM(B6:B10)</f>
        <v>62</v>
      </c>
      <c r="C11" s="740">
        <f t="shared" ref="C11:Q11" si="0">SUM(C6:C10)</f>
        <v>2684.6</v>
      </c>
      <c r="D11" s="739">
        <f t="shared" si="0"/>
        <v>2</v>
      </c>
      <c r="E11" s="740">
        <f t="shared" si="0"/>
        <v>261.66000000000003</v>
      </c>
      <c r="F11" s="739">
        <f t="shared" si="0"/>
        <v>31</v>
      </c>
      <c r="G11" s="740">
        <f t="shared" si="0"/>
        <v>1533.3799999999999</v>
      </c>
      <c r="H11" s="739">
        <f t="shared" si="0"/>
        <v>91</v>
      </c>
      <c r="I11" s="740">
        <f t="shared" si="0"/>
        <v>1315.6</v>
      </c>
      <c r="J11" s="739">
        <f t="shared" si="0"/>
        <v>5</v>
      </c>
      <c r="K11" s="740">
        <f t="shared" si="0"/>
        <v>195.74</v>
      </c>
      <c r="L11" s="739">
        <f t="shared" si="0"/>
        <v>1</v>
      </c>
      <c r="M11" s="740">
        <f t="shared" si="0"/>
        <v>764.14</v>
      </c>
      <c r="N11" s="739">
        <f t="shared" si="0"/>
        <v>8</v>
      </c>
      <c r="O11" s="740">
        <f t="shared" si="0"/>
        <v>517.64</v>
      </c>
      <c r="P11" s="739">
        <f t="shared" si="0"/>
        <v>109</v>
      </c>
      <c r="Q11" s="740">
        <f t="shared" si="0"/>
        <v>3617.6800000000003</v>
      </c>
      <c r="R11" s="735"/>
      <c r="S11" s="735"/>
      <c r="T11" s="735"/>
      <c r="U11" s="735"/>
      <c r="V11" s="735"/>
    </row>
    <row r="12" spans="1:22">
      <c r="B12" s="730"/>
      <c r="C12" s="730"/>
      <c r="D12" s="730"/>
      <c r="E12" s="730"/>
      <c r="F12" s="730"/>
      <c r="G12" s="730"/>
      <c r="H12" s="730"/>
      <c r="I12" s="730"/>
      <c r="J12" s="730"/>
      <c r="K12" s="730"/>
      <c r="L12" s="730"/>
      <c r="P12" s="730"/>
      <c r="R12" s="735"/>
      <c r="S12" s="735"/>
      <c r="T12" s="735"/>
      <c r="U12" s="735"/>
      <c r="V12" s="735"/>
    </row>
    <row r="13" spans="1:22" ht="18.75">
      <c r="A13" s="741" t="s">
        <v>1784</v>
      </c>
      <c r="E13" s="742"/>
      <c r="F13" s="735"/>
      <c r="R13" s="735"/>
      <c r="S13" s="735"/>
      <c r="T13" s="735"/>
      <c r="U13" s="735"/>
      <c r="V13" s="735"/>
    </row>
    <row r="14" spans="1:22" ht="15" customHeight="1">
      <c r="A14" s="743" t="s">
        <v>1785</v>
      </c>
      <c r="B14" s="1703" t="s">
        <v>1598</v>
      </c>
      <c r="C14" s="731" t="s">
        <v>1783</v>
      </c>
      <c r="E14" s="2481" t="s">
        <v>1798</v>
      </c>
      <c r="F14" s="2481"/>
      <c r="G14" s="2481"/>
      <c r="H14" s="2481"/>
      <c r="I14" s="2481"/>
      <c r="J14" s="2415" t="s">
        <v>1799</v>
      </c>
      <c r="K14" s="2415"/>
      <c r="R14" s="735"/>
      <c r="S14" s="735"/>
      <c r="T14" s="735"/>
      <c r="U14" s="735"/>
      <c r="V14" s="735"/>
    </row>
    <row r="15" spans="1:22" ht="15">
      <c r="A15" s="1533" t="s">
        <v>2082</v>
      </c>
      <c r="B15" s="733">
        <v>1</v>
      </c>
      <c r="C15" s="736">
        <v>1338.08</v>
      </c>
      <c r="E15" s="2481"/>
      <c r="F15" s="2481"/>
      <c r="G15" s="2481"/>
      <c r="H15" s="2481"/>
      <c r="I15" s="2481"/>
      <c r="J15" s="747" t="s">
        <v>1800</v>
      </c>
      <c r="K15" s="747" t="s">
        <v>1783</v>
      </c>
      <c r="R15" s="735"/>
      <c r="S15" s="735"/>
      <c r="T15" s="735"/>
      <c r="U15" s="735"/>
      <c r="V15" s="735"/>
    </row>
    <row r="16" spans="1:22">
      <c r="A16" s="1533" t="s">
        <v>2094</v>
      </c>
      <c r="B16" s="733">
        <v>1</v>
      </c>
      <c r="C16" s="736">
        <v>161.93</v>
      </c>
      <c r="E16" s="2482" t="s">
        <v>2102</v>
      </c>
      <c r="F16" s="2482"/>
      <c r="G16" s="2482"/>
      <c r="H16" s="2482"/>
      <c r="I16" s="2482"/>
      <c r="J16" s="1535">
        <v>1</v>
      </c>
      <c r="K16" s="736">
        <v>80.13</v>
      </c>
      <c r="R16" s="735"/>
      <c r="S16" s="735"/>
      <c r="T16" s="735"/>
      <c r="U16" s="735"/>
      <c r="V16" s="735"/>
    </row>
    <row r="17" spans="1:24">
      <c r="A17" s="1533" t="s">
        <v>1786</v>
      </c>
      <c r="B17" s="733">
        <v>1</v>
      </c>
      <c r="C17" s="736">
        <v>6075.82</v>
      </c>
      <c r="E17" s="2482" t="s">
        <v>1801</v>
      </c>
      <c r="F17" s="2482"/>
      <c r="G17" s="2482"/>
      <c r="H17" s="2482"/>
      <c r="I17" s="2482"/>
      <c r="J17" s="1535">
        <v>1</v>
      </c>
      <c r="K17" s="736">
        <v>63.91</v>
      </c>
      <c r="R17" s="735"/>
      <c r="S17" s="735"/>
      <c r="T17" s="735"/>
      <c r="U17" s="735"/>
      <c r="V17" s="735"/>
    </row>
    <row r="18" spans="1:24">
      <c r="A18" s="1533" t="s">
        <v>5544</v>
      </c>
      <c r="B18" s="733">
        <v>1</v>
      </c>
      <c r="C18" s="736">
        <v>2050.91</v>
      </c>
      <c r="E18" s="2482" t="s">
        <v>1802</v>
      </c>
      <c r="F18" s="2482"/>
      <c r="G18" s="2482"/>
      <c r="H18" s="2482"/>
      <c r="I18" s="2482"/>
      <c r="J18" s="1535">
        <v>1</v>
      </c>
      <c r="K18" s="736">
        <v>80.38</v>
      </c>
      <c r="R18" s="735"/>
      <c r="S18" s="735"/>
      <c r="T18" s="735"/>
      <c r="U18" s="735"/>
      <c r="V18" s="735"/>
    </row>
    <row r="19" spans="1:24">
      <c r="A19" s="1533" t="s">
        <v>1787</v>
      </c>
      <c r="B19" s="733">
        <v>1</v>
      </c>
      <c r="C19" s="736">
        <v>180.98</v>
      </c>
      <c r="E19" s="2482" t="s">
        <v>1803</v>
      </c>
      <c r="F19" s="2482"/>
      <c r="G19" s="2482"/>
      <c r="H19" s="2482"/>
      <c r="I19" s="2482"/>
      <c r="J19" s="1535">
        <v>1</v>
      </c>
      <c r="K19" s="736">
        <v>501.28</v>
      </c>
      <c r="R19" s="735"/>
      <c r="S19" s="735"/>
      <c r="T19" s="735"/>
      <c r="U19" s="735"/>
      <c r="V19" s="735"/>
    </row>
    <row r="20" spans="1:24">
      <c r="A20" s="1533" t="s">
        <v>1788</v>
      </c>
      <c r="B20" s="733">
        <v>1</v>
      </c>
      <c r="C20" s="736">
        <v>563.70000000000005</v>
      </c>
      <c r="E20" s="2482" t="s">
        <v>1804</v>
      </c>
      <c r="F20" s="2482"/>
      <c r="G20" s="2482"/>
      <c r="H20" s="2482"/>
      <c r="I20" s="2482"/>
      <c r="J20" s="1535">
        <v>1</v>
      </c>
      <c r="K20" s="736">
        <v>1775.37</v>
      </c>
      <c r="R20" s="735"/>
      <c r="S20" s="735"/>
      <c r="T20" s="735"/>
      <c r="U20" s="735"/>
      <c r="V20" s="735"/>
    </row>
    <row r="21" spans="1:24">
      <c r="A21" s="1533" t="s">
        <v>1780</v>
      </c>
      <c r="B21" s="733">
        <v>1</v>
      </c>
      <c r="C21" s="736">
        <v>764.14</v>
      </c>
      <c r="E21" s="2482" t="s">
        <v>1805</v>
      </c>
      <c r="F21" s="2482"/>
      <c r="G21" s="2482"/>
      <c r="H21" s="2482"/>
      <c r="I21" s="2482"/>
      <c r="J21" s="1535">
        <v>1</v>
      </c>
      <c r="K21" s="736">
        <v>1203.54</v>
      </c>
      <c r="R21" s="735"/>
      <c r="S21" s="735"/>
      <c r="T21" s="735"/>
      <c r="U21" s="735"/>
      <c r="V21" s="735"/>
    </row>
    <row r="22" spans="1:24">
      <c r="A22" s="1533" t="s">
        <v>2096</v>
      </c>
      <c r="B22" s="733">
        <v>6</v>
      </c>
      <c r="C22" s="736">
        <v>18.09</v>
      </c>
      <c r="E22" s="2482" t="s">
        <v>1379</v>
      </c>
      <c r="F22" s="2482"/>
      <c r="G22" s="2482"/>
      <c r="H22" s="2482"/>
      <c r="I22" s="2482"/>
      <c r="J22" s="1535">
        <v>1</v>
      </c>
      <c r="K22" s="736">
        <v>49.39</v>
      </c>
      <c r="R22" s="735"/>
      <c r="S22" s="735"/>
      <c r="T22" s="735"/>
      <c r="U22" s="735"/>
      <c r="V22" s="735"/>
    </row>
    <row r="23" spans="1:24">
      <c r="A23" s="1533" t="s">
        <v>2097</v>
      </c>
      <c r="B23" s="733">
        <v>11</v>
      </c>
      <c r="C23" s="736">
        <v>244.47</v>
      </c>
      <c r="E23" s="2482" t="s">
        <v>2103</v>
      </c>
      <c r="F23" s="2482"/>
      <c r="G23" s="2482"/>
      <c r="H23" s="2482"/>
      <c r="I23" s="2482"/>
      <c r="J23" s="1535">
        <v>1</v>
      </c>
      <c r="K23" s="736">
        <v>24.48</v>
      </c>
      <c r="R23" s="735"/>
      <c r="S23" s="735"/>
      <c r="T23" s="735"/>
      <c r="U23" s="735"/>
      <c r="V23" s="735"/>
    </row>
    <row r="24" spans="1:24">
      <c r="A24" s="1533" t="s">
        <v>2100</v>
      </c>
      <c r="B24" s="733">
        <v>2</v>
      </c>
      <c r="C24" s="736">
        <v>117.97</v>
      </c>
      <c r="E24" s="2482" t="s">
        <v>2105</v>
      </c>
      <c r="F24" s="2482"/>
      <c r="G24" s="2482"/>
      <c r="H24" s="2482"/>
      <c r="I24" s="2482"/>
      <c r="J24" s="1535">
        <v>1</v>
      </c>
      <c r="K24" s="736">
        <v>14.31</v>
      </c>
      <c r="R24" s="735"/>
      <c r="S24" s="735"/>
      <c r="T24" s="735"/>
      <c r="U24" s="735"/>
      <c r="V24" s="735"/>
    </row>
    <row r="25" spans="1:24">
      <c r="A25" s="1533" t="s">
        <v>1789</v>
      </c>
      <c r="B25" s="733">
        <v>1</v>
      </c>
      <c r="C25" s="736">
        <v>718.11</v>
      </c>
      <c r="E25" s="2482" t="s">
        <v>2104</v>
      </c>
      <c r="F25" s="2482"/>
      <c r="G25" s="2482"/>
      <c r="H25" s="2482"/>
      <c r="I25" s="2482"/>
      <c r="J25" s="1535">
        <v>2</v>
      </c>
      <c r="K25" s="736">
        <v>82.91</v>
      </c>
      <c r="R25" s="735"/>
      <c r="S25" s="735"/>
      <c r="T25" s="735"/>
      <c r="U25" s="735"/>
      <c r="V25" s="735"/>
    </row>
    <row r="26" spans="1:24">
      <c r="A26" s="1533" t="s">
        <v>2099</v>
      </c>
      <c r="B26" s="733">
        <v>1</v>
      </c>
      <c r="C26" s="736">
        <v>139.15</v>
      </c>
      <c r="E26" s="2483" t="s">
        <v>0</v>
      </c>
      <c r="F26" s="2483"/>
      <c r="G26" s="2483"/>
      <c r="H26" s="2483"/>
      <c r="I26" s="2483"/>
      <c r="J26" s="748">
        <f>SUM(J16:J25)</f>
        <v>11</v>
      </c>
      <c r="K26" s="749">
        <f>SUM(K16:K25)</f>
        <v>3875.6999999999994</v>
      </c>
      <c r="R26" s="735"/>
      <c r="S26" s="735"/>
      <c r="T26" s="735"/>
      <c r="U26" s="735"/>
      <c r="V26" s="735"/>
    </row>
    <row r="27" spans="1:24">
      <c r="A27" s="1533" t="s">
        <v>1790</v>
      </c>
      <c r="B27" s="733">
        <v>538</v>
      </c>
      <c r="C27" s="736">
        <v>6000.89</v>
      </c>
      <c r="R27" s="735"/>
      <c r="S27" s="735"/>
      <c r="T27" s="735"/>
      <c r="U27" s="735"/>
      <c r="V27" s="735"/>
    </row>
    <row r="28" spans="1:24">
      <c r="A28" s="1533" t="s">
        <v>2092</v>
      </c>
      <c r="B28" s="733">
        <v>1</v>
      </c>
      <c r="C28" s="736">
        <v>353.53</v>
      </c>
      <c r="J28" s="750" t="s">
        <v>1806</v>
      </c>
      <c r="R28" s="735"/>
      <c r="S28" s="735"/>
      <c r="T28" s="735"/>
      <c r="U28" s="735"/>
      <c r="V28" s="735"/>
    </row>
    <row r="29" spans="1:24">
      <c r="A29" s="1533" t="s">
        <v>2093</v>
      </c>
      <c r="B29" s="733">
        <v>1</v>
      </c>
      <c r="C29" s="736">
        <v>407.04</v>
      </c>
      <c r="E29" s="2484" t="s">
        <v>1807</v>
      </c>
      <c r="F29" s="2484"/>
      <c r="G29" s="2484"/>
      <c r="H29" s="2484"/>
      <c r="I29" s="2484"/>
      <c r="J29" s="751">
        <v>30787.16</v>
      </c>
      <c r="R29" s="735"/>
      <c r="S29" s="735"/>
      <c r="T29" s="735"/>
      <c r="U29" s="735"/>
      <c r="V29" s="735"/>
    </row>
    <row r="30" spans="1:24">
      <c r="A30" s="1533" t="s">
        <v>1791</v>
      </c>
      <c r="B30" s="733">
        <v>1</v>
      </c>
      <c r="C30" s="736">
        <v>67.97</v>
      </c>
      <c r="E30" s="2484" t="s">
        <v>1808</v>
      </c>
      <c r="F30" s="2484"/>
      <c r="G30" s="2484"/>
      <c r="H30" s="2484"/>
      <c r="I30" s="2484"/>
      <c r="J30" s="751">
        <v>44475.06</v>
      </c>
      <c r="R30" s="735"/>
      <c r="S30" s="735"/>
      <c r="T30" s="735"/>
      <c r="U30" s="735"/>
      <c r="V30" s="735"/>
    </row>
    <row r="31" spans="1:24">
      <c r="A31" s="1533" t="s">
        <v>5545</v>
      </c>
      <c r="B31" s="733">
        <v>1</v>
      </c>
      <c r="C31" s="736">
        <v>51.5</v>
      </c>
      <c r="D31" s="744"/>
      <c r="R31" s="735"/>
      <c r="S31" s="735"/>
      <c r="T31" s="735"/>
      <c r="U31" s="735"/>
      <c r="V31" s="735"/>
    </row>
    <row r="32" spans="1:24">
      <c r="A32" s="1534" t="s">
        <v>2089</v>
      </c>
      <c r="B32" s="733">
        <v>12</v>
      </c>
      <c r="C32" s="736">
        <v>558.94000000000005</v>
      </c>
      <c r="R32" s="735"/>
      <c r="S32" s="735"/>
      <c r="T32" s="735"/>
      <c r="U32" s="735"/>
      <c r="V32" s="735"/>
      <c r="W32" s="745"/>
      <c r="X32" s="745"/>
    </row>
    <row r="33" spans="1:22">
      <c r="A33" s="1534" t="s">
        <v>1792</v>
      </c>
      <c r="B33" s="733">
        <v>1</v>
      </c>
      <c r="C33" s="736">
        <v>119.55</v>
      </c>
      <c r="F33" s="735"/>
      <c r="R33" s="735"/>
      <c r="S33" s="735"/>
      <c r="T33" s="735"/>
      <c r="U33" s="735"/>
      <c r="V33" s="735"/>
    </row>
    <row r="34" spans="1:22">
      <c r="A34" s="1534" t="s">
        <v>2088</v>
      </c>
      <c r="B34" s="733">
        <v>1</v>
      </c>
      <c r="C34" s="736">
        <v>70.55</v>
      </c>
      <c r="F34" s="735"/>
      <c r="R34" s="735"/>
      <c r="S34" s="735"/>
      <c r="T34" s="735"/>
      <c r="U34" s="735"/>
      <c r="V34" s="735"/>
    </row>
    <row r="35" spans="1:22">
      <c r="A35" s="1534" t="s">
        <v>2090</v>
      </c>
      <c r="B35" s="733">
        <v>2</v>
      </c>
      <c r="C35" s="736">
        <v>909.31</v>
      </c>
      <c r="F35" s="735"/>
    </row>
    <row r="36" spans="1:22">
      <c r="A36" s="1534" t="s">
        <v>2083</v>
      </c>
      <c r="B36" s="733">
        <v>1</v>
      </c>
      <c r="C36" s="736">
        <v>139.15</v>
      </c>
      <c r="F36" s="735"/>
    </row>
    <row r="37" spans="1:22">
      <c r="A37" s="1534" t="s">
        <v>2091</v>
      </c>
      <c r="B37" s="733">
        <v>5</v>
      </c>
      <c r="C37" s="736">
        <v>452.32</v>
      </c>
      <c r="F37" s="735"/>
    </row>
    <row r="38" spans="1:22">
      <c r="A38" s="1534" t="s">
        <v>2101</v>
      </c>
      <c r="B38" s="733">
        <v>2</v>
      </c>
      <c r="C38" s="736">
        <v>141.75</v>
      </c>
      <c r="E38" s="746"/>
      <c r="F38" s="735"/>
    </row>
    <row r="39" spans="1:22">
      <c r="A39" s="1534" t="s">
        <v>2086</v>
      </c>
      <c r="B39" s="733">
        <v>1</v>
      </c>
      <c r="C39" s="736">
        <v>53.63</v>
      </c>
      <c r="F39" s="735"/>
    </row>
    <row r="40" spans="1:22">
      <c r="A40" s="1534" t="s">
        <v>1793</v>
      </c>
      <c r="B40" s="733">
        <v>1</v>
      </c>
      <c r="C40" s="736">
        <v>204.54</v>
      </c>
      <c r="F40" s="735"/>
    </row>
    <row r="41" spans="1:22">
      <c r="A41" s="1534" t="s">
        <v>2085</v>
      </c>
      <c r="B41" s="733">
        <v>1</v>
      </c>
      <c r="C41" s="736">
        <v>59.04</v>
      </c>
      <c r="F41" s="735"/>
    </row>
    <row r="42" spans="1:22">
      <c r="A42" s="1534" t="s">
        <v>2095</v>
      </c>
      <c r="B42" s="733">
        <v>1</v>
      </c>
      <c r="C42" s="736">
        <v>112.14</v>
      </c>
      <c r="F42" s="735"/>
    </row>
    <row r="43" spans="1:22">
      <c r="A43" s="1534" t="s">
        <v>2084</v>
      </c>
      <c r="B43" s="733">
        <v>1</v>
      </c>
      <c r="C43" s="736">
        <v>53.63</v>
      </c>
      <c r="F43" s="735"/>
    </row>
    <row r="44" spans="1:22">
      <c r="A44" s="1534" t="s">
        <v>2087</v>
      </c>
      <c r="B44" s="733">
        <v>1</v>
      </c>
      <c r="C44" s="736">
        <v>59.04</v>
      </c>
      <c r="F44" s="735"/>
    </row>
    <row r="45" spans="1:22">
      <c r="A45" s="1534" t="s">
        <v>1794</v>
      </c>
      <c r="B45" s="733">
        <v>3</v>
      </c>
      <c r="C45" s="736">
        <v>51.12</v>
      </c>
      <c r="F45" s="735"/>
    </row>
    <row r="46" spans="1:22">
      <c r="A46" s="1534" t="s">
        <v>5546</v>
      </c>
      <c r="B46" s="733">
        <v>2</v>
      </c>
      <c r="C46" s="736">
        <v>54.63</v>
      </c>
      <c r="F46" s="735"/>
    </row>
    <row r="47" spans="1:22">
      <c r="A47" s="1534" t="s">
        <v>1795</v>
      </c>
      <c r="B47" s="733">
        <v>4</v>
      </c>
      <c r="C47" s="736">
        <v>176.53</v>
      </c>
      <c r="F47" s="735"/>
    </row>
    <row r="48" spans="1:22">
      <c r="A48" s="1534" t="s">
        <v>1796</v>
      </c>
      <c r="B48" s="733">
        <v>26</v>
      </c>
      <c r="C48" s="736">
        <v>733.93</v>
      </c>
      <c r="F48" s="735"/>
    </row>
    <row r="49" spans="1:6">
      <c r="A49" s="1534" t="s">
        <v>1566</v>
      </c>
      <c r="B49" s="733">
        <v>1</v>
      </c>
      <c r="C49" s="736">
        <v>57.86</v>
      </c>
      <c r="F49" s="735"/>
    </row>
    <row r="50" spans="1:6">
      <c r="A50" s="1534" t="s">
        <v>2098</v>
      </c>
      <c r="B50" s="733">
        <v>4</v>
      </c>
      <c r="C50" s="736">
        <v>286.33</v>
      </c>
      <c r="F50" s="735"/>
    </row>
    <row r="51" spans="1:6">
      <c r="A51" s="1534" t="s">
        <v>1797</v>
      </c>
      <c r="B51" s="733">
        <v>1</v>
      </c>
      <c r="C51" s="736">
        <v>21.95</v>
      </c>
      <c r="F51" s="735"/>
    </row>
    <row r="52" spans="1:6">
      <c r="A52" s="738" t="s">
        <v>27</v>
      </c>
      <c r="B52" s="739"/>
      <c r="C52" s="740">
        <f>SUM(C14:C51)</f>
        <v>23570.220000000005</v>
      </c>
      <c r="F52" s="735"/>
    </row>
    <row r="53" spans="1:6">
      <c r="A53" s="752" t="s">
        <v>1809</v>
      </c>
      <c r="F53" s="735"/>
    </row>
  </sheetData>
  <mergeCells count="32">
    <mergeCell ref="E26:I26"/>
    <mergeCell ref="E29:I29"/>
    <mergeCell ref="E30:I30"/>
    <mergeCell ref="E21:I21"/>
    <mergeCell ref="E22:I22"/>
    <mergeCell ref="E23:I23"/>
    <mergeCell ref="E24:I24"/>
    <mergeCell ref="E25:I25"/>
    <mergeCell ref="E16:I16"/>
    <mergeCell ref="E17:I17"/>
    <mergeCell ref="E18:I18"/>
    <mergeCell ref="E19:I19"/>
    <mergeCell ref="E20:I20"/>
    <mergeCell ref="J14:K14"/>
    <mergeCell ref="L4:M4"/>
    <mergeCell ref="N4:O4"/>
    <mergeCell ref="A4:A5"/>
    <mergeCell ref="E14:I15"/>
    <mergeCell ref="P4:Q4"/>
    <mergeCell ref="B6:B8"/>
    <mergeCell ref="C6:C8"/>
    <mergeCell ref="H6:H8"/>
    <mergeCell ref="I6:I8"/>
    <mergeCell ref="L6:L10"/>
    <mergeCell ref="M6:M10"/>
    <mergeCell ref="N6:N10"/>
    <mergeCell ref="B4:C4"/>
    <mergeCell ref="D4:E4"/>
    <mergeCell ref="F4:G4"/>
    <mergeCell ref="H4:I4"/>
    <mergeCell ref="J4:K4"/>
    <mergeCell ref="O6:O10"/>
  </mergeCells>
  <printOptions horizontalCentered="1"/>
  <pageMargins left="0.74803149606299213" right="0.74803149606299213" top="0.55118110236220474" bottom="0.55118110236220474" header="0.31496062992125984" footer="0.31496062992125984"/>
  <pageSetup scale="71"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7"/>
  <sheetViews>
    <sheetView workbookViewId="0">
      <selection activeCell="A2" sqref="A2"/>
    </sheetView>
  </sheetViews>
  <sheetFormatPr baseColWidth="10" defaultColWidth="11.42578125" defaultRowHeight="12.75"/>
  <cols>
    <col min="1" max="2" width="15.7109375" style="666" customWidth="1"/>
    <col min="3" max="9" width="13.7109375" style="666" customWidth="1"/>
    <col min="10" max="16384" width="11.42578125" style="666"/>
  </cols>
  <sheetData>
    <row r="1" spans="1:7">
      <c r="A1" s="1" t="s">
        <v>651</v>
      </c>
    </row>
    <row r="2" spans="1:7" ht="13.15" customHeight="1">
      <c r="A2" s="158" t="s">
        <v>3414</v>
      </c>
      <c r="C2" s="663"/>
      <c r="F2" s="667"/>
    </row>
    <row r="3" spans="1:7">
      <c r="A3" s="668" t="s">
        <v>5267</v>
      </c>
    </row>
    <row r="4" spans="1:7" ht="25.5">
      <c r="B4" s="669" t="s">
        <v>1775</v>
      </c>
      <c r="C4" s="669" t="s">
        <v>1810</v>
      </c>
      <c r="D4" s="669" t="s">
        <v>5547</v>
      </c>
      <c r="E4" s="669" t="s">
        <v>1811</v>
      </c>
      <c r="F4" s="669" t="s">
        <v>1812</v>
      </c>
      <c r="G4" s="670" t="s">
        <v>0</v>
      </c>
    </row>
    <row r="5" spans="1:7" ht="25.5">
      <c r="A5" s="2030" t="s">
        <v>6368</v>
      </c>
      <c r="B5" s="671">
        <v>1766</v>
      </c>
      <c r="C5" s="671">
        <v>277</v>
      </c>
      <c r="D5" s="671">
        <v>40</v>
      </c>
      <c r="E5" s="671">
        <v>82</v>
      </c>
      <c r="F5" s="671">
        <v>215</v>
      </c>
      <c r="G5" s="672">
        <f>SUM(B5:F5)</f>
        <v>2380</v>
      </c>
    </row>
    <row r="6" spans="1:7">
      <c r="A6" s="2031" t="s">
        <v>6369</v>
      </c>
      <c r="C6" s="673"/>
    </row>
    <row r="7" spans="1:7">
      <c r="A7" s="752" t="s">
        <v>1809</v>
      </c>
    </row>
  </sheetData>
  <printOptions horizontalCentered="1"/>
  <pageMargins left="0.23622047244094491" right="0.23622047244094491" top="0.74803149606299213" bottom="0.74803149606299213" header="0.31496062992125984" footer="0.31496062992125984"/>
  <pageSetup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2"/>
  <sheetViews>
    <sheetView workbookViewId="0">
      <selection activeCell="A2" sqref="A2"/>
    </sheetView>
  </sheetViews>
  <sheetFormatPr baseColWidth="10" defaultColWidth="11.42578125" defaultRowHeight="12.75"/>
  <cols>
    <col min="1" max="1" width="12.85546875" style="2" customWidth="1"/>
    <col min="2" max="2" width="15.7109375" style="2" customWidth="1"/>
    <col min="3" max="4" width="13.7109375" style="2" customWidth="1"/>
    <col min="5" max="5" width="14.28515625" style="2" customWidth="1"/>
    <col min="6" max="7" width="13.7109375" style="2" customWidth="1"/>
    <col min="8" max="8" width="14.7109375" style="2" customWidth="1"/>
    <col min="9" max="9" width="14.42578125" style="2" bestFit="1" customWidth="1"/>
    <col min="10" max="16384" width="11.42578125" style="2"/>
  </cols>
  <sheetData>
    <row r="1" spans="1:9">
      <c r="A1" s="1" t="s">
        <v>365</v>
      </c>
      <c r="B1" s="1"/>
    </row>
    <row r="2" spans="1:9" ht="12.6" customHeight="1">
      <c r="A2" s="158" t="s">
        <v>3415</v>
      </c>
      <c r="H2" s="664"/>
      <c r="I2" s="667"/>
    </row>
    <row r="3" spans="1:9">
      <c r="A3" s="1" t="s">
        <v>1813</v>
      </c>
    </row>
    <row r="4" spans="1:9">
      <c r="A4" s="2185" t="s">
        <v>1814</v>
      </c>
      <c r="B4" s="2185"/>
      <c r="C4" s="2185"/>
      <c r="D4" s="2185"/>
      <c r="E4" s="2185"/>
      <c r="F4" s="2185"/>
      <c r="G4" s="2185"/>
      <c r="H4" s="2185"/>
      <c r="I4" s="2185"/>
    </row>
    <row r="5" spans="1:9">
      <c r="A5" s="2485"/>
      <c r="B5" s="2487" t="s">
        <v>1815</v>
      </c>
      <c r="C5" s="2488"/>
      <c r="D5" s="2169" t="s">
        <v>1816</v>
      </c>
      <c r="E5" s="2169"/>
      <c r="F5" s="2169" t="s">
        <v>1817</v>
      </c>
      <c r="G5" s="2169"/>
      <c r="H5" s="2169" t="s">
        <v>0</v>
      </c>
      <c r="I5" s="2169"/>
    </row>
    <row r="6" spans="1:9" ht="25.5">
      <c r="A6" s="2486"/>
      <c r="B6" s="489" t="s">
        <v>1814</v>
      </c>
      <c r="C6" s="489" t="s">
        <v>35</v>
      </c>
      <c r="D6" s="489" t="s">
        <v>1814</v>
      </c>
      <c r="E6" s="489" t="s">
        <v>35</v>
      </c>
      <c r="F6" s="489" t="s">
        <v>1814</v>
      </c>
      <c r="G6" s="489" t="s">
        <v>35</v>
      </c>
      <c r="H6" s="489" t="s">
        <v>1814</v>
      </c>
      <c r="I6" s="489" t="s">
        <v>35</v>
      </c>
    </row>
    <row r="7" spans="1:9" ht="12.75" customHeight="1">
      <c r="A7" s="2032" t="s">
        <v>1818</v>
      </c>
      <c r="B7" s="674">
        <v>1</v>
      </c>
      <c r="C7" s="675">
        <v>986726.02</v>
      </c>
      <c r="D7" s="674">
        <v>24</v>
      </c>
      <c r="E7" s="676">
        <v>5005347.3899999997</v>
      </c>
      <c r="F7" s="677">
        <v>17</v>
      </c>
      <c r="G7" s="676">
        <v>1994681.47</v>
      </c>
      <c r="H7" s="677">
        <f>B7+D7+F7</f>
        <v>42</v>
      </c>
      <c r="I7" s="676">
        <f>C7+E7+G7</f>
        <v>7986754.8799999999</v>
      </c>
    </row>
    <row r="8" spans="1:9">
      <c r="A8" s="2032" t="s">
        <v>6370</v>
      </c>
      <c r="B8" s="674"/>
      <c r="C8" s="678">
        <v>0</v>
      </c>
      <c r="D8" s="674">
        <v>29</v>
      </c>
      <c r="E8" s="676">
        <v>432649.98</v>
      </c>
      <c r="F8" s="679">
        <v>40</v>
      </c>
      <c r="G8" s="676">
        <v>421703.98</v>
      </c>
      <c r="H8" s="677">
        <f>B8+D8+F8</f>
        <v>69</v>
      </c>
      <c r="I8" s="676">
        <f>C8+E8+G8</f>
        <v>854353.96</v>
      </c>
    </row>
    <row r="9" spans="1:9">
      <c r="A9" s="491" t="s">
        <v>0</v>
      </c>
      <c r="B9" s="680">
        <f t="shared" ref="B9:G9" si="0">SUM(B7:B8)</f>
        <v>1</v>
      </c>
      <c r="C9" s="681">
        <f t="shared" si="0"/>
        <v>986726.02</v>
      </c>
      <c r="D9" s="680">
        <f t="shared" si="0"/>
        <v>53</v>
      </c>
      <c r="E9" s="681">
        <f>SUM(E7:E8)</f>
        <v>5437997.3699999992</v>
      </c>
      <c r="F9" s="680">
        <f t="shared" si="0"/>
        <v>57</v>
      </c>
      <c r="G9" s="681">
        <f t="shared" si="0"/>
        <v>2416385.4500000002</v>
      </c>
      <c r="H9" s="680">
        <f t="shared" ref="H9:I9" si="1">SUM(H7:H8)</f>
        <v>111</v>
      </c>
      <c r="I9" s="681">
        <f t="shared" si="1"/>
        <v>8841108.8399999999</v>
      </c>
    </row>
    <row r="10" spans="1:9">
      <c r="A10" s="63" t="s">
        <v>6371</v>
      </c>
    </row>
    <row r="11" spans="1:9">
      <c r="A11" s="665" t="s">
        <v>1809</v>
      </c>
      <c r="B11" s="7"/>
      <c r="C11" s="7"/>
      <c r="D11" s="7"/>
      <c r="E11" s="7"/>
      <c r="F11" s="7"/>
      <c r="G11" s="7"/>
    </row>
    <row r="12" spans="1:9">
      <c r="D12" s="9"/>
    </row>
  </sheetData>
  <mergeCells count="6">
    <mergeCell ref="A4:I4"/>
    <mergeCell ref="A5:A6"/>
    <mergeCell ref="B5:C5"/>
    <mergeCell ref="D5:E5"/>
    <mergeCell ref="F5:G5"/>
    <mergeCell ref="H5:I5"/>
  </mergeCells>
  <printOptions horizontalCentered="1"/>
  <pageMargins left="0.31496062992125984" right="0.31496062992125984" top="0.35433070866141736" bottom="0.35433070866141736" header="0.31496062992125984" footer="0.31496062992125984"/>
  <pageSetup scale="85" fitToHeight="7"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22"/>
  <sheetViews>
    <sheetView zoomScaleNormal="100" workbookViewId="0">
      <selection activeCell="A2" sqref="A2"/>
    </sheetView>
  </sheetViews>
  <sheetFormatPr baseColWidth="10" defaultColWidth="11.42578125" defaultRowHeight="12.75"/>
  <cols>
    <col min="1" max="1" width="92.28515625" style="2" customWidth="1"/>
    <col min="2" max="2" width="20.7109375" style="682" customWidth="1"/>
    <col min="3" max="3" width="18.140625" style="2034" customWidth="1"/>
    <col min="4" max="4" width="2.42578125" style="2" customWidth="1"/>
    <col min="5" max="5" width="27.7109375" style="2" bestFit="1" customWidth="1"/>
    <col min="6" max="16384" width="11.42578125" style="2"/>
  </cols>
  <sheetData>
    <row r="1" spans="1:4">
      <c r="A1" s="1" t="s">
        <v>365</v>
      </c>
      <c r="C1" s="2033"/>
    </row>
    <row r="2" spans="1:4" ht="13.15" customHeight="1">
      <c r="A2" s="158" t="s">
        <v>3649</v>
      </c>
      <c r="C2" s="2037"/>
    </row>
    <row r="3" spans="1:4">
      <c r="A3" s="1" t="s">
        <v>1819</v>
      </c>
    </row>
    <row r="4" spans="1:4">
      <c r="A4" s="1881" t="s">
        <v>6375</v>
      </c>
      <c r="B4" s="1881" t="s">
        <v>6374</v>
      </c>
      <c r="C4" s="2035" t="s">
        <v>6372</v>
      </c>
    </row>
    <row r="5" spans="1:4" ht="25.5">
      <c r="A5" s="1740" t="s">
        <v>1821</v>
      </c>
      <c r="B5" s="1873" t="s">
        <v>5268</v>
      </c>
      <c r="C5" s="2038">
        <v>221743.89</v>
      </c>
      <c r="D5" s="199"/>
    </row>
    <row r="6" spans="1:4" ht="25.5">
      <c r="A6" s="1740" t="s">
        <v>1824</v>
      </c>
      <c r="B6" s="1873" t="s">
        <v>5268</v>
      </c>
      <c r="C6" s="2038">
        <v>77403.210000000006</v>
      </c>
    </row>
    <row r="7" spans="1:4" ht="25.5">
      <c r="A7" s="1740" t="s">
        <v>1826</v>
      </c>
      <c r="B7" s="1873" t="s">
        <v>5268</v>
      </c>
      <c r="C7" s="2038">
        <v>479249.57</v>
      </c>
    </row>
    <row r="8" spans="1:4" ht="25.5">
      <c r="A8" s="1740" t="s">
        <v>1830</v>
      </c>
      <c r="B8" s="1873" t="s">
        <v>5268</v>
      </c>
      <c r="C8" s="2038">
        <v>363481.57</v>
      </c>
    </row>
    <row r="9" spans="1:4" ht="25.5">
      <c r="A9" s="1740" t="s">
        <v>1835</v>
      </c>
      <c r="B9" s="1873" t="s">
        <v>5268</v>
      </c>
      <c r="C9" s="2038">
        <v>412936.8</v>
      </c>
    </row>
    <row r="10" spans="1:4" ht="25.5">
      <c r="A10" s="1740" t="s">
        <v>1837</v>
      </c>
      <c r="B10" s="1873" t="s">
        <v>5268</v>
      </c>
      <c r="C10" s="2038">
        <v>234949.51</v>
      </c>
    </row>
    <row r="11" spans="1:4" ht="25.5">
      <c r="A11" s="1740" t="s">
        <v>6373</v>
      </c>
      <c r="B11" s="1873" t="s">
        <v>5268</v>
      </c>
      <c r="C11" s="2038">
        <v>91906.41</v>
      </c>
    </row>
    <row r="12" spans="1:4" ht="25.5">
      <c r="A12" s="1740" t="s">
        <v>1827</v>
      </c>
      <c r="B12" s="1873" t="s">
        <v>5268</v>
      </c>
      <c r="C12" s="2038">
        <v>149758.16</v>
      </c>
    </row>
    <row r="13" spans="1:4" ht="25.5">
      <c r="A13" s="1740" t="s">
        <v>1838</v>
      </c>
      <c r="B13" s="1873" t="s">
        <v>5268</v>
      </c>
      <c r="C13" s="2038">
        <v>458123.85</v>
      </c>
    </row>
    <row r="14" spans="1:4" ht="25.5">
      <c r="A14" s="1740" t="s">
        <v>1836</v>
      </c>
      <c r="B14" s="1873" t="s">
        <v>5268</v>
      </c>
      <c r="C14" s="2038">
        <v>75010.240000000005</v>
      </c>
    </row>
    <row r="15" spans="1:4" ht="25.5">
      <c r="A15" s="1740" t="s">
        <v>5549</v>
      </c>
      <c r="B15" s="1873" t="s">
        <v>5268</v>
      </c>
      <c r="C15" s="2038">
        <v>245601</v>
      </c>
      <c r="D15" s="9"/>
    </row>
    <row r="16" spans="1:4" ht="25.5">
      <c r="A16" s="1740" t="s">
        <v>1822</v>
      </c>
      <c r="B16" s="1873" t="s">
        <v>5268</v>
      </c>
      <c r="C16" s="2038">
        <v>45626.74</v>
      </c>
    </row>
    <row r="17" spans="1:6" ht="25.5">
      <c r="A17" s="1740" t="s">
        <v>1823</v>
      </c>
      <c r="B17" s="1873" t="s">
        <v>5268</v>
      </c>
      <c r="C17" s="2038">
        <v>129251.46</v>
      </c>
    </row>
    <row r="18" spans="1:6" ht="25.5">
      <c r="A18" s="1740" t="s">
        <v>1820</v>
      </c>
      <c r="B18" s="1873" t="s">
        <v>5268</v>
      </c>
      <c r="C18" s="2038">
        <v>194188.87</v>
      </c>
    </row>
    <row r="19" spans="1:6" ht="25.5">
      <c r="A19" s="1740" t="s">
        <v>1829</v>
      </c>
      <c r="B19" s="1873" t="s">
        <v>5268</v>
      </c>
      <c r="C19" s="2038">
        <v>184558.27</v>
      </c>
    </row>
    <row r="20" spans="1:6" ht="25.5">
      <c r="A20" s="1740" t="s">
        <v>1833</v>
      </c>
      <c r="B20" s="1873" t="s">
        <v>5268</v>
      </c>
      <c r="C20" s="2038">
        <v>229846.63</v>
      </c>
    </row>
    <row r="21" spans="1:6" ht="25.5">
      <c r="A21" s="1740" t="s">
        <v>1839</v>
      </c>
      <c r="B21" s="1873" t="s">
        <v>5268</v>
      </c>
      <c r="C21" s="2038">
        <v>207010.44</v>
      </c>
    </row>
    <row r="22" spans="1:6" ht="25.5">
      <c r="A22" s="1740" t="s">
        <v>1825</v>
      </c>
      <c r="B22" s="1873" t="s">
        <v>5268</v>
      </c>
      <c r="C22" s="2038">
        <v>88006.399999999994</v>
      </c>
    </row>
    <row r="23" spans="1:6" ht="25.5">
      <c r="A23" s="1740" t="s">
        <v>1828</v>
      </c>
      <c r="B23" s="1873" t="s">
        <v>5268</v>
      </c>
      <c r="C23" s="2038">
        <v>89648.05</v>
      </c>
    </row>
    <row r="24" spans="1:6" ht="25.5">
      <c r="A24" s="1740" t="s">
        <v>5548</v>
      </c>
      <c r="B24" s="1873" t="s">
        <v>5268</v>
      </c>
      <c r="C24" s="2038">
        <v>85162.91</v>
      </c>
    </row>
    <row r="25" spans="1:6" ht="25.5">
      <c r="A25" s="1740" t="s">
        <v>1832</v>
      </c>
      <c r="B25" s="1873" t="s">
        <v>5268</v>
      </c>
      <c r="C25" s="2038">
        <v>493363.01</v>
      </c>
    </row>
    <row r="26" spans="1:6" ht="25.5">
      <c r="A26" s="1740" t="s">
        <v>1834</v>
      </c>
      <c r="B26" s="1873" t="s">
        <v>5268</v>
      </c>
      <c r="C26" s="2038">
        <v>58909.94</v>
      </c>
    </row>
    <row r="27" spans="1:6" ht="25.5">
      <c r="A27" s="1740" t="s">
        <v>1831</v>
      </c>
      <c r="B27" s="1873" t="s">
        <v>5268</v>
      </c>
      <c r="C27" s="2038">
        <v>349972</v>
      </c>
    </row>
    <row r="28" spans="1:6" ht="25.5">
      <c r="A28" s="1740" t="s">
        <v>6376</v>
      </c>
      <c r="B28" s="1873" t="s">
        <v>5268</v>
      </c>
      <c r="C28" s="2038">
        <v>39638.46</v>
      </c>
    </row>
    <row r="29" spans="1:6">
      <c r="A29" s="2490" t="s">
        <v>699</v>
      </c>
      <c r="B29" s="2490"/>
      <c r="C29" s="2035">
        <f>SUM(C5:C28)</f>
        <v>5005347.3900000006</v>
      </c>
    </row>
    <row r="30" spans="1:6" ht="25.5">
      <c r="A30" s="2039" t="s">
        <v>6383</v>
      </c>
      <c r="B30" s="1741" t="s">
        <v>5269</v>
      </c>
      <c r="C30" s="2038">
        <v>22210.98</v>
      </c>
      <c r="F30" s="3"/>
    </row>
    <row r="31" spans="1:6" ht="25.5">
      <c r="A31" s="2039" t="s">
        <v>6381</v>
      </c>
      <c r="B31" s="1741" t="s">
        <v>5269</v>
      </c>
      <c r="C31" s="2038">
        <v>26070.81</v>
      </c>
    </row>
    <row r="32" spans="1:6" ht="25.5">
      <c r="A32" s="2039" t="s">
        <v>1851</v>
      </c>
      <c r="B32" s="1741" t="s">
        <v>5269</v>
      </c>
      <c r="C32" s="2038">
        <v>26361.81</v>
      </c>
    </row>
    <row r="33" spans="1:3" ht="25.5">
      <c r="A33" s="2039" t="s">
        <v>1850</v>
      </c>
      <c r="B33" s="1741" t="s">
        <v>5269</v>
      </c>
      <c r="C33" s="2038">
        <v>10498.58</v>
      </c>
    </row>
    <row r="34" spans="1:3" ht="25.5">
      <c r="A34" s="2039" t="s">
        <v>5552</v>
      </c>
      <c r="B34" s="1741" t="s">
        <v>5269</v>
      </c>
      <c r="C34" s="2038">
        <v>9046.14</v>
      </c>
    </row>
    <row r="35" spans="1:3" ht="25.5">
      <c r="A35" s="2039" t="s">
        <v>1848</v>
      </c>
      <c r="B35" s="1741" t="s">
        <v>5269</v>
      </c>
      <c r="C35" s="2038">
        <v>20230.849999999999</v>
      </c>
    </row>
    <row r="36" spans="1:3" ht="25.5">
      <c r="A36" s="2039" t="s">
        <v>5555</v>
      </c>
      <c r="B36" s="1741" t="s">
        <v>5269</v>
      </c>
      <c r="C36" s="2038">
        <v>16735.490000000002</v>
      </c>
    </row>
    <row r="37" spans="1:3" ht="25.5">
      <c r="A37" s="2039" t="s">
        <v>5556</v>
      </c>
      <c r="B37" s="1741" t="s">
        <v>5269</v>
      </c>
      <c r="C37" s="2038">
        <v>2784</v>
      </c>
    </row>
    <row r="38" spans="1:3" ht="25.5">
      <c r="A38" s="2039" t="s">
        <v>1847</v>
      </c>
      <c r="B38" s="1741" t="s">
        <v>5269</v>
      </c>
      <c r="C38" s="2038">
        <v>11731.08</v>
      </c>
    </row>
    <row r="39" spans="1:3" ht="25.5">
      <c r="A39" s="2039" t="s">
        <v>5553</v>
      </c>
      <c r="B39" s="1741" t="s">
        <v>5269</v>
      </c>
      <c r="C39" s="2038">
        <v>17249.2</v>
      </c>
    </row>
    <row r="40" spans="1:3" ht="25.5">
      <c r="A40" s="2039" t="s">
        <v>1853</v>
      </c>
      <c r="B40" s="1741" t="s">
        <v>5269</v>
      </c>
      <c r="C40" s="2038">
        <v>15797.97</v>
      </c>
    </row>
    <row r="41" spans="1:3" ht="25.5">
      <c r="A41" s="2039" t="s">
        <v>1840</v>
      </c>
      <c r="B41" s="1741" t="s">
        <v>5269</v>
      </c>
      <c r="C41" s="2038">
        <v>18460.240000000002</v>
      </c>
    </row>
    <row r="42" spans="1:3" ht="25.5">
      <c r="A42" s="2039" t="s">
        <v>6378</v>
      </c>
      <c r="B42" s="1741" t="s">
        <v>5269</v>
      </c>
      <c r="C42" s="2038">
        <v>10706.8</v>
      </c>
    </row>
    <row r="43" spans="1:3" ht="25.5">
      <c r="A43" s="2039" t="s">
        <v>1849</v>
      </c>
      <c r="B43" s="1741" t="s">
        <v>5269</v>
      </c>
      <c r="C43" s="2038">
        <v>14896.66</v>
      </c>
    </row>
    <row r="44" spans="1:3" ht="25.5">
      <c r="A44" s="2039" t="s">
        <v>1842</v>
      </c>
      <c r="B44" s="1741" t="s">
        <v>5269</v>
      </c>
      <c r="C44" s="2038">
        <v>16979.62</v>
      </c>
    </row>
    <row r="45" spans="1:3" ht="25.5">
      <c r="A45" s="2039" t="s">
        <v>1845</v>
      </c>
      <c r="B45" s="1741" t="s">
        <v>5269</v>
      </c>
      <c r="C45" s="2038">
        <v>3765.94</v>
      </c>
    </row>
    <row r="46" spans="1:3" ht="25.5">
      <c r="A46" s="2039" t="s">
        <v>1841</v>
      </c>
      <c r="B46" s="1741" t="s">
        <v>5269</v>
      </c>
      <c r="C46" s="2038">
        <v>18900</v>
      </c>
    </row>
    <row r="47" spans="1:3" ht="25.5">
      <c r="A47" s="2039" t="s">
        <v>6380</v>
      </c>
      <c r="B47" s="1741" t="s">
        <v>5269</v>
      </c>
      <c r="C47" s="2038">
        <v>18716.599999999999</v>
      </c>
    </row>
    <row r="48" spans="1:3" ht="25.5">
      <c r="A48" s="2039" t="s">
        <v>1852</v>
      </c>
      <c r="B48" s="1741" t="s">
        <v>5269</v>
      </c>
      <c r="C48" s="2038">
        <v>13684.52</v>
      </c>
    </row>
    <row r="49" spans="1:3" ht="25.5">
      <c r="A49" s="2039" t="s">
        <v>1843</v>
      </c>
      <c r="B49" s="1741" t="s">
        <v>5269</v>
      </c>
      <c r="C49" s="2038">
        <v>25638.51</v>
      </c>
    </row>
    <row r="50" spans="1:3" ht="25.5">
      <c r="A50" s="2039" t="s">
        <v>1846</v>
      </c>
      <c r="B50" s="1741" t="s">
        <v>5269</v>
      </c>
      <c r="C50" s="2038">
        <v>17938.5</v>
      </c>
    </row>
    <row r="51" spans="1:3" ht="25.5">
      <c r="A51" s="2039" t="s">
        <v>6379</v>
      </c>
      <c r="B51" s="1741" t="s">
        <v>5269</v>
      </c>
      <c r="C51" s="2038">
        <v>13885.2</v>
      </c>
    </row>
    <row r="52" spans="1:3" ht="25.5">
      <c r="A52" s="2039" t="s">
        <v>5551</v>
      </c>
      <c r="B52" s="1741" t="s">
        <v>5269</v>
      </c>
      <c r="C52" s="2038">
        <v>13676.4</v>
      </c>
    </row>
    <row r="53" spans="1:3" ht="25.5">
      <c r="A53" s="2039" t="s">
        <v>6377</v>
      </c>
      <c r="B53" s="1741" t="s">
        <v>5269</v>
      </c>
      <c r="C53" s="2038">
        <v>10430.84</v>
      </c>
    </row>
    <row r="54" spans="1:3" ht="25.5">
      <c r="A54" s="2039" t="s">
        <v>5550</v>
      </c>
      <c r="B54" s="1741" t="s">
        <v>5269</v>
      </c>
      <c r="C54" s="2038">
        <v>23638</v>
      </c>
    </row>
    <row r="55" spans="1:3" ht="25.5">
      <c r="A55" s="2039" t="s">
        <v>1844</v>
      </c>
      <c r="B55" s="1741" t="s">
        <v>5269</v>
      </c>
      <c r="C55" s="2038">
        <v>15009.24</v>
      </c>
    </row>
    <row r="56" spans="1:3" ht="25.5">
      <c r="A56" s="2039" t="s">
        <v>5554</v>
      </c>
      <c r="B56" s="1741" t="s">
        <v>5269</v>
      </c>
      <c r="C56" s="2038">
        <v>8758</v>
      </c>
    </row>
    <row r="57" spans="1:3" ht="25.5">
      <c r="A57" s="2039" t="s">
        <v>1854</v>
      </c>
      <c r="B57" s="1741" t="s">
        <v>5269</v>
      </c>
      <c r="C57" s="2038">
        <v>2990</v>
      </c>
    </row>
    <row r="58" spans="1:3" ht="25.5">
      <c r="A58" s="2039" t="s">
        <v>6382</v>
      </c>
      <c r="B58" s="1741" t="s">
        <v>5269</v>
      </c>
      <c r="C58" s="2038">
        <v>5858</v>
      </c>
    </row>
    <row r="59" spans="1:3">
      <c r="A59" s="2491" t="s">
        <v>699</v>
      </c>
      <c r="B59" s="2491"/>
      <c r="C59" s="2035">
        <f>SUM(C30:C58)</f>
        <v>432649.98000000004</v>
      </c>
    </row>
    <row r="60" spans="1:3" ht="24.75" customHeight="1">
      <c r="A60" s="1740" t="s">
        <v>1858</v>
      </c>
      <c r="B60" s="1741" t="s">
        <v>5270</v>
      </c>
      <c r="C60" s="2038">
        <v>58000</v>
      </c>
    </row>
    <row r="61" spans="1:3" ht="25.5">
      <c r="A61" s="1740" t="s">
        <v>1855</v>
      </c>
      <c r="B61" s="1741" t="s">
        <v>5270</v>
      </c>
      <c r="C61" s="2038">
        <v>34249</v>
      </c>
    </row>
    <row r="62" spans="1:3" ht="25.5">
      <c r="A62" s="1740" t="s">
        <v>1870</v>
      </c>
      <c r="B62" s="1741" t="s">
        <v>5270</v>
      </c>
      <c r="C62" s="2038">
        <v>69016.52</v>
      </c>
    </row>
    <row r="63" spans="1:3" ht="25.5">
      <c r="A63" s="1740" t="s">
        <v>1856</v>
      </c>
      <c r="B63" s="1741" t="s">
        <v>5270</v>
      </c>
      <c r="C63" s="2038">
        <v>40020</v>
      </c>
    </row>
    <row r="64" spans="1:3" ht="25.5">
      <c r="A64" s="1740" t="s">
        <v>1857</v>
      </c>
      <c r="B64" s="1741" t="s">
        <v>5270</v>
      </c>
      <c r="C64" s="2038">
        <v>51839.24</v>
      </c>
    </row>
    <row r="65" spans="1:3" ht="25.5">
      <c r="A65" s="1740" t="s">
        <v>1859</v>
      </c>
      <c r="B65" s="1741" t="s">
        <v>5270</v>
      </c>
      <c r="C65" s="2038">
        <v>59160</v>
      </c>
    </row>
    <row r="66" spans="1:3" ht="25.5">
      <c r="A66" s="1740" t="s">
        <v>1868</v>
      </c>
      <c r="B66" s="1741" t="s">
        <v>5270</v>
      </c>
      <c r="C66" s="2038">
        <v>284203.95</v>
      </c>
    </row>
    <row r="67" spans="1:3" ht="25.5">
      <c r="A67" s="1740" t="s">
        <v>1866</v>
      </c>
      <c r="B67" s="1741" t="s">
        <v>5270</v>
      </c>
      <c r="C67" s="2038">
        <v>167040</v>
      </c>
    </row>
    <row r="68" spans="1:3" ht="25.5">
      <c r="A68" s="1740" t="s">
        <v>1864</v>
      </c>
      <c r="B68" s="1741" t="s">
        <v>5270</v>
      </c>
      <c r="C68" s="2038">
        <v>125186.04</v>
      </c>
    </row>
    <row r="69" spans="1:3" ht="25.5">
      <c r="A69" s="1740" t="s">
        <v>1865</v>
      </c>
      <c r="B69" s="1741" t="s">
        <v>5270</v>
      </c>
      <c r="C69" s="2038">
        <v>153120</v>
      </c>
    </row>
    <row r="70" spans="1:3" ht="25.5">
      <c r="A70" s="1740" t="s">
        <v>1861</v>
      </c>
      <c r="B70" s="1741" t="s">
        <v>5270</v>
      </c>
      <c r="C70" s="2038">
        <v>64380</v>
      </c>
    </row>
    <row r="71" spans="1:3" ht="25.5">
      <c r="A71" s="1740" t="s">
        <v>1863</v>
      </c>
      <c r="B71" s="1741" t="s">
        <v>5270</v>
      </c>
      <c r="C71" s="2038">
        <v>111636</v>
      </c>
    </row>
    <row r="72" spans="1:3" ht="25.5">
      <c r="A72" s="1740" t="s">
        <v>1867</v>
      </c>
      <c r="B72" s="1741" t="s">
        <v>5270</v>
      </c>
      <c r="C72" s="2038">
        <v>253330.81</v>
      </c>
    </row>
    <row r="73" spans="1:3" ht="25.5">
      <c r="A73" s="1740" t="s">
        <v>1862</v>
      </c>
      <c r="B73" s="1741" t="s">
        <v>5270</v>
      </c>
      <c r="C73" s="2038">
        <v>87093.99</v>
      </c>
    </row>
    <row r="74" spans="1:3" ht="25.5">
      <c r="A74" s="1740" t="s">
        <v>1860</v>
      </c>
      <c r="B74" s="1741" t="s">
        <v>5270</v>
      </c>
      <c r="C74" s="2038">
        <v>62869.68</v>
      </c>
    </row>
    <row r="75" spans="1:3" ht="25.5">
      <c r="A75" s="1740" t="s">
        <v>1869</v>
      </c>
      <c r="B75" s="1741" t="s">
        <v>5270</v>
      </c>
      <c r="C75" s="2038">
        <v>302265.84000000003</v>
      </c>
    </row>
    <row r="76" spans="1:3" ht="25.5">
      <c r="A76" s="1740" t="s">
        <v>6570</v>
      </c>
      <c r="B76" s="1741" t="s">
        <v>5270</v>
      </c>
      <c r="C76" s="2038">
        <v>71270.399999999994</v>
      </c>
    </row>
    <row r="77" spans="1:3">
      <c r="A77" s="2491" t="s">
        <v>699</v>
      </c>
      <c r="B77" s="2491"/>
      <c r="C77" s="2035">
        <f>SUM(C60:C76)</f>
        <v>1994681.47</v>
      </c>
    </row>
    <row r="78" spans="1:3" ht="25.5">
      <c r="A78" s="1740" t="s">
        <v>1878</v>
      </c>
      <c r="B78" s="1741" t="s">
        <v>5271</v>
      </c>
      <c r="C78" s="2038">
        <v>13740</v>
      </c>
    </row>
    <row r="79" spans="1:3" ht="25.5">
      <c r="A79" s="1740" t="s">
        <v>1887</v>
      </c>
      <c r="B79" s="1741" t="s">
        <v>5271</v>
      </c>
      <c r="C79" s="2038">
        <v>2726</v>
      </c>
    </row>
    <row r="80" spans="1:3" ht="25.5">
      <c r="A80" s="1740" t="s">
        <v>6384</v>
      </c>
      <c r="B80" s="1741" t="s">
        <v>5271</v>
      </c>
      <c r="C80" s="2038">
        <v>1740</v>
      </c>
    </row>
    <row r="81" spans="1:3" ht="25.5">
      <c r="A81" s="1740" t="s">
        <v>1892</v>
      </c>
      <c r="B81" s="1741" t="s">
        <v>5271</v>
      </c>
      <c r="C81" s="2038">
        <v>9860</v>
      </c>
    </row>
    <row r="82" spans="1:3" ht="25.5">
      <c r="A82" s="1740" t="s">
        <v>1891</v>
      </c>
      <c r="B82" s="1741" t="s">
        <v>5271</v>
      </c>
      <c r="C82" s="2038">
        <v>16040.02</v>
      </c>
    </row>
    <row r="83" spans="1:3" ht="25.5">
      <c r="A83" s="1740" t="s">
        <v>1894</v>
      </c>
      <c r="B83" s="1741" t="s">
        <v>5271</v>
      </c>
      <c r="C83" s="2038">
        <v>2018.4</v>
      </c>
    </row>
    <row r="84" spans="1:3" ht="25.5">
      <c r="A84" s="1740" t="s">
        <v>1879</v>
      </c>
      <c r="B84" s="1741" t="s">
        <v>5271</v>
      </c>
      <c r="C84" s="2038">
        <v>19875.13</v>
      </c>
    </row>
    <row r="85" spans="1:3" ht="25.5">
      <c r="A85" s="1740" t="s">
        <v>5557</v>
      </c>
      <c r="B85" s="1741" t="s">
        <v>5271</v>
      </c>
      <c r="C85" s="2038">
        <v>5568</v>
      </c>
    </row>
    <row r="86" spans="1:3" ht="25.5">
      <c r="A86" s="1740" t="s">
        <v>1882</v>
      </c>
      <c r="B86" s="1741" t="s">
        <v>5271</v>
      </c>
      <c r="C86" s="2038">
        <v>24927.34</v>
      </c>
    </row>
    <row r="87" spans="1:3" ht="25.5">
      <c r="A87" s="1740" t="s">
        <v>1874</v>
      </c>
      <c r="B87" s="1741" t="s">
        <v>5271</v>
      </c>
      <c r="C87" s="2038">
        <v>13530.67</v>
      </c>
    </row>
    <row r="88" spans="1:3" ht="25.5">
      <c r="A88" s="1740" t="s">
        <v>1876</v>
      </c>
      <c r="B88" s="1741" t="s">
        <v>5271</v>
      </c>
      <c r="C88" s="2038">
        <v>24847.31</v>
      </c>
    </row>
    <row r="89" spans="1:3" ht="25.5">
      <c r="A89" s="1740" t="s">
        <v>1871</v>
      </c>
      <c r="B89" s="1741" t="s">
        <v>5271</v>
      </c>
      <c r="C89" s="2038">
        <v>2917.4</v>
      </c>
    </row>
    <row r="90" spans="1:3" ht="25.5">
      <c r="A90" s="1740" t="s">
        <v>6390</v>
      </c>
      <c r="B90" s="1741" t="s">
        <v>5271</v>
      </c>
      <c r="C90" s="2038">
        <v>7308</v>
      </c>
    </row>
    <row r="91" spans="1:3" ht="25.5">
      <c r="A91" s="1740" t="s">
        <v>1885</v>
      </c>
      <c r="B91" s="1741" t="s">
        <v>5271</v>
      </c>
      <c r="C91" s="2038">
        <v>8504.89</v>
      </c>
    </row>
    <row r="92" spans="1:3" ht="25.5">
      <c r="A92" s="1740" t="s">
        <v>1890</v>
      </c>
      <c r="B92" s="1741" t="s">
        <v>5271</v>
      </c>
      <c r="C92" s="2038">
        <v>8466.99</v>
      </c>
    </row>
    <row r="93" spans="1:3" ht="25.5">
      <c r="A93" s="1740" t="s">
        <v>1877</v>
      </c>
      <c r="B93" s="1741" t="s">
        <v>5271</v>
      </c>
      <c r="C93" s="2038">
        <v>18998.55</v>
      </c>
    </row>
    <row r="94" spans="1:3" ht="25.5">
      <c r="A94" s="1740" t="s">
        <v>1884</v>
      </c>
      <c r="B94" s="1741" t="s">
        <v>5271</v>
      </c>
      <c r="C94" s="2038">
        <v>23136.880000000001</v>
      </c>
    </row>
    <row r="95" spans="1:3" ht="25.5">
      <c r="A95" s="1740" t="s">
        <v>1895</v>
      </c>
      <c r="B95" s="1741" t="s">
        <v>5271</v>
      </c>
      <c r="C95" s="2038">
        <v>10440</v>
      </c>
    </row>
    <row r="96" spans="1:3" ht="25.5">
      <c r="A96" s="1740" t="s">
        <v>6391</v>
      </c>
      <c r="B96" s="1741" t="s">
        <v>5271</v>
      </c>
      <c r="C96" s="2038">
        <v>3480</v>
      </c>
    </row>
    <row r="97" spans="1:3" ht="25.5">
      <c r="A97" s="1740" t="s">
        <v>1897</v>
      </c>
      <c r="B97" s="1741" t="s">
        <v>5271</v>
      </c>
      <c r="C97" s="2038">
        <v>3480</v>
      </c>
    </row>
    <row r="98" spans="1:3" ht="25.5">
      <c r="A98" s="1740" t="s">
        <v>6388</v>
      </c>
      <c r="B98" s="1741" t="s">
        <v>5271</v>
      </c>
      <c r="C98" s="2038">
        <v>4513.5600000000004</v>
      </c>
    </row>
    <row r="99" spans="1:3" ht="25.5">
      <c r="A99" s="1740" t="s">
        <v>5560</v>
      </c>
      <c r="B99" s="1741" t="s">
        <v>5271</v>
      </c>
      <c r="C99" s="2038">
        <v>6380</v>
      </c>
    </row>
    <row r="100" spans="1:3" ht="25.5">
      <c r="A100" s="1740" t="s">
        <v>1883</v>
      </c>
      <c r="B100" s="1741" t="s">
        <v>5271</v>
      </c>
      <c r="C100" s="2038">
        <v>7797.82</v>
      </c>
    </row>
    <row r="101" spans="1:3" ht="25.5">
      <c r="A101" s="1740" t="s">
        <v>1881</v>
      </c>
      <c r="B101" s="1741" t="s">
        <v>5271</v>
      </c>
      <c r="C101" s="2038">
        <v>11449.2</v>
      </c>
    </row>
    <row r="102" spans="1:3" ht="25.5">
      <c r="A102" s="1740" t="s">
        <v>1880</v>
      </c>
      <c r="B102" s="1741" t="s">
        <v>5271</v>
      </c>
      <c r="C102" s="2038">
        <v>6902</v>
      </c>
    </row>
    <row r="103" spans="1:3" ht="25.5">
      <c r="A103" s="1740" t="s">
        <v>6389</v>
      </c>
      <c r="B103" s="1741" t="s">
        <v>5271</v>
      </c>
      <c r="C103" s="2038">
        <v>17659.84</v>
      </c>
    </row>
    <row r="104" spans="1:3" ht="25.5">
      <c r="A104" s="1740" t="s">
        <v>6387</v>
      </c>
      <c r="B104" s="1741" t="s">
        <v>5271</v>
      </c>
      <c r="C104" s="2038">
        <v>9146.6</v>
      </c>
    </row>
    <row r="105" spans="1:3" ht="25.5">
      <c r="A105" s="1740" t="s">
        <v>1893</v>
      </c>
      <c r="B105" s="1741" t="s">
        <v>5271</v>
      </c>
      <c r="C105" s="2038">
        <v>4060</v>
      </c>
    </row>
    <row r="106" spans="1:3" ht="25.5">
      <c r="A106" s="1740" t="s">
        <v>1896</v>
      </c>
      <c r="B106" s="1741" t="s">
        <v>5271</v>
      </c>
      <c r="C106" s="2038">
        <v>19604</v>
      </c>
    </row>
    <row r="107" spans="1:3" ht="25.5">
      <c r="A107" s="1740" t="s">
        <v>1889</v>
      </c>
      <c r="B107" s="1741" t="s">
        <v>5271</v>
      </c>
      <c r="C107" s="2038">
        <v>9255.64</v>
      </c>
    </row>
    <row r="108" spans="1:3" ht="25.5">
      <c r="A108" s="1740" t="s">
        <v>5558</v>
      </c>
      <c r="B108" s="1741" t="s">
        <v>5271</v>
      </c>
      <c r="C108" s="2038">
        <v>8711.6</v>
      </c>
    </row>
    <row r="109" spans="1:3" ht="25.5">
      <c r="A109" s="1740" t="s">
        <v>6392</v>
      </c>
      <c r="B109" s="1741" t="s">
        <v>5271</v>
      </c>
      <c r="C109" s="2038">
        <v>4779.2</v>
      </c>
    </row>
    <row r="110" spans="1:3" ht="25.5">
      <c r="A110" s="1740" t="s">
        <v>1888</v>
      </c>
      <c r="B110" s="1741" t="s">
        <v>5271</v>
      </c>
      <c r="C110" s="2038">
        <v>18386</v>
      </c>
    </row>
    <row r="111" spans="1:3" ht="25.5">
      <c r="A111" s="1740" t="s">
        <v>6386</v>
      </c>
      <c r="B111" s="1741" t="s">
        <v>5271</v>
      </c>
      <c r="C111" s="2038">
        <v>4698</v>
      </c>
    </row>
    <row r="112" spans="1:3" ht="25.5">
      <c r="A112" s="1740" t="s">
        <v>1873</v>
      </c>
      <c r="B112" s="1741" t="s">
        <v>5271</v>
      </c>
      <c r="C112" s="2038">
        <v>8183</v>
      </c>
    </row>
    <row r="113" spans="1:3" ht="25.5">
      <c r="A113" s="1740" t="s">
        <v>6385</v>
      </c>
      <c r="B113" s="1741" t="s">
        <v>5271</v>
      </c>
      <c r="C113" s="2038">
        <v>15742.77</v>
      </c>
    </row>
    <row r="114" spans="1:3" ht="25.5">
      <c r="A114" s="1740" t="s">
        <v>5559</v>
      </c>
      <c r="B114" s="1741" t="s">
        <v>5271</v>
      </c>
      <c r="C114" s="2038">
        <v>4718.88</v>
      </c>
    </row>
    <row r="115" spans="1:3" ht="25.5">
      <c r="A115" s="1740" t="s">
        <v>1886</v>
      </c>
      <c r="B115" s="1741" t="s">
        <v>5271</v>
      </c>
      <c r="C115" s="2038">
        <v>17424.23</v>
      </c>
    </row>
    <row r="116" spans="1:3" ht="25.5">
      <c r="A116" s="1740" t="s">
        <v>1875</v>
      </c>
      <c r="B116" s="1741" t="s">
        <v>5271</v>
      </c>
      <c r="C116" s="2038">
        <v>19399.04</v>
      </c>
    </row>
    <row r="117" spans="1:3" ht="25.5">
      <c r="A117" s="1740" t="s">
        <v>1872</v>
      </c>
      <c r="B117" s="1741" t="s">
        <v>5271</v>
      </c>
      <c r="C117" s="2038">
        <v>1287.02</v>
      </c>
    </row>
    <row r="118" spans="1:3">
      <c r="A118" s="1742"/>
      <c r="B118" s="2041" t="s">
        <v>699</v>
      </c>
      <c r="C118" s="2035">
        <f>SUM(C78:C117)</f>
        <v>421703.98</v>
      </c>
    </row>
    <row r="119" spans="1:3" ht="25.5">
      <c r="A119" s="1740" t="s">
        <v>5561</v>
      </c>
      <c r="B119" s="898" t="s">
        <v>5272</v>
      </c>
      <c r="C119" s="2036">
        <v>986726.02</v>
      </c>
    </row>
    <row r="120" spans="1:3">
      <c r="A120" s="1742"/>
      <c r="B120" s="2041" t="s">
        <v>699</v>
      </c>
      <c r="C120" s="2035">
        <f>SUM(C119)</f>
        <v>986726.02</v>
      </c>
    </row>
    <row r="121" spans="1:3">
      <c r="A121" s="2489" t="s">
        <v>1898</v>
      </c>
      <c r="B121" s="2489"/>
      <c r="C121" s="2035">
        <f>+C29+C59+C77+C118+C120</f>
        <v>8841108.8399999999</v>
      </c>
    </row>
    <row r="122" spans="1:3">
      <c r="A122" s="2040" t="s">
        <v>1809</v>
      </c>
    </row>
  </sheetData>
  <sortState ref="A78:C117">
    <sortCondition ref="A78:A117"/>
  </sortState>
  <mergeCells count="4">
    <mergeCell ref="A121:B121"/>
    <mergeCell ref="A29:B29"/>
    <mergeCell ref="A59:B59"/>
    <mergeCell ref="A77:B77"/>
  </mergeCells>
  <printOptions horizontalCentered="1"/>
  <pageMargins left="0.70866141732283472" right="0.70866141732283472" top="0.35433070866141736" bottom="0.35433070866141736" header="0.31496062992125984" footer="0.31496062992125984"/>
  <pageSetup scale="95" fitToHeight="7" orientation="landscape" r:id="rId1"/>
  <headerFooter>
    <oddHeader>&amp;R&amp;P</oddHeader>
  </headerFooter>
  <rowBreaks count="4" manualBreakCount="4">
    <brk id="21" max="2" man="1"/>
    <brk id="40" max="2" man="1"/>
    <brk id="59" max="2" man="1"/>
    <brk id="77" max="2"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14"/>
  <sheetViews>
    <sheetView zoomScaleNormal="100" zoomScalePageLayoutView="150" workbookViewId="0">
      <selection activeCell="A2" sqref="A2"/>
    </sheetView>
  </sheetViews>
  <sheetFormatPr baseColWidth="10" defaultColWidth="11.42578125" defaultRowHeight="12.75"/>
  <cols>
    <col min="1" max="3" width="19" style="2" customWidth="1"/>
    <col min="4" max="4" width="15.7109375" style="2" customWidth="1"/>
    <col min="5" max="5" width="11.42578125" style="2"/>
    <col min="6" max="8" width="13.7109375" style="2" customWidth="1"/>
    <col min="9" max="16384" width="11.42578125" style="2"/>
  </cols>
  <sheetData>
    <row r="1" spans="1:6">
      <c r="A1" s="449" t="s">
        <v>365</v>
      </c>
      <c r="B1" s="1"/>
      <c r="C1" s="1"/>
      <c r="D1" s="1"/>
    </row>
    <row r="2" spans="1:6">
      <c r="A2" s="449" t="s">
        <v>3416</v>
      </c>
    </row>
    <row r="3" spans="1:6">
      <c r="A3" s="1" t="s">
        <v>5354</v>
      </c>
      <c r="B3" s="1"/>
      <c r="C3" s="1"/>
      <c r="D3" s="1"/>
      <c r="F3" s="9"/>
    </row>
    <row r="4" spans="1:6">
      <c r="A4" s="406" t="s">
        <v>1234</v>
      </c>
      <c r="B4" s="406" t="s">
        <v>1235</v>
      </c>
      <c r="C4" s="406" t="s">
        <v>1161</v>
      </c>
      <c r="E4" s="450"/>
    </row>
    <row r="5" spans="1:6">
      <c r="A5" s="97">
        <v>600</v>
      </c>
      <c r="B5" s="235" t="s">
        <v>1236</v>
      </c>
      <c r="C5" s="235">
        <v>28</v>
      </c>
    </row>
    <row r="6" spans="1:6">
      <c r="A6" s="97">
        <v>602</v>
      </c>
      <c r="B6" s="235" t="s">
        <v>1236</v>
      </c>
      <c r="C6" s="235">
        <v>28</v>
      </c>
    </row>
    <row r="7" spans="1:6">
      <c r="A7" s="97">
        <v>604</v>
      </c>
      <c r="B7" s="235" t="s">
        <v>1236</v>
      </c>
      <c r="C7" s="235">
        <v>28</v>
      </c>
    </row>
    <row r="8" spans="1:6">
      <c r="A8" s="97">
        <v>608</v>
      </c>
      <c r="B8" s="235" t="s">
        <v>1236</v>
      </c>
      <c r="C8" s="235">
        <v>21</v>
      </c>
    </row>
    <row r="9" spans="1:6">
      <c r="A9" s="97">
        <v>610</v>
      </c>
      <c r="B9" s="235" t="s">
        <v>1236</v>
      </c>
      <c r="C9" s="235">
        <v>28</v>
      </c>
    </row>
    <row r="10" spans="1:6">
      <c r="A10" s="97">
        <v>614</v>
      </c>
      <c r="B10" s="235" t="s">
        <v>1237</v>
      </c>
      <c r="C10" s="235">
        <v>28</v>
      </c>
    </row>
    <row r="11" spans="1:6">
      <c r="A11" s="97" t="s">
        <v>1238</v>
      </c>
      <c r="B11" s="235" t="s">
        <v>1236</v>
      </c>
      <c r="C11" s="235">
        <v>42</v>
      </c>
    </row>
    <row r="12" spans="1:6">
      <c r="A12" s="97" t="s">
        <v>1238</v>
      </c>
      <c r="B12" s="235" t="s">
        <v>1237</v>
      </c>
      <c r="C12" s="235">
        <v>34</v>
      </c>
    </row>
    <row r="13" spans="1:6">
      <c r="A13" s="2492" t="s">
        <v>0</v>
      </c>
      <c r="B13" s="2493"/>
      <c r="C13" s="407">
        <f>SUM(C5:C12)</f>
        <v>237</v>
      </c>
    </row>
    <row r="14" spans="1:6">
      <c r="A14" s="451" t="s">
        <v>1239</v>
      </c>
    </row>
  </sheetData>
  <mergeCells count="1">
    <mergeCell ref="A13:B13"/>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3"/>
  <sheetViews>
    <sheetView zoomScaleNormal="100" zoomScalePageLayoutView="150" workbookViewId="0">
      <selection activeCell="A2" sqref="A2"/>
    </sheetView>
  </sheetViews>
  <sheetFormatPr baseColWidth="10" defaultColWidth="11.42578125" defaultRowHeight="12.75"/>
  <cols>
    <col min="1" max="5" width="15.7109375" style="453" customWidth="1"/>
    <col min="6" max="16384" width="11.42578125" style="453"/>
  </cols>
  <sheetData>
    <row r="1" spans="1:5">
      <c r="A1" s="449" t="s">
        <v>365</v>
      </c>
    </row>
    <row r="2" spans="1:5">
      <c r="A2" s="449" t="s">
        <v>3417</v>
      </c>
    </row>
    <row r="3" spans="1:5" ht="12.75" customHeight="1">
      <c r="A3" s="2494" t="s">
        <v>1240</v>
      </c>
      <c r="B3" s="2494"/>
      <c r="C3" s="2494"/>
      <c r="D3" s="2494"/>
      <c r="E3" s="2494"/>
    </row>
    <row r="4" spans="1:5" ht="38.25">
      <c r="A4" s="454" t="s">
        <v>957</v>
      </c>
      <c r="B4" s="455" t="s">
        <v>1241</v>
      </c>
      <c r="C4" s="455" t="s">
        <v>1242</v>
      </c>
      <c r="D4" s="455" t="s">
        <v>6393</v>
      </c>
      <c r="E4" s="455" t="s">
        <v>0</v>
      </c>
    </row>
    <row r="5" spans="1:5">
      <c r="A5" s="456" t="s">
        <v>1243</v>
      </c>
      <c r="B5" s="457">
        <v>68</v>
      </c>
      <c r="C5" s="458">
        <f>(63*3)+(4*2)</f>
        <v>197</v>
      </c>
      <c r="D5" s="457">
        <v>40</v>
      </c>
      <c r="E5" s="459">
        <f t="shared" ref="E5:E9" si="0">SUM(B5:D5)</f>
        <v>305</v>
      </c>
    </row>
    <row r="6" spans="1:5">
      <c r="A6" s="456" t="s">
        <v>1244</v>
      </c>
      <c r="B6" s="457">
        <v>47</v>
      </c>
      <c r="C6" s="458">
        <f>(48*3)+(10*2)</f>
        <v>164</v>
      </c>
      <c r="D6" s="457">
        <v>37</v>
      </c>
      <c r="E6" s="459">
        <f t="shared" si="0"/>
        <v>248</v>
      </c>
    </row>
    <row r="7" spans="1:5">
      <c r="A7" s="456" t="s">
        <v>939</v>
      </c>
      <c r="B7" s="457">
        <v>28</v>
      </c>
      <c r="C7" s="458">
        <f>(49*3)+(4*2)</f>
        <v>155</v>
      </c>
      <c r="D7" s="457">
        <v>42</v>
      </c>
      <c r="E7" s="459">
        <f>SUM(B7:D7)</f>
        <v>225</v>
      </c>
    </row>
    <row r="8" spans="1:5">
      <c r="A8" s="456" t="s">
        <v>961</v>
      </c>
      <c r="B8" s="457">
        <v>76</v>
      </c>
      <c r="C8" s="458">
        <v>0</v>
      </c>
      <c r="D8" s="457">
        <v>150</v>
      </c>
      <c r="E8" s="459">
        <f t="shared" si="0"/>
        <v>226</v>
      </c>
    </row>
    <row r="9" spans="1:5">
      <c r="A9" s="456" t="s">
        <v>894</v>
      </c>
      <c r="B9" s="457">
        <v>70</v>
      </c>
      <c r="C9" s="457">
        <v>0</v>
      </c>
      <c r="D9" s="457">
        <v>44</v>
      </c>
      <c r="E9" s="459">
        <f t="shared" si="0"/>
        <v>114</v>
      </c>
    </row>
    <row r="10" spans="1:5">
      <c r="A10" s="460" t="s">
        <v>0</v>
      </c>
      <c r="B10" s="454">
        <f>SUM(B5:B9)</f>
        <v>289</v>
      </c>
      <c r="C10" s="454">
        <f>SUM(C5:C9)</f>
        <v>516</v>
      </c>
      <c r="D10" s="454">
        <f>SUM(D5:D9)</f>
        <v>313</v>
      </c>
      <c r="E10" s="461">
        <f>SUM(E5:E9)</f>
        <v>1118</v>
      </c>
    </row>
    <row r="11" spans="1:5" ht="15" customHeight="1">
      <c r="A11" s="451" t="s">
        <v>1239</v>
      </c>
    </row>
    <row r="12" spans="1:5" ht="15" customHeight="1">
      <c r="A12" s="462"/>
    </row>
    <row r="13" spans="1:5" ht="36">
      <c r="A13" s="452"/>
    </row>
  </sheetData>
  <mergeCells count="1">
    <mergeCell ref="A3:E3"/>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11"/>
  <sheetViews>
    <sheetView zoomScaleNormal="100" zoomScalePageLayoutView="150" workbookViewId="0">
      <selection activeCell="A2" sqref="A2"/>
    </sheetView>
  </sheetViews>
  <sheetFormatPr baseColWidth="10" defaultColWidth="11.42578125" defaultRowHeight="12.75"/>
  <cols>
    <col min="1" max="1" width="46.42578125" style="2" customWidth="1"/>
    <col min="2" max="2" width="16.42578125" style="2" customWidth="1"/>
    <col min="3" max="4" width="11.42578125" style="2"/>
    <col min="5" max="7" width="13.7109375" style="2" customWidth="1"/>
    <col min="8" max="16384" width="11.42578125" style="2"/>
  </cols>
  <sheetData>
    <row r="1" spans="1:2">
      <c r="A1" s="449" t="s">
        <v>365</v>
      </c>
    </row>
    <row r="2" spans="1:2">
      <c r="A2" s="449" t="s">
        <v>3418</v>
      </c>
    </row>
    <row r="3" spans="1:2">
      <c r="A3" s="1" t="s">
        <v>1245</v>
      </c>
      <c r="B3" s="1"/>
    </row>
    <row r="4" spans="1:2">
      <c r="A4" s="408" t="s">
        <v>1246</v>
      </c>
      <c r="B4" s="407" t="s">
        <v>1161</v>
      </c>
    </row>
    <row r="5" spans="1:2">
      <c r="A5" s="358" t="s">
        <v>1247</v>
      </c>
      <c r="B5" s="94">
        <v>14</v>
      </c>
    </row>
    <row r="6" spans="1:2">
      <c r="A6" s="358" t="s">
        <v>1248</v>
      </c>
      <c r="B6" s="94">
        <v>97</v>
      </c>
    </row>
    <row r="7" spans="1:2">
      <c r="A7" s="358" t="s">
        <v>1249</v>
      </c>
      <c r="B7" s="94">
        <v>5</v>
      </c>
    </row>
    <row r="8" spans="1:2">
      <c r="A8" s="394" t="s">
        <v>0</v>
      </c>
      <c r="B8" s="408">
        <f>SUM(B5:B7)</f>
        <v>116</v>
      </c>
    </row>
    <row r="9" spans="1:2">
      <c r="A9" s="451" t="s">
        <v>1239</v>
      </c>
    </row>
    <row r="11" spans="1:2" ht="36">
      <c r="A11" s="452"/>
    </row>
  </sheetData>
  <printOptions horizontalCentered="1"/>
  <pageMargins left="0.62992125984251968" right="0.62992125984251968" top="0.74803149606299213" bottom="0.74803149606299213" header="0.19685039370078741" footer="0.19685039370078741"/>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2"/>
  <sheetViews>
    <sheetView zoomScaleNormal="100" workbookViewId="0">
      <selection activeCell="A2" sqref="A2"/>
    </sheetView>
  </sheetViews>
  <sheetFormatPr baseColWidth="10" defaultColWidth="11.42578125" defaultRowHeight="12.75"/>
  <cols>
    <col min="1" max="3" width="15.7109375" style="2" customWidth="1"/>
    <col min="4" max="4" width="13" style="2" customWidth="1"/>
    <col min="5" max="16384" width="11.42578125" style="2"/>
  </cols>
  <sheetData>
    <row r="1" spans="1:5" ht="12.95" customHeight="1">
      <c r="A1" s="5" t="s">
        <v>651</v>
      </c>
    </row>
    <row r="2" spans="1:5" ht="12.95" customHeight="1">
      <c r="A2" s="187" t="s">
        <v>2449</v>
      </c>
    </row>
    <row r="3" spans="1:5" ht="12.95" customHeight="1">
      <c r="A3" s="3" t="s">
        <v>657</v>
      </c>
    </row>
    <row r="4" spans="1:5" ht="25.5">
      <c r="A4" s="123" t="s">
        <v>33</v>
      </c>
      <c r="B4" s="123" t="s">
        <v>643</v>
      </c>
      <c r="C4" s="123" t="s">
        <v>646</v>
      </c>
      <c r="D4" s="123" t="s">
        <v>5056</v>
      </c>
    </row>
    <row r="5" spans="1:5">
      <c r="A5" s="179">
        <v>2011</v>
      </c>
      <c r="B5" s="180">
        <v>171</v>
      </c>
      <c r="C5" s="182">
        <v>32</v>
      </c>
      <c r="D5" s="196">
        <f>C5/B5*100</f>
        <v>18.71345029239766</v>
      </c>
    </row>
    <row r="6" spans="1:5">
      <c r="A6" s="179">
        <v>2012</v>
      </c>
      <c r="B6" s="180">
        <v>221</v>
      </c>
      <c r="C6" s="182">
        <v>50</v>
      </c>
      <c r="D6" s="196">
        <f t="shared" ref="D6:D11" si="0">C6/B6*100</f>
        <v>22.624434389140273</v>
      </c>
    </row>
    <row r="7" spans="1:5">
      <c r="A7" s="179">
        <v>2013</v>
      </c>
      <c r="B7" s="182">
        <v>329</v>
      </c>
      <c r="C7" s="182">
        <v>75</v>
      </c>
      <c r="D7" s="196">
        <f t="shared" si="0"/>
        <v>22.796352583586625</v>
      </c>
    </row>
    <row r="8" spans="1:5">
      <c r="A8" s="179">
        <v>2014</v>
      </c>
      <c r="B8" s="182">
        <v>329</v>
      </c>
      <c r="C8" s="182">
        <v>69</v>
      </c>
      <c r="D8" s="196">
        <f t="shared" si="0"/>
        <v>20.972644376899694</v>
      </c>
    </row>
    <row r="9" spans="1:5">
      <c r="A9" s="179">
        <v>2015</v>
      </c>
      <c r="B9" s="182">
        <v>215</v>
      </c>
      <c r="C9" s="182">
        <v>87</v>
      </c>
      <c r="D9" s="196">
        <f>C9/B9*100</f>
        <v>40.465116279069768</v>
      </c>
    </row>
    <row r="10" spans="1:5">
      <c r="A10" s="179">
        <v>2016</v>
      </c>
      <c r="B10" s="182">
        <v>178</v>
      </c>
      <c r="C10" s="182">
        <v>63</v>
      </c>
      <c r="D10" s="196">
        <f t="shared" si="0"/>
        <v>35.393258426966291</v>
      </c>
    </row>
    <row r="11" spans="1:5">
      <c r="A11" s="183" t="s">
        <v>0</v>
      </c>
      <c r="B11" s="184">
        <f>SUM(B5:B10)</f>
        <v>1443</v>
      </c>
      <c r="C11" s="197">
        <f>SUM(C5:C10)</f>
        <v>376</v>
      </c>
      <c r="D11" s="198">
        <f t="shared" si="0"/>
        <v>26.056826056826054</v>
      </c>
      <c r="E11" s="199"/>
    </row>
    <row r="12" spans="1:5">
      <c r="A12" s="1744" t="s">
        <v>649</v>
      </c>
      <c r="D12" s="164"/>
    </row>
  </sheetData>
  <printOptions horizontalCentered="1"/>
  <pageMargins left="0.59055118110236227" right="0.59055118110236227" top="0.78740157480314965" bottom="0.78740157480314965" header="0.19685039370078741" footer="0.19685039370078741"/>
  <pageSetup orientation="landscape" r:id="rId1"/>
  <rowBreaks count="1" manualBreakCount="1">
    <brk id="31" max="16383"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0"/>
  <sheetViews>
    <sheetView zoomScaleNormal="100" zoomScalePageLayoutView="150" workbookViewId="0">
      <selection activeCell="A2" sqref="A2"/>
    </sheetView>
  </sheetViews>
  <sheetFormatPr baseColWidth="10" defaultColWidth="11.42578125" defaultRowHeight="12.75"/>
  <cols>
    <col min="1" max="3" width="15.42578125" style="2" customWidth="1"/>
    <col min="4" max="5" width="15.7109375" style="2" customWidth="1"/>
    <col min="6" max="16384" width="11.42578125" style="2"/>
  </cols>
  <sheetData>
    <row r="1" spans="1:5">
      <c r="A1" s="449" t="s">
        <v>365</v>
      </c>
      <c r="C1" s="1"/>
      <c r="D1" s="1"/>
      <c r="E1" s="1"/>
    </row>
    <row r="2" spans="1:5">
      <c r="A2" s="449" t="s">
        <v>3419</v>
      </c>
    </row>
    <row r="3" spans="1:5">
      <c r="A3" s="1" t="s">
        <v>6394</v>
      </c>
      <c r="C3" s="1"/>
      <c r="D3" s="1"/>
      <c r="E3" s="1"/>
    </row>
    <row r="4" spans="1:5">
      <c r="A4" s="2225" t="s">
        <v>367</v>
      </c>
      <c r="B4" s="2237" t="s">
        <v>1250</v>
      </c>
      <c r="C4" s="2238"/>
      <c r="D4" s="2239"/>
      <c r="E4" s="2225" t="s">
        <v>0</v>
      </c>
    </row>
    <row r="5" spans="1:5">
      <c r="A5" s="2495"/>
      <c r="B5" s="408" t="s">
        <v>1251</v>
      </c>
      <c r="C5" s="408" t="s">
        <v>1252</v>
      </c>
      <c r="D5" s="408" t="s">
        <v>1253</v>
      </c>
      <c r="E5" s="2495"/>
    </row>
    <row r="6" spans="1:5">
      <c r="A6" s="463" t="s">
        <v>426</v>
      </c>
      <c r="B6" s="463">
        <v>1792</v>
      </c>
      <c r="C6" s="463">
        <v>26</v>
      </c>
      <c r="D6" s="463">
        <v>28</v>
      </c>
      <c r="E6" s="463">
        <f>SUM(B6:D6)</f>
        <v>1846</v>
      </c>
    </row>
    <row r="7" spans="1:5">
      <c r="A7" s="463" t="s">
        <v>427</v>
      </c>
      <c r="B7" s="463">
        <v>716</v>
      </c>
      <c r="C7" s="463">
        <v>13</v>
      </c>
      <c r="D7" s="463">
        <v>22</v>
      </c>
      <c r="E7" s="463">
        <f t="shared" ref="E7:E9" si="0">SUM(B7:D7)</f>
        <v>751</v>
      </c>
    </row>
    <row r="8" spans="1:5">
      <c r="A8" s="463" t="s">
        <v>428</v>
      </c>
      <c r="B8" s="463">
        <v>1302</v>
      </c>
      <c r="C8" s="463">
        <v>19</v>
      </c>
      <c r="D8" s="463">
        <v>25</v>
      </c>
      <c r="E8" s="463">
        <f t="shared" si="0"/>
        <v>1346</v>
      </c>
    </row>
    <row r="9" spans="1:5">
      <c r="A9" s="464" t="s">
        <v>0</v>
      </c>
      <c r="B9" s="465">
        <f>SUM(B6:B8)</f>
        <v>3810</v>
      </c>
      <c r="C9" s="465">
        <f t="shared" ref="C9:D9" si="1">SUM(C6:C8)</f>
        <v>58</v>
      </c>
      <c r="D9" s="465">
        <f t="shared" si="1"/>
        <v>75</v>
      </c>
      <c r="E9" s="465">
        <f t="shared" si="0"/>
        <v>3943</v>
      </c>
    </row>
    <row r="10" spans="1:5">
      <c r="A10" s="451" t="s">
        <v>1239</v>
      </c>
    </row>
  </sheetData>
  <mergeCells count="3">
    <mergeCell ref="A4:A5"/>
    <mergeCell ref="B4:D4"/>
    <mergeCell ref="E4:E5"/>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2"/>
  <sheetViews>
    <sheetView showGridLines="0" zoomScaleNormal="100" zoomScalePageLayoutView="150" workbookViewId="0">
      <selection activeCell="D30" sqref="D30"/>
    </sheetView>
  </sheetViews>
  <sheetFormatPr baseColWidth="10" defaultColWidth="11.42578125" defaultRowHeight="12.75"/>
  <cols>
    <col min="1" max="1" width="20.42578125" style="471" bestFit="1" customWidth="1"/>
    <col min="2" max="3" width="19.7109375" style="471" customWidth="1"/>
    <col min="4" max="4" width="10.28515625" style="471" customWidth="1"/>
    <col min="5" max="5" width="2.28515625" style="471" customWidth="1"/>
    <col min="6" max="6" width="17.7109375" style="471" customWidth="1"/>
    <col min="7" max="16384" width="11.42578125" style="471"/>
  </cols>
  <sheetData>
    <row r="1" spans="1:6" s="466" customFormat="1">
      <c r="A1" s="449" t="s">
        <v>365</v>
      </c>
    </row>
    <row r="2" spans="1:6" s="466" customFormat="1">
      <c r="A2" s="449" t="s">
        <v>3421</v>
      </c>
      <c r="B2" s="467"/>
      <c r="C2" s="467"/>
      <c r="D2" s="467"/>
      <c r="E2" s="467"/>
    </row>
    <row r="3" spans="1:6" s="466" customFormat="1">
      <c r="A3" s="467" t="s">
        <v>6395</v>
      </c>
      <c r="B3" s="468"/>
      <c r="C3" s="468"/>
      <c r="D3" s="468"/>
      <c r="E3" s="2042"/>
    </row>
    <row r="4" spans="1:6">
      <c r="A4" s="469" t="s">
        <v>367</v>
      </c>
      <c r="B4" s="415" t="s">
        <v>1254</v>
      </c>
      <c r="C4" s="470" t="s">
        <v>1251</v>
      </c>
      <c r="D4" s="470" t="s">
        <v>0</v>
      </c>
      <c r="E4" s="2043"/>
      <c r="F4" s="470" t="s">
        <v>1255</v>
      </c>
    </row>
    <row r="5" spans="1:6">
      <c r="A5" s="419" t="s">
        <v>1243</v>
      </c>
      <c r="B5" s="419">
        <v>193</v>
      </c>
      <c r="C5" s="419">
        <v>1505</v>
      </c>
      <c r="D5" s="419">
        <f>SUM(B5:C5)</f>
        <v>1698</v>
      </c>
      <c r="E5" s="2044"/>
      <c r="F5" s="419">
        <v>58</v>
      </c>
    </row>
    <row r="6" spans="1:6">
      <c r="A6" s="419" t="s">
        <v>1244</v>
      </c>
      <c r="B6" s="419">
        <v>184</v>
      </c>
      <c r="C6" s="419">
        <v>1707</v>
      </c>
      <c r="D6" s="419">
        <f t="shared" ref="D6:D9" si="0">SUM(B6:C6)</f>
        <v>1891</v>
      </c>
      <c r="E6" s="2044"/>
      <c r="F6" s="419">
        <v>61</v>
      </c>
    </row>
    <row r="7" spans="1:6">
      <c r="A7" s="419" t="s">
        <v>939</v>
      </c>
      <c r="B7" s="419">
        <v>151</v>
      </c>
      <c r="C7" s="419">
        <v>1395</v>
      </c>
      <c r="D7" s="419">
        <f t="shared" si="0"/>
        <v>1546</v>
      </c>
      <c r="E7" s="2044"/>
      <c r="F7" s="419">
        <v>57</v>
      </c>
    </row>
    <row r="8" spans="1:6">
      <c r="A8" s="419" t="s">
        <v>1256</v>
      </c>
      <c r="B8" s="419">
        <v>93</v>
      </c>
      <c r="C8" s="419">
        <v>0</v>
      </c>
      <c r="D8" s="419">
        <f t="shared" si="0"/>
        <v>93</v>
      </c>
      <c r="E8" s="2044"/>
      <c r="F8" s="419">
        <v>34</v>
      </c>
    </row>
    <row r="9" spans="1:6">
      <c r="A9" s="419" t="s">
        <v>1257</v>
      </c>
      <c r="B9" s="419">
        <v>233</v>
      </c>
      <c r="C9" s="419">
        <v>0</v>
      </c>
      <c r="D9" s="419">
        <f t="shared" si="0"/>
        <v>233</v>
      </c>
      <c r="E9" s="2044"/>
      <c r="F9" s="419">
        <v>82</v>
      </c>
    </row>
    <row r="10" spans="1:6">
      <c r="A10" s="2046" t="s">
        <v>0</v>
      </c>
      <c r="B10" s="472">
        <f>SUM(B5:B9)</f>
        <v>854</v>
      </c>
      <c r="C10" s="472">
        <f t="shared" ref="C10:D10" si="1">SUM(C5:C9)</f>
        <v>4607</v>
      </c>
      <c r="D10" s="472">
        <f t="shared" si="1"/>
        <v>5461</v>
      </c>
      <c r="E10" s="2045"/>
      <c r="F10" s="472">
        <f>SUM(F5:F9)</f>
        <v>292</v>
      </c>
    </row>
    <row r="11" spans="1:6">
      <c r="A11" s="451" t="s">
        <v>1239</v>
      </c>
      <c r="B11" s="352"/>
      <c r="C11" s="352"/>
    </row>
    <row r="12" spans="1:6">
      <c r="A12" s="352"/>
    </row>
  </sheetData>
  <printOptions horizontalCentered="1"/>
  <pageMargins left="0.62992125984251968" right="0.62992125984251968" top="0.94488188976377963" bottom="0.94488188976377963" header="0.19685039370078741" footer="0.19685039370078741"/>
  <pageSetup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16"/>
  <sheetViews>
    <sheetView zoomScaleNormal="100" zoomScalePageLayoutView="150" workbookViewId="0">
      <selection activeCell="D30" sqref="D30"/>
    </sheetView>
  </sheetViews>
  <sheetFormatPr baseColWidth="10" defaultColWidth="11.42578125" defaultRowHeight="12.75"/>
  <cols>
    <col min="1" max="1" width="33.85546875" style="2" customWidth="1"/>
    <col min="2" max="2" width="78.85546875" style="2" customWidth="1"/>
    <col min="3" max="3" width="18.140625" style="2" customWidth="1"/>
    <col min="4" max="16384" width="11.42578125" style="2"/>
  </cols>
  <sheetData>
    <row r="1" spans="1:3">
      <c r="A1" s="449" t="s">
        <v>365</v>
      </c>
      <c r="B1" s="1"/>
    </row>
    <row r="2" spans="1:3">
      <c r="A2" s="449" t="s">
        <v>3423</v>
      </c>
    </row>
    <row r="3" spans="1:3">
      <c r="A3" s="1" t="s">
        <v>3420</v>
      </c>
      <c r="B3" s="1"/>
    </row>
    <row r="4" spans="1:3">
      <c r="A4" s="409" t="s">
        <v>1258</v>
      </c>
      <c r="B4" s="406" t="s">
        <v>1259</v>
      </c>
      <c r="C4" s="406" t="s">
        <v>1161</v>
      </c>
    </row>
    <row r="5" spans="1:3">
      <c r="A5" s="140" t="s">
        <v>1268</v>
      </c>
      <c r="B5" s="355" t="s">
        <v>1269</v>
      </c>
      <c r="C5" s="1699">
        <v>1</v>
      </c>
    </row>
    <row r="6" spans="1:3" ht="25.5">
      <c r="A6" s="393" t="s">
        <v>1260</v>
      </c>
      <c r="B6" s="355" t="s">
        <v>5562</v>
      </c>
      <c r="C6" s="94">
        <v>3</v>
      </c>
    </row>
    <row r="7" spans="1:3" ht="25.5">
      <c r="A7" s="140" t="s">
        <v>1270</v>
      </c>
      <c r="B7" s="355" t="s">
        <v>1271</v>
      </c>
      <c r="C7" s="1699">
        <v>4</v>
      </c>
    </row>
    <row r="8" spans="1:3">
      <c r="A8" s="140" t="s">
        <v>1264</v>
      </c>
      <c r="B8" s="355" t="s">
        <v>1265</v>
      </c>
      <c r="C8" s="94">
        <v>1</v>
      </c>
    </row>
    <row r="9" spans="1:3" ht="25.5">
      <c r="A9" s="140" t="s">
        <v>1266</v>
      </c>
      <c r="B9" s="355" t="s">
        <v>1267</v>
      </c>
      <c r="C9" s="94">
        <v>2</v>
      </c>
    </row>
    <row r="10" spans="1:3" ht="89.25">
      <c r="A10" s="393" t="s">
        <v>6396</v>
      </c>
      <c r="B10" s="355" t="s">
        <v>5563</v>
      </c>
      <c r="C10" s="96" t="s">
        <v>1261</v>
      </c>
    </row>
    <row r="11" spans="1:3" ht="25.5">
      <c r="A11" s="140" t="s">
        <v>1277</v>
      </c>
      <c r="B11" s="355" t="s">
        <v>1278</v>
      </c>
      <c r="C11" s="94">
        <v>2</v>
      </c>
    </row>
    <row r="12" spans="1:3" ht="25.5">
      <c r="A12" s="140" t="s">
        <v>1272</v>
      </c>
      <c r="B12" s="355" t="s">
        <v>5564</v>
      </c>
      <c r="C12" s="94">
        <v>58</v>
      </c>
    </row>
    <row r="13" spans="1:3" ht="25.5">
      <c r="A13" s="140" t="s">
        <v>1262</v>
      </c>
      <c r="B13" s="355" t="s">
        <v>1263</v>
      </c>
      <c r="C13" s="94">
        <v>1</v>
      </c>
    </row>
    <row r="14" spans="1:3" ht="25.5">
      <c r="A14" s="140" t="s">
        <v>1273</v>
      </c>
      <c r="B14" s="355" t="s">
        <v>1274</v>
      </c>
      <c r="C14" s="94">
        <v>2</v>
      </c>
    </row>
    <row r="15" spans="1:3" ht="25.5">
      <c r="A15" s="140" t="s">
        <v>1275</v>
      </c>
      <c r="B15" s="355" t="s">
        <v>1276</v>
      </c>
      <c r="C15" s="94">
        <v>2</v>
      </c>
    </row>
    <row r="16" spans="1:3">
      <c r="A16" s="451" t="s">
        <v>1239</v>
      </c>
    </row>
  </sheetData>
  <printOptions horizontalCentered="1"/>
  <pageMargins left="0.23622047244094491" right="0.23622047244094491" top="0.94488188976377963" bottom="0.74803149606299213" header="0.19685039370078741" footer="0.19685039370078741"/>
  <pageSetup fitToHeight="14"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3"/>
  <sheetViews>
    <sheetView zoomScaleNormal="100" zoomScalePageLayoutView="150" workbookViewId="0">
      <selection activeCell="D30" sqref="D30"/>
    </sheetView>
  </sheetViews>
  <sheetFormatPr baseColWidth="10" defaultColWidth="11.42578125" defaultRowHeight="12.75"/>
  <cols>
    <col min="1" max="1" width="24.42578125" style="2" customWidth="1"/>
    <col min="2" max="4" width="15.7109375" style="2" customWidth="1"/>
    <col min="5" max="5" width="11.42578125" style="2"/>
    <col min="6" max="8" width="13.7109375" style="2" customWidth="1"/>
    <col min="9" max="16384" width="11.42578125" style="2"/>
  </cols>
  <sheetData>
    <row r="1" spans="1:7">
      <c r="A1" s="449" t="s">
        <v>365</v>
      </c>
      <c r="B1" s="1"/>
      <c r="C1" s="1"/>
      <c r="D1" s="1"/>
    </row>
    <row r="2" spans="1:7">
      <c r="A2" s="449" t="s">
        <v>3424</v>
      </c>
    </row>
    <row r="3" spans="1:7">
      <c r="A3" s="1" t="s">
        <v>3422</v>
      </c>
      <c r="B3" s="1"/>
      <c r="C3" s="1"/>
      <c r="D3" s="1"/>
    </row>
    <row r="4" spans="1:7">
      <c r="A4" s="2225" t="s">
        <v>957</v>
      </c>
      <c r="B4" s="2237" t="s">
        <v>1279</v>
      </c>
      <c r="C4" s="2239"/>
      <c r="D4" s="2225" t="s">
        <v>0</v>
      </c>
      <c r="E4" s="2496" t="s">
        <v>1280</v>
      </c>
      <c r="F4" s="2497"/>
      <c r="G4" s="2498" t="s">
        <v>0</v>
      </c>
    </row>
    <row r="5" spans="1:7">
      <c r="A5" s="2495"/>
      <c r="B5" s="408" t="s">
        <v>1281</v>
      </c>
      <c r="C5" s="408" t="s">
        <v>1282</v>
      </c>
      <c r="D5" s="2495"/>
      <c r="E5" s="474" t="s">
        <v>1281</v>
      </c>
      <c r="F5" s="474" t="s">
        <v>1282</v>
      </c>
      <c r="G5" s="2499"/>
    </row>
    <row r="6" spans="1:7">
      <c r="A6" s="475" t="s">
        <v>1243</v>
      </c>
      <c r="B6" s="476"/>
      <c r="C6" s="476"/>
      <c r="D6" s="463">
        <f>SUM(B6:C6)</f>
        <v>0</v>
      </c>
      <c r="E6" s="476"/>
      <c r="F6" s="476"/>
      <c r="G6" s="463">
        <f>SUM(E6:F6)</f>
        <v>0</v>
      </c>
    </row>
    <row r="7" spans="1:7">
      <c r="A7" s="475" t="s">
        <v>939</v>
      </c>
      <c r="B7" s="476"/>
      <c r="C7" s="476"/>
      <c r="D7" s="463">
        <f>SUM(B7:C7)</f>
        <v>0</v>
      </c>
      <c r="E7" s="476"/>
      <c r="F7" s="476"/>
      <c r="G7" s="463">
        <f>SUM(E7:F7)</f>
        <v>0</v>
      </c>
    </row>
    <row r="8" spans="1:7">
      <c r="A8" s="475" t="s">
        <v>1244</v>
      </c>
      <c r="B8" s="476"/>
      <c r="C8" s="476"/>
      <c r="D8" s="463">
        <f>SUM(B8:C8)</f>
        <v>0</v>
      </c>
      <c r="E8" s="476"/>
      <c r="F8" s="476"/>
      <c r="G8" s="463">
        <f>SUM(E8:F8)</f>
        <v>0</v>
      </c>
    </row>
    <row r="9" spans="1:7">
      <c r="A9" s="94" t="s">
        <v>1283</v>
      </c>
      <c r="B9" s="476"/>
      <c r="C9" s="476">
        <v>400</v>
      </c>
      <c r="D9" s="463">
        <f>SUM(B9:C9)</f>
        <v>400</v>
      </c>
      <c r="E9" s="476"/>
      <c r="F9" s="476">
        <v>1500</v>
      </c>
      <c r="G9" s="463">
        <f>SUM(E9:F9)</f>
        <v>1500</v>
      </c>
    </row>
    <row r="10" spans="1:7">
      <c r="A10" s="477" t="s">
        <v>0</v>
      </c>
      <c r="B10" s="478">
        <f>SUM(B6:B9)</f>
        <v>0</v>
      </c>
      <c r="C10" s="478">
        <f t="shared" ref="C10:D10" si="0">SUM(C6:C9)</f>
        <v>400</v>
      </c>
      <c r="D10" s="478">
        <f t="shared" si="0"/>
        <v>400</v>
      </c>
      <c r="E10" s="479">
        <f>SUM(E6:E9)</f>
        <v>0</v>
      </c>
      <c r="F10" s="479">
        <f t="shared" ref="F10:G10" si="1">SUM(F6:F9)</f>
        <v>1500</v>
      </c>
      <c r="G10" s="479">
        <f t="shared" si="1"/>
        <v>1500</v>
      </c>
    </row>
    <row r="11" spans="1:7">
      <c r="A11" s="63" t="s">
        <v>6571</v>
      </c>
    </row>
    <row r="12" spans="1:7">
      <c r="A12" s="63" t="s">
        <v>6572</v>
      </c>
    </row>
    <row r="13" spans="1:7">
      <c r="A13" s="63" t="s">
        <v>1239</v>
      </c>
    </row>
  </sheetData>
  <mergeCells count="5">
    <mergeCell ref="A4:A5"/>
    <mergeCell ref="B4:C4"/>
    <mergeCell ref="D4:D5"/>
    <mergeCell ref="E4:F4"/>
    <mergeCell ref="G4:G5"/>
  </mergeCells>
  <printOptions horizontalCentered="1"/>
  <pageMargins left="0.23622047244094491" right="0.23622047244094491" top="0.94488188976377963" bottom="0.74803149606299213" header="0.19685039370078741" footer="0.19685039370078741"/>
  <pageSetup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87"/>
  <sheetViews>
    <sheetView zoomScaleNormal="100" zoomScalePageLayoutView="150" workbookViewId="0">
      <selection activeCell="D30" sqref="D30"/>
    </sheetView>
  </sheetViews>
  <sheetFormatPr baseColWidth="10" defaultColWidth="11.42578125" defaultRowHeight="12.75"/>
  <cols>
    <col min="1" max="1" width="19.28515625" style="2" customWidth="1"/>
    <col min="2" max="2" width="46" style="2" customWidth="1"/>
    <col min="3" max="3" width="29.7109375" style="2" customWidth="1"/>
    <col min="4" max="4" width="17.42578125" style="2" bestFit="1" customWidth="1"/>
    <col min="5" max="16384" width="11.42578125" style="2"/>
  </cols>
  <sheetData>
    <row r="1" spans="1:4">
      <c r="A1" s="449" t="s">
        <v>365</v>
      </c>
      <c r="B1" s="1"/>
      <c r="C1" s="1"/>
    </row>
    <row r="2" spans="1:4">
      <c r="A2" s="449" t="s">
        <v>3425</v>
      </c>
    </row>
    <row r="3" spans="1:4">
      <c r="A3" s="449" t="s">
        <v>5355</v>
      </c>
    </row>
    <row r="4" spans="1:4">
      <c r="A4" s="5" t="s">
        <v>5273</v>
      </c>
      <c r="B4" s="5"/>
      <c r="C4" s="5"/>
      <c r="D4" s="5"/>
    </row>
    <row r="5" spans="1:4">
      <c r="A5" s="2049" t="s">
        <v>883</v>
      </c>
      <c r="B5" s="1536" t="s">
        <v>1284</v>
      </c>
      <c r="C5" s="1536" t="s">
        <v>1285</v>
      </c>
      <c r="D5" s="1536" t="s">
        <v>1286</v>
      </c>
    </row>
    <row r="6" spans="1:4">
      <c r="A6" s="1538" t="s">
        <v>6397</v>
      </c>
      <c r="B6" s="2047" t="s">
        <v>1287</v>
      </c>
      <c r="C6" s="1738" t="s">
        <v>5565</v>
      </c>
      <c r="D6" s="1696" t="s">
        <v>1288</v>
      </c>
    </row>
    <row r="7" spans="1:4">
      <c r="A7" s="1538" t="s">
        <v>6398</v>
      </c>
      <c r="B7" s="2047" t="s">
        <v>6446</v>
      </c>
      <c r="C7" s="1738" t="s">
        <v>967</v>
      </c>
      <c r="D7" s="1537" t="s">
        <v>967</v>
      </c>
    </row>
    <row r="8" spans="1:4">
      <c r="A8" s="1538" t="s">
        <v>6399</v>
      </c>
      <c r="B8" s="2047" t="s">
        <v>6445</v>
      </c>
      <c r="C8" s="1738" t="s">
        <v>967</v>
      </c>
      <c r="D8" s="1537" t="s">
        <v>967</v>
      </c>
    </row>
    <row r="9" spans="1:4">
      <c r="A9" s="1538" t="s">
        <v>6400</v>
      </c>
      <c r="B9" s="2047" t="s">
        <v>1289</v>
      </c>
      <c r="C9" s="1738" t="s">
        <v>4405</v>
      </c>
      <c r="D9" s="1537" t="s">
        <v>1244</v>
      </c>
    </row>
    <row r="10" spans="1:4">
      <c r="A10" s="1538" t="s">
        <v>6401</v>
      </c>
      <c r="B10" s="2047" t="s">
        <v>5566</v>
      </c>
      <c r="C10" s="1738" t="s">
        <v>5567</v>
      </c>
      <c r="D10" s="1537" t="s">
        <v>1290</v>
      </c>
    </row>
    <row r="11" spans="1:4">
      <c r="A11" s="1538" t="s">
        <v>6402</v>
      </c>
      <c r="B11" s="2047" t="s">
        <v>5568</v>
      </c>
      <c r="C11" s="1738" t="s">
        <v>967</v>
      </c>
      <c r="D11" s="1537" t="s">
        <v>967</v>
      </c>
    </row>
    <row r="12" spans="1:4">
      <c r="A12" s="1538" t="s">
        <v>6403</v>
      </c>
      <c r="B12" s="2047" t="s">
        <v>1291</v>
      </c>
      <c r="C12" s="1738" t="s">
        <v>867</v>
      </c>
      <c r="D12" s="1537" t="s">
        <v>1292</v>
      </c>
    </row>
    <row r="13" spans="1:4">
      <c r="A13" s="1538" t="s">
        <v>6404</v>
      </c>
      <c r="B13" s="2047" t="s">
        <v>1293</v>
      </c>
      <c r="C13" s="1738" t="s">
        <v>1294</v>
      </c>
      <c r="D13" s="1537" t="s">
        <v>1292</v>
      </c>
    </row>
    <row r="14" spans="1:4">
      <c r="A14" s="1538" t="s">
        <v>6405</v>
      </c>
      <c r="B14" s="2047" t="s">
        <v>1295</v>
      </c>
      <c r="C14" s="1738" t="s">
        <v>1243</v>
      </c>
      <c r="D14" s="1537" t="s">
        <v>1296</v>
      </c>
    </row>
    <row r="15" spans="1:4">
      <c r="A15" s="1538" t="s">
        <v>6406</v>
      </c>
      <c r="B15" s="2047" t="s">
        <v>1295</v>
      </c>
      <c r="C15" s="1738" t="s">
        <v>1243</v>
      </c>
      <c r="D15" s="1537" t="s">
        <v>1296</v>
      </c>
    </row>
    <row r="16" spans="1:4">
      <c r="A16" s="1538" t="s">
        <v>6407</v>
      </c>
      <c r="B16" s="2048" t="s">
        <v>5569</v>
      </c>
      <c r="C16" s="1697" t="s">
        <v>1244</v>
      </c>
      <c r="D16" s="1696" t="s">
        <v>1244</v>
      </c>
    </row>
    <row r="17" spans="1:4">
      <c r="A17" s="2050" t="s">
        <v>6408</v>
      </c>
      <c r="B17" s="2048" t="s">
        <v>6447</v>
      </c>
      <c r="C17" s="1697" t="s">
        <v>5565</v>
      </c>
      <c r="D17" s="1696" t="s">
        <v>1288</v>
      </c>
    </row>
    <row r="18" spans="1:4" ht="25.5">
      <c r="A18" s="1538" t="s">
        <v>6409</v>
      </c>
      <c r="B18" s="2048" t="s">
        <v>5570</v>
      </c>
      <c r="C18" s="1697" t="s">
        <v>5571</v>
      </c>
      <c r="D18" s="1696" t="s">
        <v>1244</v>
      </c>
    </row>
    <row r="19" spans="1:4">
      <c r="A19" s="1538" t="s">
        <v>6410</v>
      </c>
      <c r="B19" s="2048" t="s">
        <v>5569</v>
      </c>
      <c r="C19" s="1697" t="s">
        <v>5571</v>
      </c>
      <c r="D19" s="1696" t="s">
        <v>1244</v>
      </c>
    </row>
    <row r="20" spans="1:4">
      <c r="A20" s="1538" t="s">
        <v>6411</v>
      </c>
      <c r="B20" s="2048" t="s">
        <v>5572</v>
      </c>
      <c r="C20" s="1697" t="s">
        <v>5571</v>
      </c>
      <c r="D20" s="1696" t="s">
        <v>1244</v>
      </c>
    </row>
    <row r="21" spans="1:4">
      <c r="A21" s="1538" t="s">
        <v>6412</v>
      </c>
      <c r="B21" s="2048" t="s">
        <v>1297</v>
      </c>
      <c r="C21" s="1697" t="s">
        <v>1243</v>
      </c>
      <c r="D21" s="1696" t="s">
        <v>1243</v>
      </c>
    </row>
    <row r="22" spans="1:4">
      <c r="A22" s="1538" t="s">
        <v>6413</v>
      </c>
      <c r="B22" s="2048" t="s">
        <v>1298</v>
      </c>
      <c r="C22" s="1697" t="s">
        <v>939</v>
      </c>
      <c r="D22" s="1696" t="s">
        <v>1299</v>
      </c>
    </row>
    <row r="23" spans="1:4">
      <c r="A23" s="1538" t="s">
        <v>6414</v>
      </c>
      <c r="B23" s="2048" t="s">
        <v>6448</v>
      </c>
      <c r="C23" s="1697" t="s">
        <v>864</v>
      </c>
      <c r="D23" s="1696" t="s">
        <v>1299</v>
      </c>
    </row>
    <row r="24" spans="1:4">
      <c r="A24" s="1538" t="s">
        <v>1300</v>
      </c>
      <c r="B24" s="2048" t="s">
        <v>5573</v>
      </c>
      <c r="C24" s="1697" t="s">
        <v>1301</v>
      </c>
      <c r="D24" s="1696" t="s">
        <v>1251</v>
      </c>
    </row>
    <row r="25" spans="1:4">
      <c r="A25" s="1538" t="s">
        <v>1302</v>
      </c>
      <c r="B25" s="2048" t="s">
        <v>1303</v>
      </c>
      <c r="C25" s="1697" t="s">
        <v>1244</v>
      </c>
      <c r="D25" s="1696" t="s">
        <v>1251</v>
      </c>
    </row>
    <row r="26" spans="1:4">
      <c r="A26" s="1538" t="s">
        <v>1302</v>
      </c>
      <c r="B26" s="2048" t="s">
        <v>5574</v>
      </c>
      <c r="C26" s="1697" t="s">
        <v>939</v>
      </c>
      <c r="D26" s="1696" t="s">
        <v>1251</v>
      </c>
    </row>
    <row r="27" spans="1:4">
      <c r="A27" s="1538" t="s">
        <v>1304</v>
      </c>
      <c r="B27" s="2048" t="s">
        <v>6449</v>
      </c>
      <c r="C27" s="1697" t="s">
        <v>939</v>
      </c>
      <c r="D27" s="1696" t="s">
        <v>1251</v>
      </c>
    </row>
    <row r="28" spans="1:4">
      <c r="A28" s="1538" t="s">
        <v>6415</v>
      </c>
      <c r="B28" s="2048" t="s">
        <v>1305</v>
      </c>
      <c r="C28" s="1697" t="s">
        <v>1243</v>
      </c>
      <c r="D28" s="1696" t="s">
        <v>1251</v>
      </c>
    </row>
    <row r="29" spans="1:4">
      <c r="A29" s="1538" t="s">
        <v>3074</v>
      </c>
      <c r="B29" s="2048" t="s">
        <v>1305</v>
      </c>
      <c r="C29" s="1697" t="s">
        <v>939</v>
      </c>
      <c r="D29" s="1696" t="s">
        <v>1251</v>
      </c>
    </row>
    <row r="30" spans="1:4">
      <c r="A30" s="1538" t="s">
        <v>3074</v>
      </c>
      <c r="B30" s="2048" t="s">
        <v>1306</v>
      </c>
      <c r="C30" s="1697" t="s">
        <v>967</v>
      </c>
      <c r="D30" s="1696" t="s">
        <v>967</v>
      </c>
    </row>
    <row r="31" spans="1:4">
      <c r="A31" s="63" t="s">
        <v>1239</v>
      </c>
    </row>
    <row r="32" spans="1:4">
      <c r="A32" s="5" t="s">
        <v>5274</v>
      </c>
      <c r="B32" s="5"/>
      <c r="C32" s="5"/>
      <c r="D32" s="5"/>
    </row>
    <row r="33" spans="1:4">
      <c r="A33" s="2049" t="s">
        <v>883</v>
      </c>
      <c r="B33" s="1536" t="s">
        <v>1284</v>
      </c>
      <c r="C33" s="1536" t="s">
        <v>1285</v>
      </c>
      <c r="D33" s="1536" t="s">
        <v>1286</v>
      </c>
    </row>
    <row r="34" spans="1:4">
      <c r="A34" s="1538" t="s">
        <v>6416</v>
      </c>
      <c r="B34" s="2048" t="s">
        <v>6451</v>
      </c>
      <c r="C34" s="1738" t="s">
        <v>1307</v>
      </c>
      <c r="D34" s="1537" t="s">
        <v>1299</v>
      </c>
    </row>
    <row r="35" spans="1:4">
      <c r="A35" s="1538" t="s">
        <v>6417</v>
      </c>
      <c r="B35" s="2048" t="s">
        <v>1308</v>
      </c>
      <c r="C35" s="1738" t="s">
        <v>1307</v>
      </c>
      <c r="D35" s="1537" t="s">
        <v>1299</v>
      </c>
    </row>
    <row r="36" spans="1:4">
      <c r="A36" s="1538" t="s">
        <v>6401</v>
      </c>
      <c r="B36" s="2047" t="s">
        <v>6450</v>
      </c>
      <c r="C36" s="1738" t="s">
        <v>1307</v>
      </c>
      <c r="D36" s="1537" t="s">
        <v>1299</v>
      </c>
    </row>
    <row r="37" spans="1:4" ht="25.5">
      <c r="A37" s="1538" t="s">
        <v>6402</v>
      </c>
      <c r="B37" s="2047" t="s">
        <v>5575</v>
      </c>
      <c r="C37" s="1738" t="s">
        <v>1309</v>
      </c>
      <c r="D37" s="1537" t="s">
        <v>1299</v>
      </c>
    </row>
    <row r="38" spans="1:4">
      <c r="A38" s="1538" t="s">
        <v>6403</v>
      </c>
      <c r="B38" s="2047" t="s">
        <v>1310</v>
      </c>
      <c r="C38" s="1738" t="s">
        <v>1307</v>
      </c>
      <c r="D38" s="1537" t="s">
        <v>1299</v>
      </c>
    </row>
    <row r="39" spans="1:4">
      <c r="A39" s="1538" t="s">
        <v>6418</v>
      </c>
      <c r="B39" s="2047" t="s">
        <v>3512</v>
      </c>
      <c r="C39" s="1738" t="s">
        <v>1307</v>
      </c>
      <c r="D39" s="1537" t="s">
        <v>1299</v>
      </c>
    </row>
    <row r="40" spans="1:4">
      <c r="A40" s="1538" t="s">
        <v>6419</v>
      </c>
      <c r="B40" s="2047" t="s">
        <v>1311</v>
      </c>
      <c r="C40" s="1738" t="s">
        <v>1309</v>
      </c>
      <c r="D40" s="1537" t="s">
        <v>1299</v>
      </c>
    </row>
    <row r="41" spans="1:4">
      <c r="A41" s="1538" t="s">
        <v>6420</v>
      </c>
      <c r="B41" s="2047" t="s">
        <v>1312</v>
      </c>
      <c r="C41" s="1738" t="s">
        <v>1309</v>
      </c>
      <c r="D41" s="1537" t="s">
        <v>1299</v>
      </c>
    </row>
    <row r="42" spans="1:4">
      <c r="A42" s="1538" t="s">
        <v>6421</v>
      </c>
      <c r="B42" s="2047" t="s">
        <v>1313</v>
      </c>
      <c r="C42" s="1738" t="s">
        <v>1307</v>
      </c>
      <c r="D42" s="1537" t="s">
        <v>1299</v>
      </c>
    </row>
    <row r="43" spans="1:4">
      <c r="A43" s="1538" t="s">
        <v>6422</v>
      </c>
      <c r="B43" s="2047" t="s">
        <v>5576</v>
      </c>
      <c r="C43" s="1738" t="s">
        <v>1307</v>
      </c>
      <c r="D43" s="1537" t="s">
        <v>1299</v>
      </c>
    </row>
    <row r="44" spans="1:4">
      <c r="A44" s="1538" t="s">
        <v>6422</v>
      </c>
      <c r="B44" s="2048" t="s">
        <v>1313</v>
      </c>
      <c r="C44" s="1697" t="s">
        <v>1307</v>
      </c>
      <c r="D44" s="1696" t="s">
        <v>1299</v>
      </c>
    </row>
    <row r="45" spans="1:4">
      <c r="A45" s="1538" t="s">
        <v>6423</v>
      </c>
      <c r="B45" s="2048" t="s">
        <v>1314</v>
      </c>
      <c r="C45" s="1697" t="s">
        <v>1307</v>
      </c>
      <c r="D45" s="1696" t="s">
        <v>1299</v>
      </c>
    </row>
    <row r="46" spans="1:4">
      <c r="A46" s="1538" t="s">
        <v>6423</v>
      </c>
      <c r="B46" s="2048" t="s">
        <v>5569</v>
      </c>
      <c r="C46" s="1697" t="s">
        <v>1244</v>
      </c>
      <c r="D46" s="1696" t="s">
        <v>1244</v>
      </c>
    </row>
    <row r="47" spans="1:4">
      <c r="A47" s="1538" t="s">
        <v>6423</v>
      </c>
      <c r="B47" s="2048" t="s">
        <v>1315</v>
      </c>
      <c r="C47" s="1697" t="s">
        <v>1316</v>
      </c>
      <c r="D47" s="1696" t="s">
        <v>1299</v>
      </c>
    </row>
    <row r="48" spans="1:4" ht="25.5">
      <c r="A48" s="1538" t="s">
        <v>6424</v>
      </c>
      <c r="B48" s="2048" t="s">
        <v>1317</v>
      </c>
      <c r="C48" s="1697" t="s">
        <v>1307</v>
      </c>
      <c r="D48" s="1696" t="s">
        <v>1299</v>
      </c>
    </row>
    <row r="49" spans="1:4">
      <c r="A49" s="1538" t="s">
        <v>6410</v>
      </c>
      <c r="B49" s="2048" t="s">
        <v>1318</v>
      </c>
      <c r="C49" s="1697" t="s">
        <v>1307</v>
      </c>
      <c r="D49" s="1696" t="s">
        <v>1299</v>
      </c>
    </row>
    <row r="50" spans="1:4">
      <c r="A50" s="1538" t="s">
        <v>6425</v>
      </c>
      <c r="B50" s="2048" t="s">
        <v>1319</v>
      </c>
      <c r="C50" s="1697" t="s">
        <v>1307</v>
      </c>
      <c r="D50" s="1696" t="s">
        <v>1299</v>
      </c>
    </row>
    <row r="51" spans="1:4">
      <c r="A51" s="1538" t="s">
        <v>6425</v>
      </c>
      <c r="B51" s="2048" t="s">
        <v>1319</v>
      </c>
      <c r="C51" s="1697" t="s">
        <v>1307</v>
      </c>
      <c r="D51" s="1696" t="s">
        <v>1299</v>
      </c>
    </row>
    <row r="52" spans="1:4">
      <c r="A52" s="1538" t="s">
        <v>6425</v>
      </c>
      <c r="B52" s="2048" t="s">
        <v>1320</v>
      </c>
      <c r="C52" s="1697" t="s">
        <v>1307</v>
      </c>
      <c r="D52" s="1696" t="s">
        <v>1299</v>
      </c>
    </row>
    <row r="53" spans="1:4">
      <c r="A53" s="1538" t="s">
        <v>6425</v>
      </c>
      <c r="B53" s="2048" t="s">
        <v>5577</v>
      </c>
      <c r="C53" s="1697" t="s">
        <v>1307</v>
      </c>
      <c r="D53" s="1696" t="s">
        <v>1299</v>
      </c>
    </row>
    <row r="54" spans="1:4">
      <c r="A54" s="1538" t="s">
        <v>6426</v>
      </c>
      <c r="B54" s="2048" t="s">
        <v>1321</v>
      </c>
      <c r="C54" s="1697" t="s">
        <v>1307</v>
      </c>
      <c r="D54" s="1696" t="s">
        <v>1299</v>
      </c>
    </row>
    <row r="55" spans="1:4">
      <c r="A55" s="1538" t="s">
        <v>6426</v>
      </c>
      <c r="B55" s="2048" t="s">
        <v>5578</v>
      </c>
      <c r="C55" s="1697" t="s">
        <v>1322</v>
      </c>
      <c r="D55" s="1696" t="s">
        <v>1299</v>
      </c>
    </row>
    <row r="56" spans="1:4">
      <c r="A56" s="1538" t="s">
        <v>4610</v>
      </c>
      <c r="B56" s="2048" t="s">
        <v>5579</v>
      </c>
      <c r="C56" s="1697" t="s">
        <v>1323</v>
      </c>
      <c r="D56" s="1696" t="s">
        <v>1299</v>
      </c>
    </row>
    <row r="57" spans="1:4">
      <c r="A57" s="1538" t="s">
        <v>6427</v>
      </c>
      <c r="B57" s="2048" t="s">
        <v>1324</v>
      </c>
      <c r="C57" s="1697" t="s">
        <v>1307</v>
      </c>
      <c r="D57" s="1696" t="s">
        <v>1299</v>
      </c>
    </row>
    <row r="58" spans="1:4">
      <c r="A58" s="1538" t="s">
        <v>6428</v>
      </c>
      <c r="B58" s="2048" t="s">
        <v>6454</v>
      </c>
      <c r="C58" s="1697" t="s">
        <v>1307</v>
      </c>
      <c r="D58" s="1696" t="s">
        <v>1299</v>
      </c>
    </row>
    <row r="59" spans="1:4">
      <c r="A59" s="1538" t="s">
        <v>6429</v>
      </c>
      <c r="B59" s="2048" t="s">
        <v>1325</v>
      </c>
      <c r="C59" s="1697" t="s">
        <v>1307</v>
      </c>
      <c r="D59" s="1696" t="s">
        <v>1299</v>
      </c>
    </row>
    <row r="60" spans="1:4">
      <c r="A60" s="1538" t="s">
        <v>6429</v>
      </c>
      <c r="B60" s="2048" t="s">
        <v>1326</v>
      </c>
      <c r="C60" s="1697" t="s">
        <v>1307</v>
      </c>
      <c r="D60" s="1696" t="s">
        <v>1299</v>
      </c>
    </row>
    <row r="61" spans="1:4">
      <c r="A61" s="1538" t="s">
        <v>6429</v>
      </c>
      <c r="B61" s="2048" t="s">
        <v>1327</v>
      </c>
      <c r="C61" s="1697" t="s">
        <v>1307</v>
      </c>
      <c r="D61" s="1696" t="s">
        <v>1299</v>
      </c>
    </row>
    <row r="62" spans="1:4">
      <c r="A62" s="1538" t="s">
        <v>6430</v>
      </c>
      <c r="B62" s="2048" t="s">
        <v>1328</v>
      </c>
      <c r="C62" s="1697" t="s">
        <v>1307</v>
      </c>
      <c r="D62" s="1696" t="s">
        <v>1299</v>
      </c>
    </row>
    <row r="63" spans="1:4">
      <c r="A63" s="1538" t="s">
        <v>6431</v>
      </c>
      <c r="B63" s="2048" t="s">
        <v>6452</v>
      </c>
      <c r="C63" s="1697" t="s">
        <v>1307</v>
      </c>
      <c r="D63" s="1696" t="s">
        <v>1299</v>
      </c>
    </row>
    <row r="64" spans="1:4">
      <c r="A64" s="1538" t="s">
        <v>6432</v>
      </c>
      <c r="B64" s="2048" t="s">
        <v>5580</v>
      </c>
      <c r="C64" s="1697" t="s">
        <v>1329</v>
      </c>
      <c r="D64" s="1696" t="s">
        <v>1299</v>
      </c>
    </row>
    <row r="65" spans="1:4">
      <c r="A65" s="1538" t="s">
        <v>6433</v>
      </c>
      <c r="B65" s="2048" t="s">
        <v>5581</v>
      </c>
      <c r="C65" s="1697" t="s">
        <v>1307</v>
      </c>
      <c r="D65" s="1696" t="s">
        <v>1299</v>
      </c>
    </row>
    <row r="66" spans="1:4">
      <c r="A66" s="1538" t="s">
        <v>6434</v>
      </c>
      <c r="B66" s="2048" t="s">
        <v>6455</v>
      </c>
      <c r="C66" s="1697" t="s">
        <v>1307</v>
      </c>
      <c r="D66" s="1696" t="s">
        <v>1299</v>
      </c>
    </row>
    <row r="67" spans="1:4">
      <c r="A67" s="1538" t="s">
        <v>6435</v>
      </c>
      <c r="B67" s="2048" t="s">
        <v>6455</v>
      </c>
      <c r="C67" s="1697" t="s">
        <v>1307</v>
      </c>
      <c r="D67" s="1696" t="s">
        <v>1299</v>
      </c>
    </row>
    <row r="68" spans="1:4">
      <c r="A68" s="1538" t="s">
        <v>6436</v>
      </c>
      <c r="B68" s="2048" t="s">
        <v>5582</v>
      </c>
      <c r="C68" s="1697" t="s">
        <v>1316</v>
      </c>
      <c r="D68" s="1696" t="s">
        <v>1299</v>
      </c>
    </row>
    <row r="69" spans="1:4">
      <c r="A69" s="1538" t="s">
        <v>6437</v>
      </c>
      <c r="B69" s="2048" t="s">
        <v>5583</v>
      </c>
      <c r="C69" s="1697" t="s">
        <v>1116</v>
      </c>
      <c r="D69" s="1696" t="s">
        <v>1299</v>
      </c>
    </row>
    <row r="70" spans="1:4">
      <c r="A70" s="1538" t="s">
        <v>6438</v>
      </c>
      <c r="B70" s="2048" t="s">
        <v>6457</v>
      </c>
      <c r="C70" s="1697" t="s">
        <v>1307</v>
      </c>
      <c r="D70" s="1696" t="s">
        <v>1299</v>
      </c>
    </row>
    <row r="71" spans="1:4">
      <c r="A71" s="1538" t="s">
        <v>6438</v>
      </c>
      <c r="B71" s="2048" t="s">
        <v>1330</v>
      </c>
      <c r="C71" s="1697" t="s">
        <v>1307</v>
      </c>
      <c r="D71" s="1696" t="s">
        <v>1299</v>
      </c>
    </row>
    <row r="72" spans="1:4">
      <c r="A72" s="1538" t="s">
        <v>6438</v>
      </c>
      <c r="B72" s="2048" t="s">
        <v>5584</v>
      </c>
      <c r="C72" s="1697" t="s">
        <v>1257</v>
      </c>
      <c r="D72" s="1696" t="s">
        <v>1299</v>
      </c>
    </row>
    <row r="73" spans="1:4">
      <c r="A73" s="1538" t="s">
        <v>6439</v>
      </c>
      <c r="B73" s="2048" t="s">
        <v>5584</v>
      </c>
      <c r="C73" s="1697" t="s">
        <v>1257</v>
      </c>
      <c r="D73" s="1696" t="s">
        <v>1299</v>
      </c>
    </row>
    <row r="74" spans="1:4">
      <c r="A74" s="1538" t="s">
        <v>6440</v>
      </c>
      <c r="B74" s="2048" t="s">
        <v>5585</v>
      </c>
      <c r="C74" s="1697" t="s">
        <v>1329</v>
      </c>
      <c r="D74" s="1696" t="s">
        <v>1299</v>
      </c>
    </row>
    <row r="75" spans="1:4">
      <c r="A75" s="1538" t="s">
        <v>6441</v>
      </c>
      <c r="B75" s="2048" t="s">
        <v>6456</v>
      </c>
      <c r="C75" s="1697" t="s">
        <v>1307</v>
      </c>
      <c r="D75" s="1696" t="s">
        <v>1299</v>
      </c>
    </row>
    <row r="76" spans="1:4">
      <c r="A76" s="1538" t="s">
        <v>6442</v>
      </c>
      <c r="B76" s="2048" t="s">
        <v>1331</v>
      </c>
      <c r="C76" s="1697" t="s">
        <v>1307</v>
      </c>
      <c r="D76" s="1696" t="s">
        <v>1299</v>
      </c>
    </row>
    <row r="77" spans="1:4">
      <c r="A77" s="1538" t="s">
        <v>6442</v>
      </c>
      <c r="B77" s="2048" t="s">
        <v>6573</v>
      </c>
      <c r="C77" s="1697" t="s">
        <v>1307</v>
      </c>
      <c r="D77" s="1696" t="s">
        <v>1299</v>
      </c>
    </row>
    <row r="78" spans="1:4">
      <c r="A78" s="1538" t="s">
        <v>6442</v>
      </c>
      <c r="B78" s="2048" t="s">
        <v>6574</v>
      </c>
      <c r="C78" s="1697" t="s">
        <v>1307</v>
      </c>
      <c r="D78" s="1696" t="s">
        <v>1299</v>
      </c>
    </row>
    <row r="79" spans="1:4">
      <c r="A79" s="1538" t="s">
        <v>6442</v>
      </c>
      <c r="B79" s="2048" t="s">
        <v>1332</v>
      </c>
      <c r="C79" s="1697" t="s">
        <v>1307</v>
      </c>
      <c r="D79" s="1696" t="s">
        <v>1299</v>
      </c>
    </row>
    <row r="80" spans="1:4" ht="25.5">
      <c r="A80" s="1538" t="s">
        <v>6443</v>
      </c>
      <c r="B80" s="2048" t="s">
        <v>1333</v>
      </c>
      <c r="C80" s="1697" t="s">
        <v>1307</v>
      </c>
      <c r="D80" s="1696" t="s">
        <v>1299</v>
      </c>
    </row>
    <row r="81" spans="1:4">
      <c r="A81" s="1538" t="s">
        <v>1334</v>
      </c>
      <c r="B81" s="2048" t="s">
        <v>1336</v>
      </c>
      <c r="C81" s="1697" t="s">
        <v>1307</v>
      </c>
      <c r="D81" s="1696" t="s">
        <v>1299</v>
      </c>
    </row>
    <row r="82" spans="1:4">
      <c r="A82" s="1538" t="s">
        <v>1335</v>
      </c>
      <c r="B82" s="2048" t="s">
        <v>6453</v>
      </c>
      <c r="C82" s="1697" t="s">
        <v>1307</v>
      </c>
      <c r="D82" s="1696" t="s">
        <v>1299</v>
      </c>
    </row>
    <row r="83" spans="1:4">
      <c r="A83" s="1538" t="s">
        <v>1335</v>
      </c>
      <c r="B83" s="2048" t="s">
        <v>6453</v>
      </c>
      <c r="C83" s="1697" t="s">
        <v>1307</v>
      </c>
      <c r="D83" s="1696" t="s">
        <v>1299</v>
      </c>
    </row>
    <row r="84" spans="1:4">
      <c r="A84" s="1538" t="s">
        <v>1334</v>
      </c>
      <c r="B84" s="2048" t="s">
        <v>1336</v>
      </c>
      <c r="C84" s="1697" t="s">
        <v>1307</v>
      </c>
      <c r="D84" s="1696" t="s">
        <v>1299</v>
      </c>
    </row>
    <row r="85" spans="1:4">
      <c r="A85" s="1538" t="s">
        <v>6444</v>
      </c>
      <c r="B85" s="2048" t="s">
        <v>1337</v>
      </c>
      <c r="C85" s="1697" t="s">
        <v>1307</v>
      </c>
      <c r="D85" s="1696" t="s">
        <v>1299</v>
      </c>
    </row>
    <row r="86" spans="1:4">
      <c r="A86" s="2500" t="s">
        <v>6575</v>
      </c>
      <c r="B86" s="2500"/>
      <c r="C86" s="2500"/>
      <c r="D86" s="2500"/>
    </row>
    <row r="87" spans="1:4">
      <c r="A87" s="63" t="s">
        <v>1239</v>
      </c>
      <c r="B87" s="63"/>
      <c r="C87" s="63"/>
      <c r="D87" s="63"/>
    </row>
  </sheetData>
  <mergeCells count="1">
    <mergeCell ref="A86:D86"/>
  </mergeCells>
  <printOptions horizontalCentered="1"/>
  <pageMargins left="0.23622047244094491" right="0.23622047244094491" top="0.94488188976377963" bottom="0.74803149606299213" header="0.19685039370078741" footer="0.19685039370078741"/>
  <pageSetup fitToHeight="10" orientation="landscape" r:id="rId1"/>
  <rowBreaks count="2" manualBreakCount="2">
    <brk id="31" max="16383" man="1"/>
    <brk id="58"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3"/>
  <sheetViews>
    <sheetView zoomScaleNormal="100" zoomScalePageLayoutView="150" workbookViewId="0">
      <selection activeCell="D30" sqref="D30"/>
    </sheetView>
  </sheetViews>
  <sheetFormatPr baseColWidth="10" defaultColWidth="11.42578125" defaultRowHeight="12.75"/>
  <cols>
    <col min="1" max="1" width="55.42578125" style="2" customWidth="1"/>
    <col min="2" max="2" width="19.5703125" style="2" customWidth="1"/>
    <col min="3" max="3" width="11.42578125" style="2"/>
    <col min="4" max="6" width="13.7109375" style="2" customWidth="1"/>
    <col min="7" max="16384" width="11.42578125" style="2"/>
  </cols>
  <sheetData>
    <row r="1" spans="1:4">
      <c r="A1" s="449" t="s">
        <v>365</v>
      </c>
      <c r="B1" s="1"/>
    </row>
    <row r="2" spans="1:4">
      <c r="A2" s="449" t="s">
        <v>3549</v>
      </c>
    </row>
    <row r="3" spans="1:4">
      <c r="A3" s="1" t="s">
        <v>3426</v>
      </c>
      <c r="B3" s="480"/>
      <c r="C3" s="480"/>
    </row>
    <row r="4" spans="1:4" ht="25.5">
      <c r="A4" s="408" t="s">
        <v>1338</v>
      </c>
      <c r="B4" s="406" t="s">
        <v>5362</v>
      </c>
      <c r="C4" s="481"/>
      <c r="D4" s="481"/>
    </row>
    <row r="5" spans="1:4" ht="18" customHeight="1">
      <c r="A5" s="482" t="s">
        <v>1339</v>
      </c>
      <c r="B5" s="94">
        <v>28</v>
      </c>
      <c r="C5" s="137"/>
      <c r="D5" s="137"/>
    </row>
    <row r="6" spans="1:4" ht="18" customHeight="1">
      <c r="A6" s="482" t="s">
        <v>1340</v>
      </c>
      <c r="B6" s="94">
        <v>4</v>
      </c>
      <c r="C6" s="137"/>
      <c r="D6" s="137"/>
    </row>
    <row r="7" spans="1:4" ht="18" customHeight="1">
      <c r="A7" s="482" t="s">
        <v>1341</v>
      </c>
      <c r="B7" s="94">
        <v>1</v>
      </c>
      <c r="C7" s="137"/>
      <c r="D7" s="137"/>
    </row>
    <row r="8" spans="1:4" ht="18" customHeight="1">
      <c r="A8" s="482" t="s">
        <v>1342</v>
      </c>
      <c r="B8" s="94">
        <v>160</v>
      </c>
      <c r="C8" s="137"/>
      <c r="D8" s="137"/>
    </row>
    <row r="9" spans="1:4" ht="18" customHeight="1">
      <c r="A9" s="482" t="s">
        <v>1343</v>
      </c>
      <c r="B9" s="94">
        <v>6</v>
      </c>
      <c r="C9" s="137"/>
      <c r="D9" s="137"/>
    </row>
    <row r="10" spans="1:4" ht="18" customHeight="1">
      <c r="A10" s="139" t="s">
        <v>1344</v>
      </c>
      <c r="B10" s="94">
        <v>50</v>
      </c>
      <c r="C10" s="137"/>
      <c r="D10" s="137"/>
    </row>
    <row r="11" spans="1:4" ht="18" customHeight="1">
      <c r="A11" s="139" t="s">
        <v>1345</v>
      </c>
      <c r="B11" s="94">
        <v>80</v>
      </c>
      <c r="C11" s="137"/>
      <c r="D11" s="137"/>
    </row>
    <row r="12" spans="1:4">
      <c r="A12" s="721" t="s">
        <v>0</v>
      </c>
      <c r="B12" s="1875">
        <f>SUM(B5:B11)</f>
        <v>329</v>
      </c>
    </row>
    <row r="13" spans="1:4">
      <c r="A13" s="451" t="s">
        <v>1239</v>
      </c>
    </row>
  </sheetData>
  <printOptions horizontalCentered="1"/>
  <pageMargins left="0.23622047244094491" right="0.23622047244094491" top="0.94488188976377963" bottom="0.74803149606299213" header="0.19685039370078741" footer="0.19685039370078741"/>
  <pageSetup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61"/>
  <sheetViews>
    <sheetView zoomScaleNormal="100" workbookViewId="0">
      <selection activeCell="D30" sqref="D30"/>
    </sheetView>
  </sheetViews>
  <sheetFormatPr baseColWidth="10" defaultColWidth="11.42578125" defaultRowHeight="12.75"/>
  <cols>
    <col min="1" max="1" width="10.7109375" style="1550" customWidth="1"/>
    <col min="2" max="2" width="80.7109375" style="1551" customWidth="1"/>
    <col min="3" max="5" width="10.7109375" style="1550" customWidth="1"/>
    <col min="6" max="16384" width="11.42578125" style="1545"/>
  </cols>
  <sheetData>
    <row r="1" spans="1:5">
      <c r="A1" s="449" t="s">
        <v>365</v>
      </c>
    </row>
    <row r="2" spans="1:5">
      <c r="A2" s="449" t="s">
        <v>3551</v>
      </c>
    </row>
    <row r="3" spans="1:5">
      <c r="A3" s="1" t="s">
        <v>3550</v>
      </c>
    </row>
    <row r="4" spans="1:5" s="1540" customFormat="1" ht="38.25">
      <c r="A4" s="1539" t="s">
        <v>1598</v>
      </c>
      <c r="B4" s="1539" t="s">
        <v>3427</v>
      </c>
      <c r="C4" s="1539" t="s">
        <v>3429</v>
      </c>
      <c r="D4" s="1539" t="s">
        <v>3428</v>
      </c>
      <c r="E4" s="1539" t="s">
        <v>3430</v>
      </c>
    </row>
    <row r="5" spans="1:5">
      <c r="A5" s="1541">
        <v>1</v>
      </c>
      <c r="B5" s="1542" t="s">
        <v>3431</v>
      </c>
      <c r="C5" s="1543">
        <v>2150</v>
      </c>
      <c r="D5" s="1543">
        <v>2435</v>
      </c>
      <c r="E5" s="1543">
        <f t="shared" ref="E5:E13" si="0">D5/C5*100</f>
        <v>113.25581395348838</v>
      </c>
    </row>
    <row r="6" spans="1:5">
      <c r="A6" s="1541">
        <v>2</v>
      </c>
      <c r="B6" s="1542" t="s">
        <v>3432</v>
      </c>
      <c r="C6" s="1546">
        <v>250</v>
      </c>
      <c r="D6" s="1543">
        <v>212</v>
      </c>
      <c r="E6" s="1543">
        <f t="shared" si="0"/>
        <v>84.8</v>
      </c>
    </row>
    <row r="7" spans="1:5">
      <c r="A7" s="1541">
        <v>3</v>
      </c>
      <c r="B7" s="1542" t="s">
        <v>3433</v>
      </c>
      <c r="C7" s="1546">
        <v>10</v>
      </c>
      <c r="D7" s="1543">
        <v>11</v>
      </c>
      <c r="E7" s="1543">
        <f t="shared" si="0"/>
        <v>110.00000000000001</v>
      </c>
    </row>
    <row r="8" spans="1:5">
      <c r="A8" s="1541">
        <v>4</v>
      </c>
      <c r="B8" s="1542" t="s">
        <v>3434</v>
      </c>
      <c r="C8" s="1546">
        <v>16.7</v>
      </c>
      <c r="D8" s="1543">
        <v>5</v>
      </c>
      <c r="E8" s="1543">
        <f t="shared" si="0"/>
        <v>29.940119760479046</v>
      </c>
    </row>
    <row r="9" spans="1:5" ht="25.5">
      <c r="A9" s="1541">
        <v>5.0999999999999996</v>
      </c>
      <c r="B9" s="1542" t="s">
        <v>3435</v>
      </c>
      <c r="C9" s="1546">
        <v>6</v>
      </c>
      <c r="D9" s="1547">
        <v>4</v>
      </c>
      <c r="E9" s="1547">
        <f t="shared" si="0"/>
        <v>66.666666666666657</v>
      </c>
    </row>
    <row r="10" spans="1:5" ht="25.5">
      <c r="A10" s="1541">
        <v>5.2</v>
      </c>
      <c r="B10" s="1542" t="s">
        <v>3436</v>
      </c>
      <c r="C10" s="1546">
        <v>5</v>
      </c>
      <c r="D10" s="1547">
        <v>5</v>
      </c>
      <c r="E10" s="1547">
        <f t="shared" si="0"/>
        <v>100</v>
      </c>
    </row>
    <row r="11" spans="1:5" ht="38.25">
      <c r="A11" s="1541">
        <v>6</v>
      </c>
      <c r="B11" s="1542" t="s">
        <v>665</v>
      </c>
      <c r="C11" s="1546">
        <v>91</v>
      </c>
      <c r="D11" s="1547">
        <v>78</v>
      </c>
      <c r="E11" s="1547">
        <f t="shared" si="0"/>
        <v>85.714285714285708</v>
      </c>
    </row>
    <row r="12" spans="1:5" ht="15.75" customHeight="1">
      <c r="A12" s="1541">
        <v>7</v>
      </c>
      <c r="B12" s="1542" t="s">
        <v>3437</v>
      </c>
      <c r="C12" s="1546">
        <v>1</v>
      </c>
      <c r="D12" s="1543">
        <v>1</v>
      </c>
      <c r="E12" s="1543">
        <f t="shared" si="0"/>
        <v>100</v>
      </c>
    </row>
    <row r="13" spans="1:5">
      <c r="A13" s="1541">
        <v>8</v>
      </c>
      <c r="B13" s="1542" t="s">
        <v>3438</v>
      </c>
      <c r="C13" s="1546">
        <v>9</v>
      </c>
      <c r="D13" s="1543">
        <v>6</v>
      </c>
      <c r="E13" s="1543">
        <f t="shared" si="0"/>
        <v>66.666666666666657</v>
      </c>
    </row>
    <row r="14" spans="1:5">
      <c r="A14" s="1541">
        <v>9</v>
      </c>
      <c r="B14" s="1542" t="s">
        <v>3439</v>
      </c>
      <c r="C14" s="1546">
        <v>0</v>
      </c>
      <c r="D14" s="1541">
        <v>0</v>
      </c>
      <c r="E14" s="1544" t="s">
        <v>757</v>
      </c>
    </row>
    <row r="15" spans="1:5" ht="25.5">
      <c r="A15" s="1541">
        <v>10</v>
      </c>
      <c r="B15" s="1542" t="s">
        <v>3440</v>
      </c>
      <c r="C15" s="1546">
        <v>0</v>
      </c>
      <c r="D15" s="1541">
        <v>14</v>
      </c>
      <c r="E15" s="2051" t="s">
        <v>6458</v>
      </c>
    </row>
    <row r="16" spans="1:5" ht="25.5">
      <c r="A16" s="1541">
        <v>11</v>
      </c>
      <c r="B16" s="1542" t="s">
        <v>813</v>
      </c>
      <c r="C16" s="1546">
        <v>0</v>
      </c>
      <c r="D16" s="1541">
        <v>0</v>
      </c>
      <c r="E16" s="1544" t="s">
        <v>757</v>
      </c>
    </row>
    <row r="17" spans="1:5" ht="25.5">
      <c r="A17" s="1541">
        <v>12.1</v>
      </c>
      <c r="B17" s="1542" t="s">
        <v>3441</v>
      </c>
      <c r="C17" s="1546">
        <v>30</v>
      </c>
      <c r="D17" s="1547">
        <v>19</v>
      </c>
      <c r="E17" s="1547">
        <f>D17/C17*100</f>
        <v>63.333333333333329</v>
      </c>
    </row>
    <row r="18" spans="1:5" ht="25.5">
      <c r="A18" s="1541">
        <v>12.2</v>
      </c>
      <c r="B18" s="1542" t="s">
        <v>3441</v>
      </c>
      <c r="C18" s="1546">
        <v>20</v>
      </c>
      <c r="D18" s="1547">
        <v>14</v>
      </c>
      <c r="E18" s="1547">
        <f>D18/C18*100</f>
        <v>70</v>
      </c>
    </row>
    <row r="19" spans="1:5" ht="25.5">
      <c r="A19" s="1541">
        <v>12.3</v>
      </c>
      <c r="B19" s="1542" t="s">
        <v>3441</v>
      </c>
      <c r="C19" s="1546">
        <v>10</v>
      </c>
      <c r="D19" s="1547">
        <v>9</v>
      </c>
      <c r="E19" s="1547">
        <f>D19/C19*100</f>
        <v>90</v>
      </c>
    </row>
    <row r="20" spans="1:5" ht="25.5">
      <c r="A20" s="1541">
        <v>13</v>
      </c>
      <c r="B20" s="1542" t="s">
        <v>841</v>
      </c>
      <c r="C20" s="1546">
        <v>25</v>
      </c>
      <c r="D20" s="1547">
        <v>40</v>
      </c>
      <c r="E20" s="1547">
        <f>D20/C20*100</f>
        <v>160</v>
      </c>
    </row>
    <row r="21" spans="1:5" ht="25.5">
      <c r="A21" s="1541">
        <v>14</v>
      </c>
      <c r="B21" s="1542" t="s">
        <v>3442</v>
      </c>
      <c r="C21" s="1546">
        <v>100</v>
      </c>
      <c r="D21" s="1541">
        <v>20</v>
      </c>
      <c r="E21" s="1541">
        <f>D21/C21*100</f>
        <v>20</v>
      </c>
    </row>
    <row r="22" spans="1:5" ht="25.5">
      <c r="A22" s="1541">
        <v>15</v>
      </c>
      <c r="B22" s="1542" t="s">
        <v>5363</v>
      </c>
      <c r="C22" s="1546" t="s">
        <v>3443</v>
      </c>
      <c r="D22" s="1541" t="s">
        <v>757</v>
      </c>
      <c r="E22" s="1544" t="s">
        <v>757</v>
      </c>
    </row>
    <row r="23" spans="1:5" ht="25.5">
      <c r="A23" s="1541">
        <v>16</v>
      </c>
      <c r="B23" s="1542" t="s">
        <v>3444</v>
      </c>
      <c r="C23" s="1546">
        <v>20</v>
      </c>
      <c r="D23" s="1541">
        <v>0</v>
      </c>
      <c r="E23" s="1541">
        <v>0</v>
      </c>
    </row>
    <row r="24" spans="1:5" ht="25.5">
      <c r="A24" s="1541">
        <v>17</v>
      </c>
      <c r="B24" s="1542" t="s">
        <v>3445</v>
      </c>
      <c r="C24" s="1546" t="s">
        <v>3443</v>
      </c>
      <c r="D24" s="1548" t="s">
        <v>3010</v>
      </c>
      <c r="E24" s="1544" t="s">
        <v>757</v>
      </c>
    </row>
    <row r="25" spans="1:5" ht="25.5">
      <c r="A25" s="1541">
        <v>18</v>
      </c>
      <c r="B25" s="1542" t="s">
        <v>3446</v>
      </c>
      <c r="C25" s="1546">
        <v>50</v>
      </c>
      <c r="D25" s="1547">
        <v>86</v>
      </c>
      <c r="E25" s="1547">
        <f>D25/C25*100</f>
        <v>172</v>
      </c>
    </row>
    <row r="26" spans="1:5" ht="25.5">
      <c r="A26" s="1541">
        <v>19</v>
      </c>
      <c r="B26" s="1542" t="s">
        <v>3447</v>
      </c>
      <c r="C26" s="1546">
        <v>14</v>
      </c>
      <c r="D26" s="1547">
        <v>86</v>
      </c>
      <c r="E26" s="1547">
        <f>D26/C26*100</f>
        <v>614.28571428571433</v>
      </c>
    </row>
    <row r="27" spans="1:5" ht="25.5">
      <c r="A27" s="1541">
        <v>20</v>
      </c>
      <c r="B27" s="1542" t="s">
        <v>3448</v>
      </c>
      <c r="C27" s="1546">
        <v>14</v>
      </c>
      <c r="D27" s="1547" t="s">
        <v>757</v>
      </c>
      <c r="E27" s="1544" t="s">
        <v>757</v>
      </c>
    </row>
    <row r="28" spans="1:5" ht="15" customHeight="1">
      <c r="A28" s="1541">
        <v>21</v>
      </c>
      <c r="B28" s="1542" t="s">
        <v>3449</v>
      </c>
      <c r="C28" s="1546">
        <v>85</v>
      </c>
      <c r="D28" s="1543">
        <v>86</v>
      </c>
      <c r="E28" s="1543">
        <f>D28/C28*100</f>
        <v>101.17647058823529</v>
      </c>
    </row>
    <row r="29" spans="1:5" ht="25.5">
      <c r="A29" s="1541">
        <v>22</v>
      </c>
      <c r="B29" s="1542" t="s">
        <v>3450</v>
      </c>
      <c r="C29" s="1546">
        <v>75</v>
      </c>
      <c r="D29" s="1543">
        <v>54</v>
      </c>
      <c r="E29" s="1543">
        <f>D29/C29*100</f>
        <v>72</v>
      </c>
    </row>
    <row r="30" spans="1:5" ht="25.5">
      <c r="A30" s="1541">
        <v>23</v>
      </c>
      <c r="B30" s="1542" t="s">
        <v>3451</v>
      </c>
      <c r="C30" s="1546" t="s">
        <v>3443</v>
      </c>
      <c r="D30" s="1543">
        <v>60</v>
      </c>
      <c r="E30" s="1544" t="s">
        <v>757</v>
      </c>
    </row>
    <row r="31" spans="1:5" ht="25.5">
      <c r="A31" s="1541">
        <v>24</v>
      </c>
      <c r="B31" s="1542" t="s">
        <v>3452</v>
      </c>
      <c r="C31" s="1546">
        <v>9</v>
      </c>
      <c r="D31" s="1543">
        <v>12</v>
      </c>
      <c r="E31" s="1543">
        <f>D31/C31*100</f>
        <v>133.33333333333331</v>
      </c>
    </row>
    <row r="32" spans="1:5" ht="25.5">
      <c r="A32" s="1541">
        <v>25</v>
      </c>
      <c r="B32" s="1542" t="s">
        <v>3453</v>
      </c>
      <c r="C32" s="1546">
        <v>7</v>
      </c>
      <c r="D32" s="1543">
        <v>2</v>
      </c>
      <c r="E32" s="1543">
        <f>D32/C32*100</f>
        <v>28.571428571428569</v>
      </c>
    </row>
    <row r="33" spans="1:5" ht="38.25">
      <c r="A33" s="1541">
        <v>26</v>
      </c>
      <c r="B33" s="1542" t="s">
        <v>3454</v>
      </c>
      <c r="C33" s="1546">
        <v>100</v>
      </c>
      <c r="D33" s="1541">
        <v>100</v>
      </c>
      <c r="E33" s="1541">
        <f>D33/C33*100</f>
        <v>100</v>
      </c>
    </row>
    <row r="34" spans="1:5" ht="38.25">
      <c r="A34" s="1541">
        <v>27</v>
      </c>
      <c r="B34" s="1542" t="s">
        <v>5364</v>
      </c>
      <c r="C34" s="1546">
        <v>50</v>
      </c>
      <c r="D34" s="1543">
        <v>35</v>
      </c>
      <c r="E34" s="1543">
        <f>D34/C34*100</f>
        <v>70</v>
      </c>
    </row>
    <row r="35" spans="1:5" ht="25.5">
      <c r="A35" s="1541">
        <v>28</v>
      </c>
      <c r="B35" s="1542" t="s">
        <v>3455</v>
      </c>
      <c r="C35" s="1546">
        <v>0</v>
      </c>
      <c r="D35" s="1549" t="s">
        <v>3010</v>
      </c>
      <c r="E35" s="1544" t="s">
        <v>757</v>
      </c>
    </row>
    <row r="36" spans="1:5" ht="25.5">
      <c r="A36" s="1541">
        <v>29</v>
      </c>
      <c r="B36" s="1542" t="s">
        <v>5365</v>
      </c>
      <c r="C36" s="1546">
        <v>45</v>
      </c>
      <c r="D36" s="1543">
        <v>80</v>
      </c>
      <c r="E36" s="1543">
        <f>D36/C36*100</f>
        <v>177.77777777777777</v>
      </c>
    </row>
    <row r="37" spans="1:5" ht="25.5">
      <c r="A37" s="1541">
        <v>30</v>
      </c>
      <c r="B37" s="1542" t="s">
        <v>3456</v>
      </c>
      <c r="C37" s="1546">
        <v>45</v>
      </c>
      <c r="D37" s="1547">
        <v>40</v>
      </c>
      <c r="E37" s="1547">
        <f>D37/C37*100</f>
        <v>88.888888888888886</v>
      </c>
    </row>
    <row r="38" spans="1:5" ht="25.5">
      <c r="A38" s="1541">
        <v>31</v>
      </c>
      <c r="B38" s="1542" t="s">
        <v>3457</v>
      </c>
      <c r="C38" s="1546">
        <v>65</v>
      </c>
      <c r="D38" s="1547">
        <v>38</v>
      </c>
      <c r="E38" s="1547">
        <f>D38/C38*100</f>
        <v>58.461538461538467</v>
      </c>
    </row>
    <row r="39" spans="1:5" ht="25.5">
      <c r="A39" s="1541">
        <v>32</v>
      </c>
      <c r="B39" s="1542" t="s">
        <v>3458</v>
      </c>
      <c r="C39" s="1546">
        <v>100</v>
      </c>
      <c r="D39" s="1547">
        <v>100</v>
      </c>
      <c r="E39" s="1547">
        <f>D39/C39*100</f>
        <v>100</v>
      </c>
    </row>
    <row r="40" spans="1:5" ht="38.25">
      <c r="A40" s="1541">
        <v>33</v>
      </c>
      <c r="B40" s="1542" t="s">
        <v>3459</v>
      </c>
      <c r="C40" s="1546" t="s">
        <v>3443</v>
      </c>
      <c r="D40" s="1548" t="s">
        <v>3010</v>
      </c>
      <c r="E40" s="1544" t="s">
        <v>757</v>
      </c>
    </row>
    <row r="41" spans="1:5" ht="25.5">
      <c r="A41" s="1541">
        <v>34</v>
      </c>
      <c r="B41" s="1542" t="s">
        <v>6459</v>
      </c>
      <c r="C41" s="1546" t="s">
        <v>3443</v>
      </c>
      <c r="D41" s="1548" t="s">
        <v>3010</v>
      </c>
      <c r="E41" s="1544" t="s">
        <v>757</v>
      </c>
    </row>
    <row r="42" spans="1:5" ht="38.25">
      <c r="A42" s="1541">
        <v>35</v>
      </c>
      <c r="B42" s="1542" t="s">
        <v>3460</v>
      </c>
      <c r="C42" s="1546" t="s">
        <v>3443</v>
      </c>
      <c r="D42" s="1548" t="s">
        <v>3010</v>
      </c>
      <c r="E42" s="1544" t="s">
        <v>757</v>
      </c>
    </row>
    <row r="43" spans="1:5" ht="38.25">
      <c r="A43" s="1541">
        <v>36</v>
      </c>
      <c r="B43" s="1542" t="s">
        <v>3461</v>
      </c>
      <c r="C43" s="1546" t="s">
        <v>3443</v>
      </c>
      <c r="D43" s="1548" t="s">
        <v>3010</v>
      </c>
      <c r="E43" s="1544" t="s">
        <v>757</v>
      </c>
    </row>
    <row r="44" spans="1:5" ht="38.25">
      <c r="A44" s="1541">
        <v>37</v>
      </c>
      <c r="B44" s="1542" t="s">
        <v>3462</v>
      </c>
      <c r="C44" s="1546" t="s">
        <v>3443</v>
      </c>
      <c r="D44" s="1548" t="s">
        <v>3010</v>
      </c>
      <c r="E44" s="1544" t="s">
        <v>757</v>
      </c>
    </row>
    <row r="45" spans="1:5" ht="40.5" customHeight="1">
      <c r="A45" s="1541">
        <v>38</v>
      </c>
      <c r="B45" s="1542" t="s">
        <v>3463</v>
      </c>
      <c r="C45" s="1546" t="s">
        <v>3443</v>
      </c>
      <c r="D45" s="1548" t="s">
        <v>3010</v>
      </c>
      <c r="E45" s="1544" t="s">
        <v>757</v>
      </c>
    </row>
    <row r="46" spans="1:5" ht="42" customHeight="1">
      <c r="A46" s="1541">
        <v>39</v>
      </c>
      <c r="B46" s="1542" t="s">
        <v>3464</v>
      </c>
      <c r="C46" s="1546" t="s">
        <v>3443</v>
      </c>
      <c r="D46" s="1548" t="s">
        <v>3010</v>
      </c>
      <c r="E46" s="1544" t="s">
        <v>757</v>
      </c>
    </row>
    <row r="47" spans="1:5" ht="25.5">
      <c r="A47" s="1541">
        <v>40</v>
      </c>
      <c r="B47" s="1542" t="s">
        <v>3465</v>
      </c>
      <c r="C47" s="1546" t="s">
        <v>3443</v>
      </c>
      <c r="D47" s="1548" t="s">
        <v>3010</v>
      </c>
      <c r="E47" s="1544" t="s">
        <v>757</v>
      </c>
    </row>
    <row r="48" spans="1:5" ht="38.25">
      <c r="A48" s="1541">
        <v>41</v>
      </c>
      <c r="B48" s="1542" t="s">
        <v>3466</v>
      </c>
      <c r="C48" s="1546" t="s">
        <v>3443</v>
      </c>
      <c r="D48" s="1548" t="s">
        <v>3010</v>
      </c>
      <c r="E48" s="1544" t="s">
        <v>757</v>
      </c>
    </row>
    <row r="49" spans="1:5" ht="38.25">
      <c r="A49" s="1541">
        <v>42</v>
      </c>
      <c r="B49" s="1542" t="s">
        <v>3467</v>
      </c>
      <c r="C49" s="1546" t="s">
        <v>3443</v>
      </c>
      <c r="D49" s="1549">
        <v>32</v>
      </c>
      <c r="E49" s="1544" t="s">
        <v>757</v>
      </c>
    </row>
    <row r="50" spans="1:5" ht="38.25">
      <c r="A50" s="1541">
        <v>43</v>
      </c>
      <c r="B50" s="1542" t="s">
        <v>6460</v>
      </c>
      <c r="C50" s="1546">
        <v>35</v>
      </c>
      <c r="D50" s="1548" t="s">
        <v>3010</v>
      </c>
      <c r="E50" s="1544" t="s">
        <v>757</v>
      </c>
    </row>
    <row r="51" spans="1:5" ht="25.5">
      <c r="A51" s="1541">
        <v>44</v>
      </c>
      <c r="B51" s="1542" t="s">
        <v>3468</v>
      </c>
      <c r="C51" s="1546" t="s">
        <v>3443</v>
      </c>
      <c r="D51" s="1547">
        <v>72</v>
      </c>
      <c r="E51" s="1544" t="s">
        <v>757</v>
      </c>
    </row>
    <row r="52" spans="1:5" ht="25.5">
      <c r="A52" s="1541">
        <v>45</v>
      </c>
      <c r="B52" s="1542" t="s">
        <v>3469</v>
      </c>
      <c r="C52" s="1546" t="s">
        <v>3443</v>
      </c>
      <c r="D52" s="1547">
        <v>2</v>
      </c>
      <c r="E52" s="1544" t="s">
        <v>757</v>
      </c>
    </row>
    <row r="53" spans="1:5" ht="25.5">
      <c r="A53" s="1541">
        <v>46</v>
      </c>
      <c r="B53" s="1542" t="s">
        <v>6461</v>
      </c>
      <c r="C53" s="1546" t="s">
        <v>3443</v>
      </c>
      <c r="D53" s="1541">
        <v>0</v>
      </c>
      <c r="E53" s="1544" t="s">
        <v>757</v>
      </c>
    </row>
    <row r="54" spans="1:5" ht="38.25">
      <c r="A54" s="1541">
        <v>47</v>
      </c>
      <c r="B54" s="1542" t="s">
        <v>3470</v>
      </c>
      <c r="C54" s="1546" t="s">
        <v>3443</v>
      </c>
      <c r="D54" s="1541">
        <v>84</v>
      </c>
      <c r="E54" s="1544" t="s">
        <v>757</v>
      </c>
    </row>
    <row r="55" spans="1:5" ht="25.5">
      <c r="A55" s="1541">
        <v>48</v>
      </c>
      <c r="B55" s="1542" t="s">
        <v>3471</v>
      </c>
      <c r="C55" s="1546" t="s">
        <v>3443</v>
      </c>
      <c r="D55" s="1548" t="s">
        <v>3010</v>
      </c>
      <c r="E55" s="1544" t="s">
        <v>757</v>
      </c>
    </row>
    <row r="56" spans="1:5" ht="38.25">
      <c r="A56" s="1541">
        <v>49</v>
      </c>
      <c r="B56" s="1542" t="s">
        <v>3472</v>
      </c>
      <c r="C56" s="1546" t="s">
        <v>3443</v>
      </c>
      <c r="D56" s="1541">
        <v>88</v>
      </c>
      <c r="E56" s="1544" t="s">
        <v>757</v>
      </c>
    </row>
    <row r="57" spans="1:5" ht="25.5">
      <c r="A57" s="1541">
        <v>50</v>
      </c>
      <c r="B57" s="1542" t="s">
        <v>5586</v>
      </c>
      <c r="C57" s="1546" t="s">
        <v>3443</v>
      </c>
      <c r="D57" s="1541">
        <v>69</v>
      </c>
      <c r="E57" s="1544" t="s">
        <v>757</v>
      </c>
    </row>
    <row r="58" spans="1:5" ht="25.5">
      <c r="A58" s="1541">
        <v>51</v>
      </c>
      <c r="B58" s="1542" t="s">
        <v>3473</v>
      </c>
      <c r="C58" s="1546">
        <v>100</v>
      </c>
      <c r="D58" s="1541">
        <v>87</v>
      </c>
      <c r="E58" s="1541">
        <f>D58/C58*100</f>
        <v>87</v>
      </c>
    </row>
    <row r="59" spans="1:5" ht="25.5">
      <c r="A59" s="1541">
        <v>52</v>
      </c>
      <c r="B59" s="1542" t="s">
        <v>3474</v>
      </c>
      <c r="C59" s="1546" t="s">
        <v>3443</v>
      </c>
      <c r="D59" s="1541">
        <v>50</v>
      </c>
      <c r="E59" s="1544" t="s">
        <v>757</v>
      </c>
    </row>
    <row r="60" spans="1:5" ht="25.5">
      <c r="A60" s="1541">
        <v>53</v>
      </c>
      <c r="B60" s="1542" t="s">
        <v>3475</v>
      </c>
      <c r="C60" s="1546">
        <v>100</v>
      </c>
      <c r="D60" s="1543">
        <v>59</v>
      </c>
      <c r="E60" s="1543">
        <f>D60/C60*100</f>
        <v>59</v>
      </c>
    </row>
    <row r="61" spans="1:5">
      <c r="A61" s="2052" t="s">
        <v>53</v>
      </c>
    </row>
  </sheetData>
  <autoFilter ref="A4:E60"/>
  <printOptions horizontalCentered="1"/>
  <pageMargins left="0.31496062992125984" right="0.31496062992125984" top="0.55118110236220474" bottom="0.55118110236220474" header="0.31496062992125984" footer="0.31496062992125984"/>
  <pageSetup fitToHeight="1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58"/>
  <sheetViews>
    <sheetView zoomScaleNormal="100" workbookViewId="0">
      <selection activeCell="D30" sqref="D30"/>
    </sheetView>
  </sheetViews>
  <sheetFormatPr baseColWidth="10" defaultColWidth="11.42578125" defaultRowHeight="15"/>
  <cols>
    <col min="1" max="1" width="51.140625" style="1552" customWidth="1"/>
    <col min="2" max="2" width="13.140625" style="1552" customWidth="1"/>
    <col min="3" max="3" width="12.7109375" style="1552" customWidth="1"/>
    <col min="4" max="4" width="11.42578125" style="1552"/>
    <col min="5" max="5" width="13.28515625" style="1552" customWidth="1"/>
    <col min="6" max="6" width="14.42578125" style="1552" customWidth="1"/>
    <col min="7" max="7" width="12.7109375" style="1552" customWidth="1"/>
    <col min="8" max="8" width="13.5703125" style="1552" customWidth="1"/>
    <col min="9" max="9" width="11.42578125" style="1552"/>
    <col min="10" max="10" width="18.140625" style="1552" customWidth="1"/>
    <col min="11" max="16384" width="11.42578125" style="1552"/>
  </cols>
  <sheetData>
    <row r="1" spans="1:12">
      <c r="A1" s="449" t="s">
        <v>365</v>
      </c>
    </row>
    <row r="2" spans="1:12">
      <c r="A2" s="449" t="s">
        <v>3590</v>
      </c>
    </row>
    <row r="3" spans="1:12">
      <c r="A3" s="449" t="s">
        <v>6576</v>
      </c>
    </row>
    <row r="4" spans="1:12">
      <c r="A4" s="1771" t="s">
        <v>367</v>
      </c>
      <c r="B4" s="1771" t="s">
        <v>963</v>
      </c>
      <c r="C4" s="1771" t="s">
        <v>668</v>
      </c>
      <c r="D4" s="1553"/>
      <c r="E4" s="1553"/>
      <c r="F4" s="1553"/>
      <c r="G4" s="1553"/>
      <c r="H4" s="1553"/>
      <c r="I4" s="1553"/>
      <c r="J4" s="1553"/>
      <c r="K4" s="1554"/>
      <c r="L4" s="1554"/>
    </row>
    <row r="5" spans="1:12">
      <c r="A5" s="1555" t="s">
        <v>428</v>
      </c>
      <c r="B5" s="1777">
        <v>94</v>
      </c>
      <c r="C5" s="1778">
        <v>23.6</v>
      </c>
      <c r="D5" s="1553"/>
      <c r="E5" s="1553"/>
      <c r="F5" s="1553"/>
      <c r="G5" s="1553"/>
      <c r="H5" s="1553"/>
      <c r="I5" s="1553"/>
      <c r="J5" s="1553"/>
      <c r="K5" s="1554"/>
      <c r="L5" s="1554"/>
    </row>
    <row r="6" spans="1:12">
      <c r="A6" s="1555" t="s">
        <v>426</v>
      </c>
      <c r="B6" s="1777">
        <v>164</v>
      </c>
      <c r="C6" s="1778">
        <v>41.1</v>
      </c>
      <c r="D6" s="1553"/>
      <c r="E6" s="1553"/>
      <c r="F6" s="1553"/>
      <c r="G6" s="1553"/>
      <c r="H6" s="1553"/>
      <c r="I6" s="1553"/>
      <c r="J6" s="1553"/>
      <c r="K6" s="1554"/>
      <c r="L6" s="1554"/>
    </row>
    <row r="7" spans="1:12">
      <c r="A7" s="1555" t="s">
        <v>427</v>
      </c>
      <c r="B7" s="1777">
        <v>141</v>
      </c>
      <c r="C7" s="1778">
        <v>35.299999999999997</v>
      </c>
      <c r="D7" s="1553"/>
      <c r="E7" s="1553"/>
      <c r="F7" s="1553"/>
      <c r="G7" s="1553"/>
      <c r="H7" s="1553"/>
      <c r="I7" s="1553"/>
      <c r="J7" s="1553"/>
      <c r="K7" s="1554"/>
      <c r="L7" s="1554"/>
    </row>
    <row r="8" spans="1:12">
      <c r="A8" s="1772" t="s">
        <v>0</v>
      </c>
      <c r="B8" s="2053">
        <v>399</v>
      </c>
      <c r="C8" s="2053">
        <v>100</v>
      </c>
      <c r="D8" s="1553"/>
      <c r="E8" s="1553"/>
      <c r="F8" s="1553"/>
      <c r="G8" s="1553"/>
      <c r="H8" s="1553"/>
      <c r="I8" s="1553"/>
      <c r="J8" s="1553"/>
      <c r="K8" s="1554"/>
      <c r="L8" s="1554"/>
    </row>
    <row r="9" spans="1:12">
      <c r="A9" s="1556"/>
      <c r="B9" s="1556"/>
      <c r="C9" s="1556"/>
      <c r="D9" s="1553"/>
      <c r="E9" s="1553"/>
      <c r="F9" s="1553"/>
      <c r="G9" s="1553"/>
      <c r="H9" s="1553"/>
      <c r="I9" s="1553"/>
      <c r="J9" s="1553"/>
      <c r="K9" s="1554"/>
      <c r="L9" s="1554"/>
    </row>
    <row r="10" spans="1:12">
      <c r="A10" s="1771" t="s">
        <v>950</v>
      </c>
      <c r="B10" s="1771" t="s">
        <v>963</v>
      </c>
      <c r="C10" s="1771" t="s">
        <v>668</v>
      </c>
      <c r="D10" s="1553"/>
      <c r="E10" s="1553"/>
      <c r="F10" s="1553"/>
      <c r="G10" s="1553"/>
      <c r="H10" s="1553"/>
      <c r="I10" s="1553"/>
      <c r="J10" s="1553"/>
      <c r="K10" s="1554"/>
      <c r="L10" s="1554"/>
    </row>
    <row r="11" spans="1:12">
      <c r="A11" s="1555" t="s">
        <v>1121</v>
      </c>
      <c r="B11" s="1777">
        <v>204</v>
      </c>
      <c r="C11" s="1778">
        <v>51.1</v>
      </c>
      <c r="D11" s="1553"/>
      <c r="E11" s="1553"/>
      <c r="F11" s="1553"/>
      <c r="G11" s="1553"/>
      <c r="H11" s="1553"/>
      <c r="I11" s="1553"/>
      <c r="J11" s="1553"/>
      <c r="K11" s="1554"/>
      <c r="L11" s="1554"/>
    </row>
    <row r="12" spans="1:12">
      <c r="A12" s="1555" t="s">
        <v>1120</v>
      </c>
      <c r="B12" s="1777">
        <v>195</v>
      </c>
      <c r="C12" s="1778">
        <v>48.9</v>
      </c>
      <c r="D12" s="1553"/>
      <c r="E12" s="1553"/>
      <c r="F12" s="1553"/>
      <c r="G12" s="1553"/>
      <c r="H12" s="1553"/>
      <c r="I12" s="1553"/>
      <c r="J12" s="1553"/>
      <c r="K12" s="1554"/>
      <c r="L12" s="1554"/>
    </row>
    <row r="13" spans="1:12">
      <c r="A13" s="1772" t="s">
        <v>0</v>
      </c>
      <c r="B13" s="2053">
        <v>399</v>
      </c>
      <c r="C13" s="2053">
        <v>100</v>
      </c>
      <c r="D13" s="1553"/>
      <c r="E13" s="1553"/>
      <c r="F13" s="1553"/>
      <c r="G13" s="1553"/>
      <c r="H13" s="1553"/>
      <c r="I13" s="1553"/>
      <c r="J13" s="1553"/>
      <c r="K13" s="1554"/>
      <c r="L13" s="1554"/>
    </row>
    <row r="14" spans="1:12">
      <c r="A14" s="1553"/>
      <c r="B14" s="1553"/>
      <c r="C14" s="1553"/>
      <c r="D14" s="1553"/>
      <c r="E14" s="1553"/>
      <c r="F14" s="1553"/>
      <c r="G14" s="1553"/>
      <c r="H14" s="1553"/>
      <c r="I14" s="1553"/>
      <c r="J14" s="1553"/>
      <c r="K14" s="1554"/>
      <c r="L14" s="1554"/>
    </row>
    <row r="15" spans="1:12">
      <c r="A15" s="2508" t="s">
        <v>3476</v>
      </c>
      <c r="B15" s="2503" t="s">
        <v>3477</v>
      </c>
      <c r="C15" s="2503"/>
      <c r="D15" s="2503" t="s">
        <v>2682</v>
      </c>
      <c r="E15" s="2503"/>
      <c r="F15" s="1553"/>
      <c r="G15" s="1553"/>
      <c r="H15" s="1554"/>
      <c r="I15" s="1554"/>
    </row>
    <row r="16" spans="1:12">
      <c r="A16" s="2509"/>
      <c r="B16" s="1773" t="s">
        <v>963</v>
      </c>
      <c r="C16" s="1773" t="s">
        <v>3478</v>
      </c>
      <c r="D16" s="1773" t="s">
        <v>963</v>
      </c>
      <c r="E16" s="1773" t="s">
        <v>668</v>
      </c>
      <c r="F16" s="2504"/>
      <c r="G16" s="2505"/>
      <c r="H16" s="1554"/>
      <c r="I16" s="1554"/>
    </row>
    <row r="17" spans="1:12">
      <c r="A17" s="2054" t="s">
        <v>2508</v>
      </c>
      <c r="B17" s="1557">
        <v>391</v>
      </c>
      <c r="C17" s="1557">
        <v>98</v>
      </c>
      <c r="D17" s="1557">
        <v>8</v>
      </c>
      <c r="E17" s="2055">
        <v>2</v>
      </c>
      <c r="F17" s="1558"/>
      <c r="G17" s="1559"/>
      <c r="H17" s="1554"/>
      <c r="I17" s="1554"/>
    </row>
    <row r="18" spans="1:12" ht="15" customHeight="1">
      <c r="A18" s="2054" t="s">
        <v>2515</v>
      </c>
      <c r="B18" s="1560">
        <v>381</v>
      </c>
      <c r="C18" s="1561">
        <v>95.5</v>
      </c>
      <c r="D18" s="1560">
        <v>18</v>
      </c>
      <c r="E18" s="1561">
        <v>4.5</v>
      </c>
      <c r="F18" s="1558"/>
      <c r="G18" s="1553"/>
      <c r="H18" s="1554"/>
      <c r="I18" s="1554"/>
    </row>
    <row r="19" spans="1:12" ht="15" customHeight="1">
      <c r="A19" s="2054" t="s">
        <v>5286</v>
      </c>
      <c r="B19" s="1560">
        <v>387</v>
      </c>
      <c r="C19" s="1561">
        <v>97</v>
      </c>
      <c r="D19" s="1560">
        <v>12</v>
      </c>
      <c r="E19" s="1561">
        <v>3</v>
      </c>
      <c r="F19" s="1558"/>
      <c r="G19" s="1553"/>
      <c r="H19" s="1554"/>
      <c r="I19" s="1554"/>
    </row>
    <row r="20" spans="1:12" ht="15" customHeight="1">
      <c r="A20" s="2054" t="s">
        <v>2512</v>
      </c>
      <c r="B20" s="1560">
        <v>388</v>
      </c>
      <c r="C20" s="1561">
        <v>97.2</v>
      </c>
      <c r="D20" s="1560">
        <v>11</v>
      </c>
      <c r="E20" s="1561">
        <v>2.8</v>
      </c>
      <c r="F20" s="1558"/>
      <c r="G20" s="1553"/>
      <c r="H20" s="1554"/>
      <c r="I20" s="1554"/>
    </row>
    <row r="21" spans="1:12" ht="15" customHeight="1">
      <c r="A21" s="2054" t="s">
        <v>2509</v>
      </c>
      <c r="B21" s="1560">
        <v>363</v>
      </c>
      <c r="C21" s="1561">
        <v>91</v>
      </c>
      <c r="D21" s="1560">
        <v>36</v>
      </c>
      <c r="E21" s="1561">
        <v>9</v>
      </c>
      <c r="F21" s="1558"/>
      <c r="G21" s="1553"/>
      <c r="H21" s="1554"/>
      <c r="I21" s="1554"/>
    </row>
    <row r="22" spans="1:12" ht="15" customHeight="1">
      <c r="A22" s="2054" t="s">
        <v>2511</v>
      </c>
      <c r="B22" s="1560">
        <v>390</v>
      </c>
      <c r="C22" s="1561">
        <v>97.7</v>
      </c>
      <c r="D22" s="1560">
        <v>9</v>
      </c>
      <c r="E22" s="1561">
        <v>2.2999999999999998</v>
      </c>
      <c r="F22" s="1558"/>
      <c r="G22" s="1553"/>
      <c r="H22" s="1554"/>
      <c r="I22" s="1554"/>
    </row>
    <row r="23" spans="1:12" ht="15" customHeight="1">
      <c r="A23" s="2054" t="s">
        <v>5285</v>
      </c>
      <c r="B23" s="1560">
        <v>391</v>
      </c>
      <c r="C23" s="1561">
        <v>98</v>
      </c>
      <c r="D23" s="1560">
        <v>8</v>
      </c>
      <c r="E23" s="1561">
        <v>2</v>
      </c>
      <c r="F23" s="1558"/>
      <c r="G23" s="1553"/>
      <c r="H23" s="1554"/>
      <c r="I23" s="1554"/>
    </row>
    <row r="24" spans="1:12" ht="15" customHeight="1">
      <c r="A24" s="2054" t="s">
        <v>2513</v>
      </c>
      <c r="B24" s="1560">
        <v>390</v>
      </c>
      <c r="C24" s="1561">
        <v>97.7</v>
      </c>
      <c r="D24" s="1560">
        <v>9</v>
      </c>
      <c r="E24" s="1561">
        <v>2.2999999999999998</v>
      </c>
      <c r="F24" s="1558"/>
      <c r="G24" s="1553"/>
      <c r="H24" s="1554"/>
      <c r="I24" s="1554"/>
    </row>
    <row r="25" spans="1:12" ht="15" customHeight="1">
      <c r="A25" s="2054" t="s">
        <v>2514</v>
      </c>
      <c r="B25" s="1560">
        <v>386</v>
      </c>
      <c r="C25" s="1561">
        <v>96.7</v>
      </c>
      <c r="D25" s="1560">
        <v>13</v>
      </c>
      <c r="E25" s="1561">
        <v>3.3</v>
      </c>
      <c r="F25" s="1558"/>
      <c r="G25" s="1553"/>
      <c r="H25" s="1554"/>
      <c r="I25" s="1554"/>
    </row>
    <row r="26" spans="1:12" ht="15" customHeight="1">
      <c r="A26" s="2054" t="s">
        <v>2517</v>
      </c>
      <c r="B26" s="1560">
        <v>380</v>
      </c>
      <c r="C26" s="1561">
        <v>95.2</v>
      </c>
      <c r="D26" s="1560">
        <v>19</v>
      </c>
      <c r="E26" s="1561">
        <v>4.8</v>
      </c>
      <c r="F26" s="1558"/>
      <c r="G26" s="1562"/>
      <c r="H26" s="1563"/>
      <c r="I26" s="1564"/>
      <c r="J26" s="1565"/>
    </row>
    <row r="27" spans="1:12" ht="15" customHeight="1">
      <c r="A27" s="2054" t="s">
        <v>5587</v>
      </c>
      <c r="B27" s="1560">
        <v>387</v>
      </c>
      <c r="C27" s="1561">
        <v>97</v>
      </c>
      <c r="D27" s="1560">
        <v>12</v>
      </c>
      <c r="E27" s="1561">
        <v>3</v>
      </c>
      <c r="F27" s="1558"/>
      <c r="G27" s="1566"/>
      <c r="H27" s="1567"/>
      <c r="I27" s="1567"/>
      <c r="J27" s="1568"/>
    </row>
    <row r="28" spans="1:12" ht="15" customHeight="1">
      <c r="A28" s="2054" t="s">
        <v>2516</v>
      </c>
      <c r="B28" s="1560">
        <v>383</v>
      </c>
      <c r="C28" s="1561">
        <v>96</v>
      </c>
      <c r="D28" s="1560">
        <v>16</v>
      </c>
      <c r="E28" s="1561">
        <v>4</v>
      </c>
      <c r="F28" s="1558"/>
      <c r="G28" s="1553"/>
      <c r="H28" s="1554"/>
      <c r="I28" s="1554"/>
    </row>
    <row r="29" spans="1:12" ht="15" customHeight="1">
      <c r="A29" s="2054" t="s">
        <v>2510</v>
      </c>
      <c r="B29" s="1560">
        <v>380</v>
      </c>
      <c r="C29" s="1561">
        <v>95.2</v>
      </c>
      <c r="D29" s="1560">
        <v>19</v>
      </c>
      <c r="E29" s="1561">
        <v>4.8</v>
      </c>
      <c r="F29" s="1558"/>
      <c r="G29" s="1553"/>
      <c r="H29" s="1554"/>
      <c r="I29" s="1554"/>
    </row>
    <row r="30" spans="1:12" ht="15" customHeight="1">
      <c r="A30" s="2054" t="s">
        <v>2518</v>
      </c>
      <c r="B30" s="1560">
        <v>390</v>
      </c>
      <c r="C30" s="1561">
        <v>97.7</v>
      </c>
      <c r="D30" s="1560">
        <v>9</v>
      </c>
      <c r="E30" s="1561">
        <v>2.2999999999999998</v>
      </c>
      <c r="F30" s="1558"/>
      <c r="G30" s="1553"/>
      <c r="H30" s="1554"/>
      <c r="I30" s="1554"/>
    </row>
    <row r="31" spans="1:12" ht="15" customHeight="1">
      <c r="A31" s="2054" t="s">
        <v>2519</v>
      </c>
      <c r="B31" s="1560">
        <v>384</v>
      </c>
      <c r="C31" s="1561">
        <v>96.2</v>
      </c>
      <c r="D31" s="1560">
        <v>15</v>
      </c>
      <c r="E31" s="1561">
        <v>3.8</v>
      </c>
      <c r="F31" s="1558"/>
      <c r="G31" s="1553"/>
      <c r="H31" s="1569"/>
      <c r="I31" s="1554"/>
    </row>
    <row r="32" spans="1:12">
      <c r="A32" s="1553"/>
      <c r="B32" s="1553"/>
      <c r="C32" s="1553"/>
      <c r="D32" s="1553"/>
      <c r="E32" s="1553"/>
      <c r="F32" s="1553"/>
      <c r="G32" s="1553"/>
      <c r="H32" s="1553"/>
      <c r="I32" s="1553"/>
      <c r="J32" s="1553"/>
      <c r="K32" s="1569"/>
      <c r="L32" s="1554"/>
    </row>
    <row r="33" spans="1:12">
      <c r="A33" s="2506" t="s">
        <v>5366</v>
      </c>
      <c r="B33" s="2507"/>
      <c r="C33" s="1774" t="s">
        <v>3479</v>
      </c>
      <c r="D33" s="1774" t="s">
        <v>3480</v>
      </c>
      <c r="E33" s="1774" t="s">
        <v>3481</v>
      </c>
      <c r="F33" s="1774" t="s">
        <v>3482</v>
      </c>
      <c r="G33" s="1774" t="s">
        <v>0</v>
      </c>
      <c r="H33" s="1570"/>
      <c r="I33" s="1567"/>
      <c r="J33" s="1571"/>
    </row>
    <row r="34" spans="1:12">
      <c r="A34" s="2501" t="s">
        <v>29</v>
      </c>
      <c r="B34" s="1572" t="s">
        <v>963</v>
      </c>
      <c r="C34" s="1572">
        <v>19</v>
      </c>
      <c r="D34" s="1572">
        <v>17</v>
      </c>
      <c r="E34" s="1572">
        <v>80</v>
      </c>
      <c r="F34" s="1572">
        <v>247</v>
      </c>
      <c r="G34" s="1560">
        <f ca="1">SUM(C34:H34)</f>
        <v>363</v>
      </c>
      <c r="H34" s="1570"/>
      <c r="I34" s="1571"/>
      <c r="J34" s="1571"/>
    </row>
    <row r="35" spans="1:12">
      <c r="A35" s="2502"/>
      <c r="B35" s="1572" t="s">
        <v>668</v>
      </c>
      <c r="C35" s="1573">
        <v>5.2341597796143251</v>
      </c>
      <c r="D35" s="1573">
        <v>4.6831955922865012</v>
      </c>
      <c r="E35" s="1573">
        <v>22.038567493112946</v>
      </c>
      <c r="F35" s="1573">
        <v>68.044077134986225</v>
      </c>
      <c r="G35" s="1560">
        <f ca="1">SUM(C35:H35)</f>
        <v>100</v>
      </c>
      <c r="H35" s="1570"/>
      <c r="I35" s="1574"/>
      <c r="J35" s="1571"/>
    </row>
    <row r="36" spans="1:12">
      <c r="A36" s="2501" t="s">
        <v>3483</v>
      </c>
      <c r="B36" s="1572" t="s">
        <v>963</v>
      </c>
      <c r="C36" s="1572">
        <v>20</v>
      </c>
      <c r="D36" s="1572">
        <v>23</v>
      </c>
      <c r="E36" s="1572">
        <v>106</v>
      </c>
      <c r="F36" s="1572">
        <v>214</v>
      </c>
      <c r="G36" s="1560">
        <f t="shared" ref="G36:G43" si="0">SUM(C36:F36)</f>
        <v>363</v>
      </c>
      <c r="H36" s="1570"/>
      <c r="I36" s="1567"/>
      <c r="J36" s="1571"/>
    </row>
    <row r="37" spans="1:12" ht="15.75" customHeight="1">
      <c r="A37" s="2502"/>
      <c r="B37" s="1572" t="s">
        <v>668</v>
      </c>
      <c r="C37" s="1573">
        <v>5.5096418732782366</v>
      </c>
      <c r="D37" s="1573">
        <v>6.3360881542699721</v>
      </c>
      <c r="E37" s="1573">
        <v>29.201101928374655</v>
      </c>
      <c r="F37" s="1573">
        <v>58.953168044077138</v>
      </c>
      <c r="G37" s="1560">
        <f t="shared" si="0"/>
        <v>100</v>
      </c>
      <c r="H37" s="1570"/>
      <c r="I37" s="1574"/>
      <c r="J37" s="1571"/>
    </row>
    <row r="38" spans="1:12">
      <c r="A38" s="2501" t="s">
        <v>3484</v>
      </c>
      <c r="B38" s="1572" t="s">
        <v>963</v>
      </c>
      <c r="C38" s="1572">
        <v>17</v>
      </c>
      <c r="D38" s="1572">
        <v>35</v>
      </c>
      <c r="E38" s="1572">
        <v>108</v>
      </c>
      <c r="F38" s="1572">
        <v>203</v>
      </c>
      <c r="G38" s="1560">
        <f t="shared" si="0"/>
        <v>363</v>
      </c>
      <c r="H38" s="1570"/>
      <c r="I38" s="1567"/>
      <c r="J38" s="1571"/>
    </row>
    <row r="39" spans="1:12" ht="15.75" customHeight="1">
      <c r="A39" s="2502"/>
      <c r="B39" s="1572" t="s">
        <v>668</v>
      </c>
      <c r="C39" s="1573">
        <v>4.6831955922865012</v>
      </c>
      <c r="D39" s="1573">
        <v>9.6418732782369148</v>
      </c>
      <c r="E39" s="1573">
        <v>29.75206611570248</v>
      </c>
      <c r="F39" s="1573">
        <v>55.922865013774107</v>
      </c>
      <c r="G39" s="1560">
        <f t="shared" si="0"/>
        <v>100</v>
      </c>
      <c r="H39" s="1570"/>
      <c r="I39" s="1574"/>
      <c r="J39" s="1571"/>
    </row>
    <row r="40" spans="1:12" ht="15.75" customHeight="1">
      <c r="A40" s="2501" t="s">
        <v>3485</v>
      </c>
      <c r="B40" s="1572" t="s">
        <v>963</v>
      </c>
      <c r="C40" s="1572">
        <v>26</v>
      </c>
      <c r="D40" s="1572">
        <v>27</v>
      </c>
      <c r="E40" s="1572">
        <v>109</v>
      </c>
      <c r="F40" s="1572">
        <v>201</v>
      </c>
      <c r="G40" s="1560">
        <f t="shared" si="0"/>
        <v>363</v>
      </c>
      <c r="H40" s="1570"/>
      <c r="I40" s="1567"/>
      <c r="J40" s="1571"/>
    </row>
    <row r="41" spans="1:12" ht="15.75" customHeight="1">
      <c r="A41" s="2502"/>
      <c r="B41" s="1572" t="s">
        <v>668</v>
      </c>
      <c r="C41" s="1573">
        <v>7.1625344352617084</v>
      </c>
      <c r="D41" s="1573">
        <v>7.4380165289256199</v>
      </c>
      <c r="E41" s="1573">
        <v>30.02754820936639</v>
      </c>
      <c r="F41" s="1573">
        <v>55.371900826446279</v>
      </c>
      <c r="G41" s="1560">
        <f t="shared" si="0"/>
        <v>100</v>
      </c>
      <c r="H41" s="1570"/>
      <c r="I41" s="1574"/>
      <c r="J41" s="1571"/>
    </row>
    <row r="42" spans="1:12" ht="15.75" customHeight="1">
      <c r="A42" s="2501" t="s">
        <v>3486</v>
      </c>
      <c r="B42" s="1572" t="s">
        <v>963</v>
      </c>
      <c r="C42" s="1572">
        <v>33</v>
      </c>
      <c r="D42" s="1572">
        <v>37</v>
      </c>
      <c r="E42" s="1572">
        <v>90</v>
      </c>
      <c r="F42" s="1572">
        <v>203</v>
      </c>
      <c r="G42" s="1560">
        <f t="shared" si="0"/>
        <v>363</v>
      </c>
      <c r="H42" s="1570"/>
      <c r="I42" s="1567"/>
      <c r="J42" s="1571"/>
    </row>
    <row r="43" spans="1:12">
      <c r="A43" s="2502"/>
      <c r="B43" s="1572" t="s">
        <v>668</v>
      </c>
      <c r="C43" s="1573">
        <v>9.0909090909090917</v>
      </c>
      <c r="D43" s="1573">
        <v>10.192837465564738</v>
      </c>
      <c r="E43" s="1573">
        <v>24.793388429752067</v>
      </c>
      <c r="F43" s="1573">
        <v>55.922865013774107</v>
      </c>
      <c r="G43" s="1560">
        <f t="shared" si="0"/>
        <v>100</v>
      </c>
      <c r="H43" s="1570"/>
      <c r="I43" s="1574"/>
      <c r="J43" s="1571"/>
    </row>
    <row r="44" spans="1:12">
      <c r="A44" s="1553"/>
      <c r="B44" s="1553"/>
      <c r="C44" s="1553"/>
      <c r="D44" s="1553"/>
      <c r="E44" s="1553"/>
      <c r="F44" s="1553"/>
      <c r="G44" s="1553"/>
      <c r="H44" s="1553"/>
      <c r="I44" s="1553"/>
      <c r="J44" s="1570"/>
      <c r="K44" s="1567"/>
      <c r="L44" s="1571"/>
    </row>
    <row r="45" spans="1:12" ht="30.75" customHeight="1">
      <c r="A45" s="2506" t="s">
        <v>5367</v>
      </c>
      <c r="B45" s="2507"/>
      <c r="C45" s="1774">
        <v>1</v>
      </c>
      <c r="D45" s="1774">
        <v>2</v>
      </c>
      <c r="E45" s="1774">
        <v>3</v>
      </c>
      <c r="F45" s="1774">
        <v>4</v>
      </c>
      <c r="G45" s="1774">
        <v>5</v>
      </c>
      <c r="H45" s="1774" t="s">
        <v>0</v>
      </c>
      <c r="I45" s="1575"/>
      <c r="J45" s="1567"/>
      <c r="K45" s="1571"/>
    </row>
    <row r="46" spans="1:12" ht="15.75" customHeight="1">
      <c r="A46" s="2501" t="s">
        <v>5368</v>
      </c>
      <c r="B46" s="1572" t="s">
        <v>963</v>
      </c>
      <c r="C46" s="1560">
        <v>6</v>
      </c>
      <c r="D46" s="1560">
        <v>10</v>
      </c>
      <c r="E46" s="1560">
        <v>43</v>
      </c>
      <c r="F46" s="1560">
        <v>108</v>
      </c>
      <c r="G46" s="1560">
        <v>224</v>
      </c>
      <c r="H46" s="1560">
        <f t="shared" ref="H46:H77" si="1">SUM(C46:G46)</f>
        <v>391</v>
      </c>
      <c r="I46" s="1570"/>
      <c r="J46" s="1567"/>
      <c r="K46" s="1571"/>
    </row>
    <row r="47" spans="1:12">
      <c r="A47" s="2502"/>
      <c r="B47" s="1572" t="s">
        <v>668</v>
      </c>
      <c r="C47" s="1561">
        <v>1.5345268542199488</v>
      </c>
      <c r="D47" s="1561">
        <v>2.5575447570332481</v>
      </c>
      <c r="E47" s="1561">
        <v>10.997442455242966</v>
      </c>
      <c r="F47" s="1561">
        <v>27.62148337595908</v>
      </c>
      <c r="G47" s="1561">
        <v>57.289002557544755</v>
      </c>
      <c r="H47" s="1560">
        <f t="shared" si="1"/>
        <v>100</v>
      </c>
      <c r="I47" s="1576"/>
      <c r="J47" s="1567"/>
      <c r="K47" s="1571"/>
    </row>
    <row r="48" spans="1:12" ht="15.75" customHeight="1">
      <c r="A48" s="2501" t="s">
        <v>3487</v>
      </c>
      <c r="B48" s="1572" t="s">
        <v>963</v>
      </c>
      <c r="C48" s="1560">
        <v>8</v>
      </c>
      <c r="D48" s="1572">
        <v>5</v>
      </c>
      <c r="E48" s="1560">
        <v>26</v>
      </c>
      <c r="F48" s="1560">
        <v>98</v>
      </c>
      <c r="G48" s="1560">
        <v>254</v>
      </c>
      <c r="H48" s="1560">
        <f t="shared" si="1"/>
        <v>391</v>
      </c>
      <c r="I48" s="1576"/>
      <c r="J48" s="1567"/>
      <c r="K48" s="1571"/>
    </row>
    <row r="49" spans="1:11">
      <c r="A49" s="2502"/>
      <c r="B49" s="1572" t="s">
        <v>668</v>
      </c>
      <c r="C49" s="1577">
        <v>2.0460358056265986</v>
      </c>
      <c r="D49" s="1578">
        <v>1.2787723785166241</v>
      </c>
      <c r="E49" s="1577">
        <v>6.6496163682864449</v>
      </c>
      <c r="F49" s="1577">
        <v>25.063938618925832</v>
      </c>
      <c r="G49" s="1577">
        <v>64.961636828644501</v>
      </c>
      <c r="H49" s="1560">
        <f t="shared" si="1"/>
        <v>100</v>
      </c>
      <c r="I49" s="1576"/>
      <c r="J49" s="1567"/>
      <c r="K49" s="1571"/>
    </row>
    <row r="50" spans="1:11" ht="15.75" customHeight="1">
      <c r="A50" s="2501" t="s">
        <v>3488</v>
      </c>
      <c r="B50" s="1572" t="s">
        <v>963</v>
      </c>
      <c r="C50" s="1560">
        <v>8</v>
      </c>
      <c r="D50" s="1560">
        <v>1</v>
      </c>
      <c r="E50" s="1560">
        <v>20</v>
      </c>
      <c r="F50" s="1560">
        <v>80</v>
      </c>
      <c r="G50" s="1560">
        <v>281</v>
      </c>
      <c r="H50" s="1560">
        <f t="shared" si="1"/>
        <v>390</v>
      </c>
      <c r="I50" s="1576"/>
      <c r="J50" s="1567"/>
      <c r="K50" s="1571"/>
    </row>
    <row r="51" spans="1:11">
      <c r="A51" s="2502"/>
      <c r="B51" s="1572" t="s">
        <v>668</v>
      </c>
      <c r="C51" s="1577">
        <v>2.0512820512820511</v>
      </c>
      <c r="D51" s="1578">
        <v>0.25641025641025639</v>
      </c>
      <c r="E51" s="1577">
        <v>5.1282051282051286</v>
      </c>
      <c r="F51" s="1577">
        <v>20.512820512820515</v>
      </c>
      <c r="G51" s="1577">
        <v>72.051282051282058</v>
      </c>
      <c r="H51" s="1560">
        <f t="shared" si="1"/>
        <v>100</v>
      </c>
      <c r="I51" s="1576"/>
      <c r="J51" s="1567"/>
      <c r="K51" s="1571"/>
    </row>
    <row r="52" spans="1:11" ht="15.75" customHeight="1">
      <c r="A52" s="2501" t="s">
        <v>3489</v>
      </c>
      <c r="B52" s="1572" t="s">
        <v>963</v>
      </c>
      <c r="C52" s="1560">
        <v>5</v>
      </c>
      <c r="D52" s="1572">
        <v>8</v>
      </c>
      <c r="E52" s="1560">
        <v>29</v>
      </c>
      <c r="F52" s="1560">
        <v>100</v>
      </c>
      <c r="G52" s="1560">
        <v>248</v>
      </c>
      <c r="H52" s="1560">
        <f t="shared" si="1"/>
        <v>390</v>
      </c>
      <c r="I52" s="1576"/>
      <c r="J52" s="1567"/>
      <c r="K52" s="1571"/>
    </row>
    <row r="53" spans="1:11">
      <c r="A53" s="2502"/>
      <c r="B53" s="1572" t="s">
        <v>668</v>
      </c>
      <c r="C53" s="1577">
        <v>1.2820512820512822</v>
      </c>
      <c r="D53" s="1578">
        <v>2.0512820512820511</v>
      </c>
      <c r="E53" s="1577">
        <v>7.4358974358974361</v>
      </c>
      <c r="F53" s="1577">
        <v>25.641025641025642</v>
      </c>
      <c r="G53" s="1577">
        <v>63.589743589743591</v>
      </c>
      <c r="H53" s="1560">
        <f t="shared" si="1"/>
        <v>100</v>
      </c>
      <c r="I53" s="1576"/>
      <c r="J53" s="1567"/>
      <c r="K53" s="1571"/>
    </row>
    <row r="54" spans="1:11" ht="15.75" customHeight="1">
      <c r="A54" s="2501" t="s">
        <v>1354</v>
      </c>
      <c r="B54" s="1572" t="s">
        <v>963</v>
      </c>
      <c r="C54" s="1560">
        <v>8</v>
      </c>
      <c r="D54" s="1560">
        <v>3</v>
      </c>
      <c r="E54" s="1560">
        <v>15</v>
      </c>
      <c r="F54" s="1560">
        <v>84</v>
      </c>
      <c r="G54" s="1560">
        <v>280</v>
      </c>
      <c r="H54" s="1560">
        <f t="shared" si="1"/>
        <v>390</v>
      </c>
      <c r="I54" s="1576"/>
      <c r="J54" s="1567"/>
      <c r="K54" s="1571"/>
    </row>
    <row r="55" spans="1:11">
      <c r="A55" s="2502"/>
      <c r="B55" s="1572" t="s">
        <v>668</v>
      </c>
      <c r="C55" s="1577">
        <v>2.0512820512820511</v>
      </c>
      <c r="D55" s="1578">
        <v>0.76923076923076927</v>
      </c>
      <c r="E55" s="1577">
        <v>3.8461538461538463</v>
      </c>
      <c r="F55" s="1577">
        <v>21.53846153846154</v>
      </c>
      <c r="G55" s="1577">
        <v>71.794871794871796</v>
      </c>
      <c r="H55" s="1560">
        <f t="shared" si="1"/>
        <v>100</v>
      </c>
      <c r="I55" s="1576"/>
      <c r="J55" s="1567"/>
      <c r="K55" s="1571"/>
    </row>
    <row r="56" spans="1:11" ht="15.75" customHeight="1">
      <c r="A56" s="2501" t="s">
        <v>3490</v>
      </c>
      <c r="B56" s="1572" t="s">
        <v>963</v>
      </c>
      <c r="C56" s="1560">
        <v>9</v>
      </c>
      <c r="D56" s="1560">
        <v>8</v>
      </c>
      <c r="E56" s="1560">
        <v>18</v>
      </c>
      <c r="F56" s="1560">
        <v>74</v>
      </c>
      <c r="G56" s="1560">
        <v>281</v>
      </c>
      <c r="H56" s="1560">
        <f t="shared" si="1"/>
        <v>390</v>
      </c>
      <c r="I56" s="1576"/>
      <c r="J56" s="1567"/>
      <c r="K56" s="1571"/>
    </row>
    <row r="57" spans="1:11">
      <c r="A57" s="2502"/>
      <c r="B57" s="1572" t="s">
        <v>668</v>
      </c>
      <c r="C57" s="1577">
        <v>2.3076923076923075</v>
      </c>
      <c r="D57" s="1578">
        <v>2.0512820512820511</v>
      </c>
      <c r="E57" s="1577">
        <v>4.615384615384615</v>
      </c>
      <c r="F57" s="1577">
        <v>18.974358974358974</v>
      </c>
      <c r="G57" s="1577">
        <v>72.051282051282058</v>
      </c>
      <c r="H57" s="1560">
        <f t="shared" si="1"/>
        <v>100</v>
      </c>
      <c r="I57" s="1576"/>
      <c r="J57" s="1567"/>
      <c r="K57" s="1571"/>
    </row>
    <row r="58" spans="1:11" ht="15.75" customHeight="1">
      <c r="A58" s="2501" t="s">
        <v>3491</v>
      </c>
      <c r="B58" s="1572" t="s">
        <v>963</v>
      </c>
      <c r="C58" s="1560">
        <v>10</v>
      </c>
      <c r="D58" s="1572">
        <v>1</v>
      </c>
      <c r="E58" s="1560">
        <v>10</v>
      </c>
      <c r="F58" s="1560">
        <v>54</v>
      </c>
      <c r="G58" s="1560">
        <v>313</v>
      </c>
      <c r="H58" s="1560">
        <f t="shared" si="1"/>
        <v>388</v>
      </c>
      <c r="I58" s="1576"/>
      <c r="J58" s="1567"/>
      <c r="K58" s="1571"/>
    </row>
    <row r="59" spans="1:11">
      <c r="A59" s="2502"/>
      <c r="B59" s="1572" t="s">
        <v>668</v>
      </c>
      <c r="C59" s="1577">
        <v>2.5773195876288661</v>
      </c>
      <c r="D59" s="1578">
        <v>0.25773195876288657</v>
      </c>
      <c r="E59" s="1577">
        <v>2.5773195876288661</v>
      </c>
      <c r="F59" s="1577">
        <v>13.917525773195877</v>
      </c>
      <c r="G59" s="1577">
        <v>80.670103092783506</v>
      </c>
      <c r="H59" s="1560">
        <f t="shared" si="1"/>
        <v>100</v>
      </c>
      <c r="I59" s="1576"/>
      <c r="J59" s="1567"/>
      <c r="K59" s="1571"/>
    </row>
    <row r="60" spans="1:11" ht="15.75" customHeight="1">
      <c r="A60" s="2501" t="s">
        <v>3492</v>
      </c>
      <c r="B60" s="1572" t="s">
        <v>963</v>
      </c>
      <c r="C60" s="1560">
        <v>9</v>
      </c>
      <c r="D60" s="1560">
        <v>2</v>
      </c>
      <c r="E60" s="1560">
        <v>5</v>
      </c>
      <c r="F60" s="1560">
        <v>56</v>
      </c>
      <c r="G60" s="1560">
        <v>316</v>
      </c>
      <c r="H60" s="1560">
        <f t="shared" si="1"/>
        <v>388</v>
      </c>
      <c r="I60" s="1576"/>
      <c r="J60" s="1567"/>
      <c r="K60" s="1571"/>
    </row>
    <row r="61" spans="1:11">
      <c r="A61" s="2502"/>
      <c r="B61" s="1572" t="s">
        <v>668</v>
      </c>
      <c r="C61" s="1577">
        <v>2.3195876288659796</v>
      </c>
      <c r="D61" s="1577">
        <v>0.51546391752577314</v>
      </c>
      <c r="E61" s="1577">
        <v>1.2886597938144331</v>
      </c>
      <c r="F61" s="1577">
        <v>14.43298969072165</v>
      </c>
      <c r="G61" s="1577">
        <v>81.44329896907216</v>
      </c>
      <c r="H61" s="1560">
        <f t="shared" si="1"/>
        <v>100</v>
      </c>
      <c r="I61" s="1576"/>
      <c r="J61" s="1567"/>
      <c r="K61" s="1571"/>
    </row>
    <row r="62" spans="1:11" ht="15.75" customHeight="1">
      <c r="A62" s="2501" t="s">
        <v>3493</v>
      </c>
      <c r="B62" s="1572" t="s">
        <v>963</v>
      </c>
      <c r="C62" s="1560">
        <v>7</v>
      </c>
      <c r="D62" s="1572">
        <v>8</v>
      </c>
      <c r="E62" s="1560">
        <v>31</v>
      </c>
      <c r="F62" s="1560">
        <v>95</v>
      </c>
      <c r="G62" s="1560">
        <v>246</v>
      </c>
      <c r="H62" s="1560">
        <f t="shared" si="1"/>
        <v>387</v>
      </c>
      <c r="I62" s="1576"/>
      <c r="J62" s="1567"/>
      <c r="K62" s="1571"/>
    </row>
    <row r="63" spans="1:11">
      <c r="A63" s="2502"/>
      <c r="B63" s="1572" t="s">
        <v>668</v>
      </c>
      <c r="C63" s="1577">
        <v>1.8087855297157622</v>
      </c>
      <c r="D63" s="1578">
        <v>2.0671834625322996</v>
      </c>
      <c r="E63" s="1577">
        <v>8.0103359173126609</v>
      </c>
      <c r="F63" s="1577">
        <v>24.547803617571059</v>
      </c>
      <c r="G63" s="1577">
        <v>63.565891472868216</v>
      </c>
      <c r="H63" s="1560">
        <f t="shared" si="1"/>
        <v>100</v>
      </c>
      <c r="I63" s="1576"/>
      <c r="J63" s="1567"/>
      <c r="K63" s="1571"/>
    </row>
    <row r="64" spans="1:11" ht="15.75" customHeight="1">
      <c r="A64" s="2501" t="s">
        <v>3494</v>
      </c>
      <c r="B64" s="1572" t="s">
        <v>963</v>
      </c>
      <c r="C64" s="1560">
        <v>10</v>
      </c>
      <c r="D64" s="1572">
        <v>2</v>
      </c>
      <c r="E64" s="1560">
        <v>6</v>
      </c>
      <c r="F64" s="1560">
        <v>65</v>
      </c>
      <c r="G64" s="1560">
        <v>307</v>
      </c>
      <c r="H64" s="1560">
        <f t="shared" si="1"/>
        <v>390</v>
      </c>
      <c r="I64" s="1576"/>
      <c r="J64" s="1567"/>
      <c r="K64" s="1571"/>
    </row>
    <row r="65" spans="1:12">
      <c r="A65" s="2502"/>
      <c r="B65" s="1572" t="s">
        <v>668</v>
      </c>
      <c r="C65" s="1577">
        <v>2.5641025641025643</v>
      </c>
      <c r="D65" s="1578">
        <v>0.51282051282051277</v>
      </c>
      <c r="E65" s="1577">
        <v>1.5384615384615385</v>
      </c>
      <c r="F65" s="1577">
        <v>16.666666666666668</v>
      </c>
      <c r="G65" s="1577">
        <v>78.717948717948715</v>
      </c>
      <c r="H65" s="1560">
        <f t="shared" si="1"/>
        <v>100</v>
      </c>
      <c r="I65" s="1576"/>
      <c r="J65" s="1567"/>
      <c r="K65" s="1571"/>
    </row>
    <row r="66" spans="1:12" ht="15.75" customHeight="1">
      <c r="A66" s="2501" t="s">
        <v>5369</v>
      </c>
      <c r="B66" s="1572" t="s">
        <v>963</v>
      </c>
      <c r="C66" s="1560">
        <v>9</v>
      </c>
      <c r="D66" s="1572">
        <v>7</v>
      </c>
      <c r="E66" s="1560">
        <v>41</v>
      </c>
      <c r="F66" s="1560">
        <v>110</v>
      </c>
      <c r="G66" s="1560">
        <v>220</v>
      </c>
      <c r="H66" s="1560">
        <f t="shared" si="1"/>
        <v>387</v>
      </c>
      <c r="I66" s="1576"/>
      <c r="J66" s="1567"/>
      <c r="K66" s="1571"/>
    </row>
    <row r="67" spans="1:12">
      <c r="A67" s="2502"/>
      <c r="B67" s="1572" t="s">
        <v>668</v>
      </c>
      <c r="C67" s="1577">
        <v>2.3255813953488373</v>
      </c>
      <c r="D67" s="1578">
        <v>1.8087855297157622</v>
      </c>
      <c r="E67" s="1577">
        <v>10.594315245478036</v>
      </c>
      <c r="F67" s="1577">
        <v>28.423772609819121</v>
      </c>
      <c r="G67" s="1577">
        <v>56.847545219638242</v>
      </c>
      <c r="H67" s="1560">
        <f t="shared" si="1"/>
        <v>100</v>
      </c>
      <c r="I67" s="1576"/>
      <c r="J67" s="1567"/>
      <c r="K67" s="1571"/>
    </row>
    <row r="68" spans="1:12" ht="15.75" customHeight="1">
      <c r="A68" s="2501" t="s">
        <v>3308</v>
      </c>
      <c r="B68" s="1572" t="s">
        <v>963</v>
      </c>
      <c r="C68" s="1560">
        <v>12</v>
      </c>
      <c r="D68" s="1572">
        <v>8</v>
      </c>
      <c r="E68" s="1560">
        <v>16</v>
      </c>
      <c r="F68" s="1560">
        <v>84</v>
      </c>
      <c r="G68" s="1560">
        <v>267</v>
      </c>
      <c r="H68" s="1560">
        <f t="shared" si="1"/>
        <v>387</v>
      </c>
      <c r="I68" s="1576"/>
      <c r="J68" s="1567"/>
      <c r="K68" s="1571"/>
    </row>
    <row r="69" spans="1:12">
      <c r="A69" s="2502"/>
      <c r="B69" s="1572" t="s">
        <v>668</v>
      </c>
      <c r="C69" s="1577">
        <v>3.1007751937984498</v>
      </c>
      <c r="D69" s="1578">
        <v>2.0671834625322996</v>
      </c>
      <c r="E69" s="1577">
        <v>4.1343669250645991</v>
      </c>
      <c r="F69" s="1577">
        <v>21.705426356589147</v>
      </c>
      <c r="G69" s="1577">
        <v>68.992248062015506</v>
      </c>
      <c r="H69" s="1560">
        <f t="shared" si="1"/>
        <v>100</v>
      </c>
      <c r="I69" s="1576"/>
      <c r="J69" s="1567"/>
      <c r="K69" s="1571"/>
    </row>
    <row r="70" spans="1:12" ht="15.75" customHeight="1">
      <c r="A70" s="2501" t="s">
        <v>3495</v>
      </c>
      <c r="B70" s="1572" t="s">
        <v>963</v>
      </c>
      <c r="C70" s="1560">
        <v>9</v>
      </c>
      <c r="D70" s="1560">
        <v>6</v>
      </c>
      <c r="E70" s="1560">
        <v>20</v>
      </c>
      <c r="F70" s="1560">
        <v>80</v>
      </c>
      <c r="G70" s="1560">
        <v>271</v>
      </c>
      <c r="H70" s="1560">
        <f t="shared" si="1"/>
        <v>386</v>
      </c>
      <c r="I70" s="1576"/>
      <c r="J70" s="1567"/>
      <c r="K70" s="1571"/>
    </row>
    <row r="71" spans="1:12">
      <c r="A71" s="2502"/>
      <c r="B71" s="1572" t="s">
        <v>668</v>
      </c>
      <c r="C71" s="1577">
        <v>2.3316062176165802</v>
      </c>
      <c r="D71" s="1577">
        <v>1.5544041450777202</v>
      </c>
      <c r="E71" s="1577">
        <v>5.1813471502590671</v>
      </c>
      <c r="F71" s="1577">
        <v>20.725388601036268</v>
      </c>
      <c r="G71" s="1577">
        <v>70.207253886010363</v>
      </c>
      <c r="H71" s="1560">
        <f t="shared" si="1"/>
        <v>100</v>
      </c>
      <c r="I71" s="1576"/>
      <c r="J71" s="1567"/>
      <c r="K71" s="1571"/>
    </row>
    <row r="72" spans="1:12" ht="15.75" customHeight="1">
      <c r="A72" s="2501" t="s">
        <v>5588</v>
      </c>
      <c r="B72" s="1572" t="s">
        <v>963</v>
      </c>
      <c r="C72" s="1560">
        <v>6</v>
      </c>
      <c r="D72" s="1560">
        <v>6</v>
      </c>
      <c r="E72" s="1560">
        <v>27</v>
      </c>
      <c r="F72" s="1560">
        <v>99</v>
      </c>
      <c r="G72" s="1560">
        <v>243</v>
      </c>
      <c r="H72" s="1560">
        <f t="shared" si="1"/>
        <v>381</v>
      </c>
      <c r="I72" s="1576"/>
      <c r="J72" s="1567"/>
      <c r="K72" s="1571"/>
    </row>
    <row r="73" spans="1:12">
      <c r="A73" s="2502"/>
      <c r="B73" s="1572" t="s">
        <v>668</v>
      </c>
      <c r="C73" s="1577">
        <v>1.5748031496062993</v>
      </c>
      <c r="D73" s="1577">
        <v>1.5748031496062993</v>
      </c>
      <c r="E73" s="1577">
        <v>7.0866141732283463</v>
      </c>
      <c r="F73" s="1577">
        <v>25.984251968503937</v>
      </c>
      <c r="G73" s="1577">
        <v>63.779527559055119</v>
      </c>
      <c r="H73" s="1560">
        <f t="shared" si="1"/>
        <v>100</v>
      </c>
      <c r="I73" s="1576"/>
      <c r="J73" s="1567"/>
      <c r="K73" s="1571"/>
    </row>
    <row r="74" spans="1:12" ht="15.75" customHeight="1">
      <c r="A74" s="2501" t="s">
        <v>5370</v>
      </c>
      <c r="B74" s="1572" t="s">
        <v>963</v>
      </c>
      <c r="C74" s="1560">
        <v>10</v>
      </c>
      <c r="D74" s="1572">
        <v>1</v>
      </c>
      <c r="E74" s="1560">
        <v>4</v>
      </c>
      <c r="F74" s="1560">
        <v>48</v>
      </c>
      <c r="G74" s="1560">
        <v>320</v>
      </c>
      <c r="H74" s="1560">
        <f t="shared" si="1"/>
        <v>383</v>
      </c>
      <c r="I74" s="1576"/>
      <c r="J74" s="1567"/>
      <c r="K74" s="1571"/>
    </row>
    <row r="75" spans="1:12">
      <c r="A75" s="2502"/>
      <c r="B75" s="1572" t="s">
        <v>668</v>
      </c>
      <c r="C75" s="1577">
        <v>2.6109660574412534</v>
      </c>
      <c r="D75" s="1578">
        <v>0.26109660574412535</v>
      </c>
      <c r="E75" s="1577">
        <v>1.0443864229765014</v>
      </c>
      <c r="F75" s="1577">
        <v>12.532637075718016</v>
      </c>
      <c r="G75" s="1577">
        <v>83.55091383812011</v>
      </c>
      <c r="H75" s="1560">
        <f t="shared" si="1"/>
        <v>100</v>
      </c>
      <c r="I75" s="1576"/>
      <c r="J75" s="1567"/>
      <c r="K75" s="1571"/>
    </row>
    <row r="76" spans="1:12" ht="15.75" customHeight="1">
      <c r="A76" s="2501" t="s">
        <v>3496</v>
      </c>
      <c r="B76" s="1572" t="s">
        <v>963</v>
      </c>
      <c r="C76" s="1560">
        <v>11</v>
      </c>
      <c r="D76" s="1572">
        <v>1</v>
      </c>
      <c r="E76" s="1560">
        <v>13</v>
      </c>
      <c r="F76" s="1560">
        <v>66</v>
      </c>
      <c r="G76" s="1560">
        <v>289</v>
      </c>
      <c r="H76" s="1560">
        <f t="shared" si="1"/>
        <v>380</v>
      </c>
      <c r="I76" s="1576"/>
      <c r="J76" s="1567"/>
      <c r="K76" s="1571"/>
    </row>
    <row r="77" spans="1:12">
      <c r="A77" s="2502"/>
      <c r="B77" s="1572" t="s">
        <v>668</v>
      </c>
      <c r="C77" s="1577">
        <v>2.8947368421052633</v>
      </c>
      <c r="D77" s="1578">
        <v>0.26315789473684209</v>
      </c>
      <c r="E77" s="1577">
        <v>3.4210526315789473</v>
      </c>
      <c r="F77" s="1577">
        <v>17.368421052631579</v>
      </c>
      <c r="G77" s="1577">
        <v>76.05263157894737</v>
      </c>
      <c r="H77" s="1560">
        <f t="shared" si="1"/>
        <v>100</v>
      </c>
      <c r="I77" s="1576"/>
      <c r="J77" s="1567"/>
      <c r="K77" s="1571"/>
    </row>
    <row r="78" spans="1:12">
      <c r="A78" s="1553"/>
      <c r="B78" s="1553"/>
      <c r="C78" s="1553"/>
      <c r="D78" s="1553"/>
      <c r="E78" s="1553"/>
      <c r="F78" s="1553"/>
      <c r="G78" s="1553"/>
      <c r="H78" s="1553"/>
      <c r="I78" s="1553"/>
      <c r="J78" s="1553"/>
      <c r="K78" s="1569"/>
      <c r="L78" s="1554"/>
    </row>
    <row r="79" spans="1:12">
      <c r="A79" s="2510" t="s">
        <v>5371</v>
      </c>
      <c r="B79" s="2511"/>
      <c r="C79" s="1773" t="s">
        <v>3497</v>
      </c>
      <c r="D79" s="1773" t="s">
        <v>3498</v>
      </c>
      <c r="E79" s="1773" t="s">
        <v>3499</v>
      </c>
      <c r="F79" s="1773" t="s">
        <v>0</v>
      </c>
      <c r="G79" s="1553"/>
      <c r="H79" s="1569"/>
      <c r="I79" s="1554"/>
    </row>
    <row r="80" spans="1:12" ht="15.75" customHeight="1">
      <c r="A80" s="2501" t="s">
        <v>3500</v>
      </c>
      <c r="B80" s="1572" t="s">
        <v>963</v>
      </c>
      <c r="C80" s="1560">
        <v>0</v>
      </c>
      <c r="D80" s="1560">
        <v>28</v>
      </c>
      <c r="E80" s="1560">
        <v>362</v>
      </c>
      <c r="F80" s="1560">
        <f t="shared" ref="F80:F87" si="2">SUM(C80:E80)</f>
        <v>390</v>
      </c>
      <c r="G80" s="1553"/>
      <c r="H80" s="1569"/>
      <c r="I80" s="1554"/>
    </row>
    <row r="81" spans="1:12">
      <c r="A81" s="2502"/>
      <c r="B81" s="1572" t="s">
        <v>668</v>
      </c>
      <c r="C81" s="1561">
        <v>0</v>
      </c>
      <c r="D81" s="1561">
        <v>7.1794871794871797</v>
      </c>
      <c r="E81" s="1561">
        <v>92.820512820512818</v>
      </c>
      <c r="F81" s="1560">
        <f t="shared" si="2"/>
        <v>100</v>
      </c>
      <c r="G81" s="1553"/>
      <c r="H81" s="1569"/>
      <c r="I81" s="1554"/>
    </row>
    <row r="82" spans="1:12">
      <c r="A82" s="2501" t="s">
        <v>3501</v>
      </c>
      <c r="B82" s="1572" t="s">
        <v>963</v>
      </c>
      <c r="C82" s="1560">
        <v>0</v>
      </c>
      <c r="D82" s="1560">
        <v>21</v>
      </c>
      <c r="E82" s="1560">
        <v>369</v>
      </c>
      <c r="F82" s="1560">
        <f t="shared" si="2"/>
        <v>390</v>
      </c>
      <c r="G82" s="1553"/>
      <c r="H82" s="1569"/>
      <c r="I82" s="1554"/>
    </row>
    <row r="83" spans="1:12">
      <c r="A83" s="2502"/>
      <c r="B83" s="1572" t="s">
        <v>668</v>
      </c>
      <c r="C83" s="1561">
        <v>0</v>
      </c>
      <c r="D83" s="1561">
        <v>5.384615384615385</v>
      </c>
      <c r="E83" s="1561">
        <v>94.615384615384613</v>
      </c>
      <c r="F83" s="1560">
        <f t="shared" si="2"/>
        <v>100</v>
      </c>
      <c r="G83" s="1553"/>
      <c r="H83" s="1569"/>
      <c r="I83" s="1554"/>
    </row>
    <row r="84" spans="1:12" ht="15" customHeight="1">
      <c r="A84" s="2501" t="s">
        <v>3502</v>
      </c>
      <c r="B84" s="1572" t="s">
        <v>963</v>
      </c>
      <c r="C84" s="1560">
        <v>0</v>
      </c>
      <c r="D84" s="1560">
        <v>41</v>
      </c>
      <c r="E84" s="1560">
        <v>349</v>
      </c>
      <c r="F84" s="1560">
        <f t="shared" si="2"/>
        <v>390</v>
      </c>
      <c r="G84" s="1579"/>
      <c r="H84" s="1569"/>
      <c r="I84" s="1554"/>
    </row>
    <row r="85" spans="1:12">
      <c r="A85" s="2502"/>
      <c r="B85" s="1572" t="s">
        <v>668</v>
      </c>
      <c r="C85" s="1561">
        <v>0</v>
      </c>
      <c r="D85" s="1561">
        <v>10.512820512820513</v>
      </c>
      <c r="E85" s="1561">
        <v>89.487179487179489</v>
      </c>
      <c r="F85" s="1560">
        <f t="shared" si="2"/>
        <v>100</v>
      </c>
      <c r="G85" s="1579"/>
      <c r="H85" s="1569"/>
      <c r="I85" s="1554"/>
    </row>
    <row r="86" spans="1:12" ht="15" customHeight="1">
      <c r="A86" s="2501" t="s">
        <v>3503</v>
      </c>
      <c r="B86" s="1572" t="s">
        <v>963</v>
      </c>
      <c r="C86" s="1560">
        <v>1</v>
      </c>
      <c r="D86" s="1560">
        <v>32</v>
      </c>
      <c r="E86" s="1560">
        <v>357</v>
      </c>
      <c r="F86" s="1560">
        <f t="shared" si="2"/>
        <v>390</v>
      </c>
      <c r="G86" s="1579"/>
      <c r="H86" s="1569"/>
      <c r="I86" s="1554"/>
    </row>
    <row r="87" spans="1:12">
      <c r="A87" s="2502"/>
      <c r="B87" s="1572" t="s">
        <v>668</v>
      </c>
      <c r="C87" s="1561">
        <v>0.25641025641025639</v>
      </c>
      <c r="D87" s="1561">
        <v>8.2051282051282044</v>
      </c>
      <c r="E87" s="1561">
        <v>91.538461538461533</v>
      </c>
      <c r="F87" s="1560">
        <f t="shared" si="2"/>
        <v>100</v>
      </c>
      <c r="G87" s="1579"/>
      <c r="H87" s="1569"/>
      <c r="I87" s="1554"/>
    </row>
    <row r="88" spans="1:12">
      <c r="A88" s="1553"/>
      <c r="B88" s="1553"/>
      <c r="C88" s="1553"/>
      <c r="D88" s="1553"/>
      <c r="E88" s="1553"/>
      <c r="F88" s="1553"/>
      <c r="G88" s="1553"/>
      <c r="H88" s="1553"/>
      <c r="I88" s="1553"/>
      <c r="J88" s="1553"/>
      <c r="K88" s="1569"/>
      <c r="L88" s="1554"/>
    </row>
    <row r="89" spans="1:12" ht="25.5">
      <c r="A89" s="2506" t="s">
        <v>3504</v>
      </c>
      <c r="B89" s="2507"/>
      <c r="C89" s="1774" t="s">
        <v>3505</v>
      </c>
      <c r="D89" s="1774" t="s">
        <v>3506</v>
      </c>
      <c r="E89" s="1774" t="s">
        <v>3507</v>
      </c>
      <c r="F89" s="1774" t="s">
        <v>3508</v>
      </c>
      <c r="G89" s="1774" t="s">
        <v>0</v>
      </c>
      <c r="H89" s="1553"/>
      <c r="I89" s="1569"/>
      <c r="J89" s="1554"/>
    </row>
    <row r="90" spans="1:12" ht="15.75" customHeight="1">
      <c r="A90" s="2501" t="s">
        <v>5372</v>
      </c>
      <c r="B90" s="1572" t="s">
        <v>963</v>
      </c>
      <c r="C90" s="1560">
        <v>0</v>
      </c>
      <c r="D90" s="1572">
        <v>6</v>
      </c>
      <c r="E90" s="1560">
        <v>126</v>
      </c>
      <c r="F90" s="1560">
        <v>252</v>
      </c>
      <c r="G90" s="1560">
        <f t="shared" ref="G90:G95" si="3">SUM(C90:F90)</f>
        <v>384</v>
      </c>
      <c r="H90" s="1580"/>
      <c r="I90" s="1569"/>
      <c r="J90" s="1554"/>
    </row>
    <row r="91" spans="1:12">
      <c r="A91" s="2502"/>
      <c r="B91" s="1572" t="s">
        <v>668</v>
      </c>
      <c r="C91" s="1577">
        <v>0</v>
      </c>
      <c r="D91" s="1578">
        <v>1.5625</v>
      </c>
      <c r="E91" s="1577">
        <v>32.8125</v>
      </c>
      <c r="F91" s="1577">
        <v>65.625</v>
      </c>
      <c r="G91" s="1560">
        <f t="shared" si="3"/>
        <v>100</v>
      </c>
      <c r="H91" s="1553"/>
      <c r="I91" s="1554"/>
      <c r="J91" s="1554"/>
    </row>
    <row r="92" spans="1:12" ht="15" customHeight="1">
      <c r="A92" s="2501" t="s">
        <v>3509</v>
      </c>
      <c r="B92" s="1572" t="s">
        <v>963</v>
      </c>
      <c r="C92" s="1560">
        <v>1</v>
      </c>
      <c r="D92" s="1572">
        <v>8</v>
      </c>
      <c r="E92" s="1560">
        <v>148</v>
      </c>
      <c r="F92" s="1560">
        <v>227</v>
      </c>
      <c r="G92" s="1560">
        <f t="shared" si="3"/>
        <v>384</v>
      </c>
      <c r="H92" s="1553"/>
      <c r="I92" s="1554"/>
      <c r="J92" s="1554"/>
    </row>
    <row r="93" spans="1:12">
      <c r="A93" s="2502"/>
      <c r="B93" s="1572" t="s">
        <v>668</v>
      </c>
      <c r="C93" s="1577">
        <v>0.26041666666666669</v>
      </c>
      <c r="D93" s="1578">
        <v>2.0833333333333335</v>
      </c>
      <c r="E93" s="1577">
        <v>38.541666666666664</v>
      </c>
      <c r="F93" s="1577">
        <v>59.114583333333336</v>
      </c>
      <c r="G93" s="1560">
        <f t="shared" si="3"/>
        <v>100</v>
      </c>
      <c r="H93" s="1553"/>
      <c r="I93" s="1554"/>
      <c r="J93" s="1554"/>
    </row>
    <row r="94" spans="1:12" ht="15" customHeight="1">
      <c r="A94" s="2501" t="s">
        <v>3510</v>
      </c>
      <c r="B94" s="1572" t="s">
        <v>963</v>
      </c>
      <c r="C94" s="1560">
        <v>5</v>
      </c>
      <c r="D94" s="1560">
        <v>19</v>
      </c>
      <c r="E94" s="1560">
        <v>162</v>
      </c>
      <c r="F94" s="1560">
        <v>198</v>
      </c>
      <c r="G94" s="1560">
        <f t="shared" si="3"/>
        <v>384</v>
      </c>
      <c r="H94" s="1553"/>
      <c r="I94" s="1554"/>
      <c r="J94" s="1554"/>
    </row>
    <row r="95" spans="1:12">
      <c r="A95" s="2502"/>
      <c r="B95" s="1572" t="s">
        <v>668</v>
      </c>
      <c r="C95" s="1561">
        <v>1.3020833333333333</v>
      </c>
      <c r="D95" s="1561">
        <v>4.947916666666667</v>
      </c>
      <c r="E95" s="1561">
        <v>42.1875</v>
      </c>
      <c r="F95" s="1561">
        <v>51.5625</v>
      </c>
      <c r="G95" s="1560">
        <f t="shared" si="3"/>
        <v>100</v>
      </c>
      <c r="H95" s="1553"/>
      <c r="I95" s="1554"/>
      <c r="J95" s="1554"/>
    </row>
    <row r="96" spans="1:12">
      <c r="A96" s="1581"/>
      <c r="B96" s="1581"/>
      <c r="C96" s="1581"/>
      <c r="D96" s="1582"/>
      <c r="E96" s="1583"/>
      <c r="F96" s="1583"/>
      <c r="G96" s="1583"/>
      <c r="H96" s="1583"/>
      <c r="I96" s="1583"/>
      <c r="J96" s="1553"/>
      <c r="K96" s="1554"/>
      <c r="L96" s="1554"/>
    </row>
    <row r="97" spans="1:12">
      <c r="A97" s="1886" t="s">
        <v>5373</v>
      </c>
      <c r="B97" s="1886" t="s">
        <v>963</v>
      </c>
      <c r="C97" s="1886" t="s">
        <v>668</v>
      </c>
      <c r="D97" s="1553"/>
      <c r="E97" s="1553"/>
      <c r="F97" s="1553"/>
      <c r="G97" s="1553"/>
      <c r="H97" s="1553"/>
      <c r="I97" s="1553"/>
      <c r="J97" s="1553"/>
      <c r="K97" s="1554"/>
      <c r="L97" s="1554"/>
    </row>
    <row r="98" spans="1:12">
      <c r="A98" s="1584" t="s">
        <v>3511</v>
      </c>
      <c r="B98" s="1585">
        <v>62</v>
      </c>
      <c r="C98" s="1586">
        <v>16.756756756756758</v>
      </c>
      <c r="D98" s="1553"/>
      <c r="E98" s="1553"/>
      <c r="F98" s="1553"/>
      <c r="G98" s="1553"/>
      <c r="H98" s="1553"/>
      <c r="I98" s="1553"/>
      <c r="J98" s="1553"/>
      <c r="K98" s="1554"/>
      <c r="L98" s="1554"/>
    </row>
    <row r="99" spans="1:12">
      <c r="A99" s="1584" t="s">
        <v>3512</v>
      </c>
      <c r="B99" s="1585">
        <v>61</v>
      </c>
      <c r="C99" s="1586">
        <v>16.486486486486488</v>
      </c>
      <c r="D99" s="1553"/>
      <c r="E99" s="1553"/>
      <c r="F99" s="1553"/>
      <c r="G99" s="1553"/>
      <c r="H99" s="1553"/>
      <c r="I99" s="1553"/>
      <c r="J99" s="1553"/>
      <c r="K99" s="1554"/>
      <c r="L99" s="1554"/>
    </row>
    <row r="100" spans="1:12">
      <c r="A100" s="1584" t="s">
        <v>2190</v>
      </c>
      <c r="B100" s="1585">
        <v>45</v>
      </c>
      <c r="C100" s="1586">
        <v>12.162162162162163</v>
      </c>
      <c r="D100" s="1553"/>
      <c r="E100" s="1553"/>
      <c r="F100" s="1553"/>
      <c r="G100" s="1553"/>
      <c r="H100" s="1553"/>
      <c r="I100" s="1553"/>
      <c r="J100" s="1553"/>
      <c r="K100" s="1554"/>
      <c r="L100" s="1554"/>
    </row>
    <row r="101" spans="1:12">
      <c r="A101" s="1584" t="s">
        <v>3513</v>
      </c>
      <c r="B101" s="1585">
        <v>44</v>
      </c>
      <c r="C101" s="1586">
        <v>11.891891891891893</v>
      </c>
      <c r="D101" s="1553"/>
      <c r="E101" s="1553"/>
      <c r="F101" s="1553"/>
      <c r="G101" s="1553"/>
      <c r="H101" s="1553"/>
      <c r="I101" s="1553"/>
      <c r="J101" s="1553"/>
      <c r="K101" s="1554"/>
      <c r="L101" s="1554"/>
    </row>
    <row r="102" spans="1:12">
      <c r="A102" s="1584" t="s">
        <v>1800</v>
      </c>
      <c r="B102" s="1585">
        <v>27</v>
      </c>
      <c r="C102" s="1586">
        <v>7.2972972972972974</v>
      </c>
      <c r="D102" s="1553"/>
      <c r="E102" s="1553"/>
      <c r="F102" s="1553"/>
      <c r="G102" s="1553"/>
      <c r="H102" s="1553"/>
      <c r="I102" s="1553"/>
      <c r="J102" s="1553"/>
      <c r="K102" s="1554"/>
      <c r="L102" s="1554"/>
    </row>
    <row r="103" spans="1:12">
      <c r="A103" s="1584" t="s">
        <v>3514</v>
      </c>
      <c r="B103" s="1585">
        <v>19</v>
      </c>
      <c r="C103" s="1586">
        <v>5.1351351351351351</v>
      </c>
      <c r="D103" s="1553"/>
      <c r="E103" s="1553"/>
      <c r="F103" s="1553"/>
      <c r="G103" s="1553"/>
      <c r="H103" s="1553"/>
      <c r="I103" s="1553"/>
      <c r="J103" s="1553"/>
      <c r="K103" s="1554"/>
      <c r="L103" s="1554"/>
    </row>
    <row r="104" spans="1:12">
      <c r="A104" s="1584" t="s">
        <v>5374</v>
      </c>
      <c r="B104" s="1585">
        <v>18</v>
      </c>
      <c r="C104" s="1586">
        <v>4.8648648648648649</v>
      </c>
      <c r="D104" s="1553"/>
      <c r="E104" s="1553"/>
      <c r="F104" s="1553"/>
      <c r="G104" s="1553"/>
      <c r="H104" s="1553"/>
      <c r="I104" s="1553"/>
      <c r="J104" s="1553"/>
      <c r="K104" s="1554"/>
      <c r="L104" s="1554"/>
    </row>
    <row r="105" spans="1:12">
      <c r="A105" s="1584" t="s">
        <v>3515</v>
      </c>
      <c r="B105" s="1585">
        <v>14</v>
      </c>
      <c r="C105" s="1586">
        <v>3.7837837837837842</v>
      </c>
      <c r="D105" s="1553"/>
      <c r="E105" s="1553"/>
      <c r="F105" s="1553"/>
      <c r="G105" s="1553"/>
      <c r="H105" s="1553"/>
      <c r="I105" s="1553"/>
      <c r="J105" s="1553"/>
      <c r="K105" s="1554"/>
      <c r="L105" s="1554"/>
    </row>
    <row r="106" spans="1:12">
      <c r="A106" s="1584" t="s">
        <v>3516</v>
      </c>
      <c r="B106" s="1585">
        <v>13</v>
      </c>
      <c r="C106" s="1586">
        <v>3.5135135135135136</v>
      </c>
      <c r="D106" s="1553"/>
      <c r="E106" s="1553"/>
      <c r="F106" s="1553"/>
      <c r="G106" s="1553"/>
      <c r="H106" s="1553"/>
      <c r="I106" s="1553"/>
      <c r="J106" s="1553"/>
      <c r="K106" s="1554"/>
      <c r="L106" s="1554"/>
    </row>
    <row r="107" spans="1:12">
      <c r="A107" s="1584" t="s">
        <v>1780</v>
      </c>
      <c r="B107" s="1585">
        <v>11</v>
      </c>
      <c r="C107" s="1586">
        <v>2.9729729729729732</v>
      </c>
      <c r="D107" s="1553"/>
      <c r="E107" s="1553"/>
      <c r="F107" s="1553"/>
      <c r="G107" s="1553"/>
      <c r="H107" s="1553"/>
      <c r="I107" s="1553"/>
      <c r="J107" s="1553"/>
      <c r="K107" s="1554"/>
      <c r="L107" s="1554"/>
    </row>
    <row r="108" spans="1:12">
      <c r="A108" s="1584" t="s">
        <v>29</v>
      </c>
      <c r="B108" s="1585">
        <v>11</v>
      </c>
      <c r="C108" s="1586">
        <v>2.9729729729729732</v>
      </c>
      <c r="D108" s="1553"/>
      <c r="E108" s="1553"/>
      <c r="F108" s="1553"/>
      <c r="G108" s="1553"/>
      <c r="H108" s="1553"/>
      <c r="I108" s="1553"/>
      <c r="J108" s="1553"/>
      <c r="K108" s="1554"/>
      <c r="L108" s="1554"/>
    </row>
    <row r="109" spans="1:12">
      <c r="A109" s="1584" t="s">
        <v>3517</v>
      </c>
      <c r="B109" s="1585">
        <v>7</v>
      </c>
      <c r="C109" s="1586">
        <v>1.8918918918918921</v>
      </c>
      <c r="D109" s="1553"/>
      <c r="E109" s="1553"/>
      <c r="F109" s="1553"/>
      <c r="G109" s="1553"/>
      <c r="H109" s="1553"/>
      <c r="I109" s="1553"/>
      <c r="J109" s="1553"/>
      <c r="K109" s="1554"/>
      <c r="L109" s="1554"/>
    </row>
    <row r="110" spans="1:12">
      <c r="A110" s="1584" t="s">
        <v>5375</v>
      </c>
      <c r="B110" s="1585">
        <v>6</v>
      </c>
      <c r="C110" s="1586">
        <v>1.6216216216216217</v>
      </c>
      <c r="D110" s="1553"/>
      <c r="E110" s="1553"/>
      <c r="F110" s="1553"/>
      <c r="G110" s="1553"/>
      <c r="H110" s="1553"/>
      <c r="I110" s="1553"/>
      <c r="J110" s="1553"/>
      <c r="K110" s="1554"/>
      <c r="L110" s="1554"/>
    </row>
    <row r="111" spans="1:12">
      <c r="A111" s="1584" t="s">
        <v>3518</v>
      </c>
      <c r="B111" s="1585">
        <v>5</v>
      </c>
      <c r="C111" s="1586">
        <v>1.3513513513513513</v>
      </c>
      <c r="D111" s="1553"/>
      <c r="E111" s="1553"/>
      <c r="F111" s="1553"/>
      <c r="G111" s="1553"/>
      <c r="H111" s="1553"/>
      <c r="I111" s="1553"/>
      <c r="J111" s="1553"/>
      <c r="K111" s="1554"/>
      <c r="L111" s="1554"/>
    </row>
    <row r="112" spans="1:12">
      <c r="A112" s="1584" t="s">
        <v>3519</v>
      </c>
      <c r="B112" s="1585">
        <v>5</v>
      </c>
      <c r="C112" s="1586">
        <v>1.3513513513513513</v>
      </c>
      <c r="D112" s="1553"/>
      <c r="E112" s="1553"/>
      <c r="F112" s="1553"/>
      <c r="G112" s="1553"/>
      <c r="H112" s="1553"/>
      <c r="I112" s="1553"/>
      <c r="J112" s="1553"/>
      <c r="K112" s="1554"/>
      <c r="L112" s="1554"/>
    </row>
    <row r="113" spans="1:12">
      <c r="A113" s="1584" t="s">
        <v>2508</v>
      </c>
      <c r="B113" s="1585">
        <v>5</v>
      </c>
      <c r="C113" s="1586">
        <v>1.3513513513513513</v>
      </c>
      <c r="D113" s="1553"/>
      <c r="E113" s="1553"/>
      <c r="F113" s="1553"/>
      <c r="G113" s="1553"/>
      <c r="H113" s="1553"/>
      <c r="I113" s="1553"/>
      <c r="J113" s="1553"/>
      <c r="K113" s="1554"/>
      <c r="L113" s="1554"/>
    </row>
    <row r="114" spans="1:12">
      <c r="A114" s="1584" t="s">
        <v>1105</v>
      </c>
      <c r="B114" s="1585">
        <v>4</v>
      </c>
      <c r="C114" s="1586">
        <v>1.0810810810810811</v>
      </c>
      <c r="D114" s="1553"/>
      <c r="E114" s="1553"/>
      <c r="F114" s="1553"/>
      <c r="G114" s="1553"/>
      <c r="H114" s="1553"/>
      <c r="I114" s="1553"/>
      <c r="J114" s="1553"/>
      <c r="K114" s="1554"/>
      <c r="L114" s="1554"/>
    </row>
    <row r="115" spans="1:12">
      <c r="A115" s="1584" t="s">
        <v>3520</v>
      </c>
      <c r="B115" s="1585">
        <v>3</v>
      </c>
      <c r="C115" s="1586">
        <v>0.81081081081081086</v>
      </c>
      <c r="D115" s="1553"/>
      <c r="E115" s="1553"/>
      <c r="F115" s="1553"/>
      <c r="G115" s="1553"/>
      <c r="H115" s="1553"/>
      <c r="I115" s="1553"/>
      <c r="J115" s="1553"/>
      <c r="K115" s="1554"/>
      <c r="L115" s="1554"/>
    </row>
    <row r="116" spans="1:12">
      <c r="A116" s="1584" t="s">
        <v>3308</v>
      </c>
      <c r="B116" s="1585">
        <v>2</v>
      </c>
      <c r="C116" s="1586">
        <v>0.54054054054054057</v>
      </c>
      <c r="D116" s="1553"/>
      <c r="E116" s="1553"/>
      <c r="F116" s="1553"/>
      <c r="G116" s="1553"/>
      <c r="H116" s="1553"/>
      <c r="I116" s="1553"/>
      <c r="J116" s="1553"/>
      <c r="K116" s="1554"/>
      <c r="L116" s="1554"/>
    </row>
    <row r="117" spans="1:12">
      <c r="A117" s="1584" t="s">
        <v>3521</v>
      </c>
      <c r="B117" s="1585">
        <v>2</v>
      </c>
      <c r="C117" s="1586">
        <v>0.54054054054054057</v>
      </c>
      <c r="D117" s="1553"/>
      <c r="E117" s="1553"/>
      <c r="F117" s="1553"/>
      <c r="G117" s="1553"/>
      <c r="H117" s="1553"/>
      <c r="I117" s="1553"/>
      <c r="J117" s="1553"/>
      <c r="K117" s="1554"/>
      <c r="L117" s="1554"/>
    </row>
    <row r="118" spans="1:12">
      <c r="A118" s="1584" t="s">
        <v>3522</v>
      </c>
      <c r="B118" s="1585">
        <v>2</v>
      </c>
      <c r="C118" s="1586">
        <v>0.54054054054054057</v>
      </c>
      <c r="D118" s="1553"/>
      <c r="E118" s="1553"/>
      <c r="F118" s="1553"/>
      <c r="G118" s="1553"/>
      <c r="H118" s="1553"/>
      <c r="I118" s="1553"/>
      <c r="J118" s="1553"/>
      <c r="K118" s="1554"/>
      <c r="L118" s="1554"/>
    </row>
    <row r="119" spans="1:12">
      <c r="A119" s="1584" t="s">
        <v>2161</v>
      </c>
      <c r="B119" s="1585">
        <v>1</v>
      </c>
      <c r="C119" s="1586">
        <v>0.27027027027027029</v>
      </c>
      <c r="D119" s="1553"/>
      <c r="E119" s="1553"/>
      <c r="F119" s="1553"/>
      <c r="G119" s="1553"/>
      <c r="H119" s="1553"/>
      <c r="I119" s="1553"/>
      <c r="J119" s="1553"/>
      <c r="K119" s="1554"/>
      <c r="L119" s="1554"/>
    </row>
    <row r="120" spans="1:12">
      <c r="A120" s="1584" t="s">
        <v>3523</v>
      </c>
      <c r="B120" s="1585">
        <v>1</v>
      </c>
      <c r="C120" s="1586">
        <v>0.27027027027027029</v>
      </c>
      <c r="D120" s="1553"/>
      <c r="E120" s="1553"/>
      <c r="F120" s="1553"/>
      <c r="G120" s="1553"/>
      <c r="H120" s="1553"/>
      <c r="I120" s="1553"/>
      <c r="J120" s="1553"/>
      <c r="K120" s="1554"/>
      <c r="L120" s="1554"/>
    </row>
    <row r="121" spans="1:12">
      <c r="A121" s="1584" t="s">
        <v>3524</v>
      </c>
      <c r="B121" s="1585">
        <v>1</v>
      </c>
      <c r="C121" s="1586">
        <v>0.27027027027027029</v>
      </c>
      <c r="D121" s="1553"/>
      <c r="E121" s="1553"/>
      <c r="F121" s="1553"/>
      <c r="G121" s="1553"/>
      <c r="H121" s="1553"/>
      <c r="I121" s="1553"/>
      <c r="J121" s="1553"/>
      <c r="K121" s="1554"/>
      <c r="L121" s="1554"/>
    </row>
    <row r="122" spans="1:12">
      <c r="A122" s="1584" t="s">
        <v>3525</v>
      </c>
      <c r="B122" s="1585">
        <v>1</v>
      </c>
      <c r="C122" s="1586">
        <v>0.27027027027027029</v>
      </c>
      <c r="D122" s="1553"/>
      <c r="E122" s="1553"/>
      <c r="F122" s="1553"/>
      <c r="G122" s="1553"/>
      <c r="H122" s="1553"/>
      <c r="I122" s="1553"/>
      <c r="J122" s="1553"/>
      <c r="K122" s="1554"/>
      <c r="L122" s="1554"/>
    </row>
    <row r="123" spans="1:12">
      <c r="A123" s="1779" t="s">
        <v>0</v>
      </c>
      <c r="B123" s="1773">
        <f>SUM(B98:B122)</f>
        <v>370</v>
      </c>
      <c r="C123" s="2056">
        <f>SUM(C98:C122)</f>
        <v>100.00000000000004</v>
      </c>
      <c r="D123" s="1553"/>
      <c r="E123" s="1553"/>
      <c r="F123" s="1553"/>
      <c r="G123" s="1553"/>
      <c r="H123" s="1553"/>
      <c r="I123" s="1553"/>
      <c r="J123" s="1553"/>
      <c r="K123" s="1554"/>
      <c r="L123" s="1554"/>
    </row>
    <row r="124" spans="1:12">
      <c r="A124" s="1553"/>
      <c r="B124" s="1553"/>
      <c r="C124" s="1553"/>
      <c r="D124" s="1553"/>
      <c r="E124" s="1553"/>
      <c r="F124" s="1553"/>
      <c r="G124" s="1553"/>
      <c r="H124" s="1553"/>
      <c r="I124" s="1553"/>
      <c r="J124" s="1553"/>
      <c r="K124" s="1554"/>
      <c r="L124" s="1554"/>
    </row>
    <row r="125" spans="1:12">
      <c r="A125" s="1886" t="s">
        <v>3526</v>
      </c>
      <c r="B125" s="1886" t="s">
        <v>963</v>
      </c>
      <c r="C125" s="1886" t="s">
        <v>668</v>
      </c>
      <c r="D125" s="1553"/>
      <c r="E125" s="1553"/>
      <c r="F125" s="1553"/>
      <c r="G125" s="1553"/>
      <c r="H125" s="1553"/>
      <c r="I125" s="1553"/>
      <c r="J125" s="1553"/>
      <c r="K125" s="1554"/>
      <c r="L125" s="1554"/>
    </row>
    <row r="126" spans="1:12">
      <c r="A126" s="1584" t="s">
        <v>5376</v>
      </c>
      <c r="B126" s="1585">
        <v>70</v>
      </c>
      <c r="C126" s="1586">
        <v>21.021021021021021</v>
      </c>
      <c r="D126" s="1553"/>
      <c r="E126" s="1553"/>
      <c r="F126" s="1553"/>
      <c r="G126" s="1553"/>
      <c r="H126" s="1553"/>
      <c r="I126" s="1553"/>
      <c r="J126" s="1553"/>
      <c r="K126" s="1554"/>
      <c r="L126" s="1554"/>
    </row>
    <row r="127" spans="1:12">
      <c r="A127" s="1584" t="s">
        <v>5377</v>
      </c>
      <c r="B127" s="1585">
        <v>35</v>
      </c>
      <c r="C127" s="1586">
        <v>10.51051051051051</v>
      </c>
      <c r="D127" s="1553"/>
      <c r="E127" s="1553"/>
      <c r="F127" s="1553"/>
      <c r="G127" s="1553"/>
      <c r="H127" s="1553"/>
      <c r="I127" s="1553"/>
      <c r="J127" s="1553"/>
      <c r="K127" s="1554"/>
      <c r="L127" s="1554"/>
    </row>
    <row r="128" spans="1:12">
      <c r="A128" s="1584" t="s">
        <v>3527</v>
      </c>
      <c r="B128" s="1585">
        <v>32</v>
      </c>
      <c r="C128" s="1586">
        <v>9.6096096096096097</v>
      </c>
      <c r="D128" s="1553"/>
      <c r="E128" s="1553"/>
      <c r="F128" s="1553"/>
      <c r="G128" s="1553"/>
      <c r="H128" s="1553"/>
      <c r="I128" s="1553"/>
      <c r="J128" s="1553"/>
      <c r="K128" s="1554"/>
      <c r="L128" s="1554"/>
    </row>
    <row r="129" spans="1:12">
      <c r="A129" s="1584" t="s">
        <v>5378</v>
      </c>
      <c r="B129" s="1585">
        <v>23</v>
      </c>
      <c r="C129" s="1586">
        <v>6.9069069069069062</v>
      </c>
      <c r="D129" s="1553"/>
      <c r="E129" s="1553"/>
      <c r="F129" s="1553"/>
      <c r="G129" s="1553"/>
      <c r="H129" s="1553"/>
      <c r="I129" s="1553"/>
      <c r="J129" s="1553"/>
      <c r="K129" s="1554"/>
      <c r="L129" s="1554"/>
    </row>
    <row r="130" spans="1:12">
      <c r="A130" s="1584" t="s">
        <v>6462</v>
      </c>
      <c r="B130" s="1585">
        <v>18</v>
      </c>
      <c r="C130" s="1586">
        <v>5.4054054054054053</v>
      </c>
      <c r="D130" s="1553"/>
      <c r="E130" s="1553"/>
      <c r="F130" s="1553"/>
      <c r="G130" s="1553"/>
      <c r="H130" s="1553"/>
      <c r="I130" s="1553"/>
      <c r="J130" s="1553"/>
      <c r="K130" s="1554"/>
      <c r="L130" s="1554"/>
    </row>
    <row r="131" spans="1:12">
      <c r="A131" s="1584" t="s">
        <v>3528</v>
      </c>
      <c r="B131" s="1585">
        <v>15</v>
      </c>
      <c r="C131" s="1586">
        <v>4.5045045045045047</v>
      </c>
      <c r="D131" s="1553"/>
      <c r="E131" s="1553"/>
      <c r="F131" s="1553"/>
      <c r="G131" s="1553"/>
      <c r="H131" s="1553"/>
      <c r="I131" s="1553"/>
      <c r="J131" s="1553"/>
      <c r="K131" s="1554"/>
      <c r="L131" s="1554"/>
    </row>
    <row r="132" spans="1:12">
      <c r="A132" s="1584" t="s">
        <v>3529</v>
      </c>
      <c r="B132" s="1585">
        <v>14</v>
      </c>
      <c r="C132" s="1586">
        <v>4.2042042042042045</v>
      </c>
      <c r="D132" s="1553"/>
      <c r="E132" s="1553"/>
      <c r="F132" s="1553"/>
      <c r="G132" s="1553"/>
      <c r="H132" s="1553"/>
      <c r="I132" s="1553"/>
      <c r="J132" s="1553"/>
      <c r="K132" s="1554"/>
      <c r="L132" s="1554"/>
    </row>
    <row r="133" spans="1:12">
      <c r="A133" s="1584" t="s">
        <v>3530</v>
      </c>
      <c r="B133" s="1585">
        <v>14</v>
      </c>
      <c r="C133" s="1586">
        <v>4.2042042042042045</v>
      </c>
      <c r="D133" s="1553"/>
      <c r="E133" s="1553"/>
      <c r="F133" s="1553"/>
      <c r="G133" s="1553"/>
      <c r="H133" s="1553"/>
      <c r="I133" s="1553"/>
      <c r="J133" s="1553"/>
      <c r="K133" s="1554"/>
      <c r="L133" s="1554"/>
    </row>
    <row r="134" spans="1:12">
      <c r="A134" s="1584" t="s">
        <v>3531</v>
      </c>
      <c r="B134" s="1585">
        <v>14</v>
      </c>
      <c r="C134" s="1586">
        <v>4.2042042042042045</v>
      </c>
      <c r="D134" s="1553"/>
      <c r="E134" s="1553"/>
      <c r="F134" s="1553"/>
      <c r="G134" s="1553"/>
      <c r="H134" s="1553"/>
      <c r="I134" s="1553"/>
      <c r="J134" s="1553"/>
      <c r="K134" s="1554"/>
      <c r="L134" s="1554"/>
    </row>
    <row r="135" spans="1:12">
      <c r="A135" s="1584" t="s">
        <v>6463</v>
      </c>
      <c r="B135" s="1585">
        <v>14</v>
      </c>
      <c r="C135" s="1586">
        <v>4.2042042042042045</v>
      </c>
      <c r="D135" s="1553"/>
      <c r="E135" s="1553"/>
      <c r="F135" s="1553"/>
      <c r="G135" s="1553"/>
      <c r="H135" s="1553"/>
      <c r="I135" s="1553"/>
      <c r="J135" s="1553"/>
      <c r="K135" s="1554"/>
      <c r="L135" s="1554"/>
    </row>
    <row r="136" spans="1:12">
      <c r="A136" s="1584" t="s">
        <v>3532</v>
      </c>
      <c r="B136" s="1585">
        <v>12</v>
      </c>
      <c r="C136" s="1586">
        <v>3.6036036036036037</v>
      </c>
      <c r="D136" s="1553"/>
      <c r="E136" s="1553"/>
      <c r="F136" s="1553"/>
      <c r="G136" s="1553"/>
      <c r="H136" s="1553"/>
      <c r="I136" s="1553"/>
      <c r="J136" s="1553"/>
      <c r="K136" s="1554"/>
      <c r="L136" s="1554"/>
    </row>
    <row r="137" spans="1:12">
      <c r="A137" s="1584" t="s">
        <v>3533</v>
      </c>
      <c r="B137" s="1585">
        <v>10</v>
      </c>
      <c r="C137" s="1586">
        <v>3.0030030030030028</v>
      </c>
      <c r="D137" s="1553"/>
      <c r="E137" s="1553"/>
      <c r="F137" s="1553"/>
      <c r="G137" s="1553"/>
      <c r="H137" s="1553"/>
      <c r="I137" s="1553"/>
      <c r="J137" s="1553"/>
      <c r="K137" s="1554"/>
      <c r="L137" s="1554"/>
    </row>
    <row r="138" spans="1:12">
      <c r="A138" s="1584" t="s">
        <v>3534</v>
      </c>
      <c r="B138" s="1585">
        <v>8</v>
      </c>
      <c r="C138" s="1586">
        <v>2.4024024024024024</v>
      </c>
      <c r="D138" s="1553"/>
      <c r="E138" s="1553"/>
      <c r="F138" s="1553"/>
      <c r="G138" s="1553"/>
      <c r="H138" s="1553"/>
      <c r="I138" s="1553"/>
      <c r="J138" s="1553"/>
      <c r="K138" s="1554"/>
      <c r="L138" s="1554"/>
    </row>
    <row r="139" spans="1:12">
      <c r="A139" s="1584" t="s">
        <v>3535</v>
      </c>
      <c r="B139" s="1585">
        <v>7</v>
      </c>
      <c r="C139" s="1586">
        <v>2.1021021021021022</v>
      </c>
      <c r="D139" s="1553"/>
      <c r="E139" s="1553"/>
      <c r="F139" s="1553"/>
      <c r="G139" s="1553"/>
      <c r="H139" s="1553"/>
      <c r="I139" s="1553"/>
      <c r="J139" s="1553"/>
      <c r="K139" s="1554"/>
      <c r="L139" s="1554"/>
    </row>
    <row r="140" spans="1:12">
      <c r="A140" s="1584" t="s">
        <v>3536</v>
      </c>
      <c r="B140" s="1585">
        <v>6</v>
      </c>
      <c r="C140" s="1586">
        <v>1.8018018018018018</v>
      </c>
      <c r="D140" s="1553"/>
      <c r="E140" s="1553"/>
      <c r="F140" s="1553"/>
      <c r="G140" s="1553"/>
      <c r="H140" s="1553"/>
      <c r="I140" s="1553"/>
      <c r="J140" s="1553"/>
      <c r="K140" s="1554"/>
      <c r="L140" s="1554"/>
    </row>
    <row r="141" spans="1:12">
      <c r="A141" s="1584" t="s">
        <v>3537</v>
      </c>
      <c r="B141" s="1585">
        <v>6</v>
      </c>
      <c r="C141" s="1586">
        <v>1.8018018018018018</v>
      </c>
      <c r="D141" s="1553"/>
      <c r="E141" s="1553"/>
      <c r="F141" s="1553"/>
      <c r="G141" s="1553"/>
      <c r="H141" s="1553"/>
      <c r="I141" s="1553"/>
      <c r="J141" s="1553"/>
      <c r="K141" s="1554"/>
      <c r="L141" s="1554"/>
    </row>
    <row r="142" spans="1:12">
      <c r="A142" s="1584" t="s">
        <v>3538</v>
      </c>
      <c r="B142" s="1585">
        <v>6</v>
      </c>
      <c r="C142" s="1586">
        <v>1.8018018018018018</v>
      </c>
      <c r="D142" s="1553"/>
      <c r="E142" s="1553"/>
      <c r="F142" s="1553"/>
      <c r="G142" s="1553"/>
      <c r="H142" s="1553"/>
      <c r="I142" s="1553"/>
      <c r="J142" s="1553"/>
      <c r="K142" s="1554"/>
      <c r="L142" s="1554"/>
    </row>
    <row r="143" spans="1:12">
      <c r="A143" s="1584" t="s">
        <v>5379</v>
      </c>
      <c r="B143" s="1585">
        <v>5</v>
      </c>
      <c r="C143" s="1586">
        <v>1.5015015015015014</v>
      </c>
      <c r="D143" s="1553"/>
      <c r="E143" s="1553"/>
      <c r="F143" s="1553"/>
      <c r="G143" s="1553"/>
      <c r="H143" s="1553"/>
      <c r="I143" s="1553"/>
      <c r="J143" s="1553"/>
      <c r="K143" s="1554"/>
      <c r="L143" s="1554"/>
    </row>
    <row r="144" spans="1:12">
      <c r="A144" s="1584" t="s">
        <v>3539</v>
      </c>
      <c r="B144" s="1585">
        <v>4</v>
      </c>
      <c r="C144" s="1586">
        <v>1.2012012012012012</v>
      </c>
      <c r="D144" s="1553"/>
      <c r="E144" s="1553"/>
      <c r="F144" s="1553"/>
      <c r="G144" s="1553"/>
      <c r="H144" s="1553"/>
      <c r="I144" s="1553"/>
      <c r="J144" s="1553"/>
      <c r="K144" s="1554"/>
      <c r="L144" s="1554"/>
    </row>
    <row r="145" spans="1:12">
      <c r="A145" s="1584" t="s">
        <v>3540</v>
      </c>
      <c r="B145" s="1585">
        <v>4</v>
      </c>
      <c r="C145" s="1586">
        <v>1.2012012012012012</v>
      </c>
      <c r="D145" s="1553"/>
      <c r="E145" s="1553"/>
      <c r="F145" s="1553"/>
      <c r="G145" s="1553"/>
      <c r="H145" s="1553"/>
      <c r="I145" s="1553"/>
      <c r="J145" s="1553"/>
      <c r="K145" s="1554"/>
      <c r="L145" s="1554"/>
    </row>
    <row r="146" spans="1:12">
      <c r="A146" s="1584" t="s">
        <v>3541</v>
      </c>
      <c r="B146" s="1585">
        <v>3</v>
      </c>
      <c r="C146" s="1586">
        <v>0.90090090090090091</v>
      </c>
      <c r="D146" s="1553"/>
      <c r="E146" s="1553"/>
      <c r="F146" s="1553"/>
      <c r="G146" s="1553"/>
      <c r="H146" s="1553"/>
      <c r="I146" s="1553"/>
      <c r="J146" s="1553"/>
      <c r="K146" s="1554"/>
      <c r="L146" s="1554"/>
    </row>
    <row r="147" spans="1:12">
      <c r="A147" s="1584" t="s">
        <v>3542</v>
      </c>
      <c r="B147" s="1585">
        <v>2</v>
      </c>
      <c r="C147" s="1586">
        <v>0.60060060060060061</v>
      </c>
      <c r="D147" s="1553"/>
      <c r="E147" s="1553"/>
      <c r="F147" s="1553"/>
      <c r="G147" s="1553"/>
      <c r="H147" s="1553"/>
      <c r="I147" s="1553"/>
      <c r="J147" s="1553"/>
      <c r="K147" s="1554"/>
      <c r="L147" s="1554"/>
    </row>
    <row r="148" spans="1:12">
      <c r="A148" s="1584" t="s">
        <v>3543</v>
      </c>
      <c r="B148" s="1585">
        <v>2</v>
      </c>
      <c r="C148" s="1586">
        <v>0.60060060060060061</v>
      </c>
      <c r="D148" s="1553"/>
      <c r="E148" s="1553"/>
      <c r="F148" s="1553"/>
      <c r="G148" s="1553"/>
      <c r="H148" s="1553"/>
      <c r="I148" s="1553"/>
      <c r="J148" s="1553"/>
      <c r="K148" s="1554"/>
      <c r="L148" s="1554"/>
    </row>
    <row r="149" spans="1:12">
      <c r="A149" s="1584" t="s">
        <v>3544</v>
      </c>
      <c r="B149" s="1585">
        <v>2</v>
      </c>
      <c r="C149" s="1586">
        <v>0.60060060060060061</v>
      </c>
      <c r="D149" s="1553"/>
      <c r="E149" s="1553"/>
      <c r="F149" s="1553"/>
      <c r="G149" s="1553"/>
      <c r="H149" s="1553"/>
      <c r="I149" s="1553"/>
      <c r="J149" s="1553"/>
      <c r="K149" s="1554"/>
      <c r="L149" s="1554"/>
    </row>
    <row r="150" spans="1:12">
      <c r="A150" s="1584" t="s">
        <v>3545</v>
      </c>
      <c r="B150" s="1585">
        <v>1</v>
      </c>
      <c r="C150" s="1586">
        <v>0.3003003003003003</v>
      </c>
      <c r="D150" s="1553"/>
      <c r="E150" s="1553"/>
      <c r="F150" s="1553"/>
      <c r="G150" s="1553"/>
      <c r="H150" s="1553"/>
      <c r="I150" s="1553"/>
      <c r="J150" s="1553"/>
      <c r="K150" s="1554"/>
      <c r="L150" s="1554"/>
    </row>
    <row r="151" spans="1:12">
      <c r="A151" s="1584" t="s">
        <v>5380</v>
      </c>
      <c r="B151" s="1585">
        <v>1</v>
      </c>
      <c r="C151" s="1586">
        <v>0.3003003003003003</v>
      </c>
      <c r="D151" s="1553"/>
      <c r="E151" s="1553"/>
      <c r="F151" s="1553"/>
      <c r="G151" s="1553"/>
      <c r="H151" s="1553"/>
      <c r="I151" s="1553"/>
      <c r="J151" s="1553"/>
      <c r="K151" s="1554"/>
      <c r="L151" s="1554"/>
    </row>
    <row r="152" spans="1:12">
      <c r="A152" s="1584" t="s">
        <v>3546</v>
      </c>
      <c r="B152" s="1585">
        <v>1</v>
      </c>
      <c r="C152" s="1586">
        <v>0.3003003003003003</v>
      </c>
      <c r="D152" s="1553"/>
      <c r="E152" s="1553"/>
      <c r="F152" s="1553"/>
      <c r="G152" s="1553"/>
      <c r="H152" s="1553"/>
      <c r="I152" s="1553"/>
      <c r="J152" s="1553"/>
      <c r="K152" s="1554"/>
      <c r="L152" s="1554"/>
    </row>
    <row r="153" spans="1:12">
      <c r="A153" s="1584" t="s">
        <v>3547</v>
      </c>
      <c r="B153" s="1585">
        <v>1</v>
      </c>
      <c r="C153" s="1586">
        <v>0.3003003003003003</v>
      </c>
      <c r="D153" s="1553"/>
      <c r="E153" s="1553"/>
      <c r="F153" s="1553"/>
      <c r="G153" s="1553"/>
      <c r="H153" s="1553"/>
      <c r="I153" s="1553"/>
      <c r="J153" s="1553"/>
      <c r="K153" s="1554"/>
      <c r="L153" s="1554"/>
    </row>
    <row r="154" spans="1:12">
      <c r="A154" s="1584" t="s">
        <v>5381</v>
      </c>
      <c r="B154" s="1585">
        <v>1</v>
      </c>
      <c r="C154" s="1586">
        <v>0.3003003003003003</v>
      </c>
      <c r="D154" s="1553"/>
      <c r="E154" s="1553"/>
      <c r="F154" s="1553"/>
      <c r="G154" s="1553"/>
      <c r="H154" s="1553"/>
      <c r="I154" s="1553"/>
      <c r="J154" s="1553"/>
      <c r="K154" s="1554"/>
      <c r="L154" s="1554"/>
    </row>
    <row r="155" spans="1:12">
      <c r="A155" s="1584" t="s">
        <v>5382</v>
      </c>
      <c r="B155" s="1585">
        <v>1</v>
      </c>
      <c r="C155" s="1586">
        <v>0.3003003003003003</v>
      </c>
      <c r="D155" s="1553"/>
      <c r="E155" s="1553"/>
      <c r="F155" s="1553"/>
      <c r="G155" s="1553"/>
      <c r="H155" s="1553"/>
      <c r="I155" s="1553"/>
      <c r="J155" s="1553"/>
      <c r="K155" s="1554"/>
      <c r="L155" s="1554"/>
    </row>
    <row r="156" spans="1:12">
      <c r="A156" s="1584" t="s">
        <v>3548</v>
      </c>
      <c r="B156" s="1585">
        <v>1</v>
      </c>
      <c r="C156" s="1586">
        <v>0.3003003003003003</v>
      </c>
      <c r="D156" s="1553"/>
      <c r="E156" s="1553"/>
      <c r="F156" s="1553"/>
      <c r="G156" s="1553"/>
      <c r="H156" s="1553"/>
      <c r="I156" s="1553"/>
      <c r="J156" s="1553"/>
      <c r="K156" s="1554"/>
      <c r="L156" s="1554"/>
    </row>
    <row r="157" spans="1:12">
      <c r="A157" s="1779" t="s">
        <v>0</v>
      </c>
      <c r="B157" s="1773">
        <f>SUM(B126:B156)</f>
        <v>333</v>
      </c>
      <c r="C157" s="2056">
        <f>SUM(C126:C156)</f>
        <v>100.00000000000006</v>
      </c>
      <c r="D157" s="1553"/>
      <c r="E157" s="1553"/>
      <c r="F157" s="1553"/>
      <c r="G157" s="1553"/>
      <c r="H157" s="1553"/>
      <c r="I157" s="1553"/>
      <c r="J157" s="1553"/>
      <c r="K157" s="1554"/>
      <c r="L157" s="1554"/>
    </row>
    <row r="158" spans="1:12">
      <c r="A158" s="2057" t="s">
        <v>53</v>
      </c>
    </row>
  </sheetData>
  <mergeCells count="36">
    <mergeCell ref="A82:A83"/>
    <mergeCell ref="A84:A85"/>
    <mergeCell ref="A86:A87"/>
    <mergeCell ref="A89:B89"/>
    <mergeCell ref="A90:A91"/>
    <mergeCell ref="A92:A93"/>
    <mergeCell ref="A94:A95"/>
    <mergeCell ref="A54:A55"/>
    <mergeCell ref="A56:A57"/>
    <mergeCell ref="A58:A59"/>
    <mergeCell ref="A60:A61"/>
    <mergeCell ref="A62:A63"/>
    <mergeCell ref="A64:A65"/>
    <mergeCell ref="A66:A67"/>
    <mergeCell ref="A68:A69"/>
    <mergeCell ref="A70:A71"/>
    <mergeCell ref="A72:A73"/>
    <mergeCell ref="A74:A75"/>
    <mergeCell ref="A76:A77"/>
    <mergeCell ref="A79:B79"/>
    <mergeCell ref="A80:A81"/>
    <mergeCell ref="A50:A51"/>
    <mergeCell ref="A52:A53"/>
    <mergeCell ref="B15:C15"/>
    <mergeCell ref="D15:E15"/>
    <mergeCell ref="F16:G16"/>
    <mergeCell ref="A33:B33"/>
    <mergeCell ref="A15:A16"/>
    <mergeCell ref="A34:A35"/>
    <mergeCell ref="A36:A37"/>
    <mergeCell ref="A38:A39"/>
    <mergeCell ref="A40:A41"/>
    <mergeCell ref="A42:A43"/>
    <mergeCell ref="A45:B45"/>
    <mergeCell ref="A46:A47"/>
    <mergeCell ref="A48:A49"/>
  </mergeCells>
  <printOptions horizontalCentered="1"/>
  <pageMargins left="0.70866141732283472" right="0.70866141732283472" top="0.74803149606299213" bottom="0.74803149606299213" header="0.31496062992125984" footer="0.31496062992125984"/>
  <pageSetup scale="69" fitToHeight="20" orientation="landscape" r:id="rId1"/>
  <rowBreaks count="3" manualBreakCount="3">
    <brk id="44" max="16383" man="1"/>
    <brk id="87" max="16383" man="1"/>
    <brk id="123"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201"/>
  <sheetViews>
    <sheetView zoomScaleNormal="100" workbookViewId="0">
      <selection activeCell="A2" sqref="A2"/>
    </sheetView>
  </sheetViews>
  <sheetFormatPr baseColWidth="10" defaultColWidth="11.42578125" defaultRowHeight="12.75"/>
  <cols>
    <col min="1" max="1" width="40.85546875" style="1588" customWidth="1"/>
    <col min="2" max="2" width="17" style="2063" customWidth="1"/>
    <col min="3" max="3" width="17" style="2061" customWidth="1"/>
    <col min="4" max="5" width="17" style="1587" customWidth="1"/>
    <col min="6" max="255" width="9.140625" style="1587" customWidth="1"/>
    <col min="256" max="16384" width="11.42578125" style="1587"/>
  </cols>
  <sheetData>
    <row r="1" spans="1:3">
      <c r="A1" s="449" t="s">
        <v>365</v>
      </c>
    </row>
    <row r="2" spans="1:3">
      <c r="A2" s="449" t="s">
        <v>3603</v>
      </c>
    </row>
    <row r="3" spans="1:3">
      <c r="A3" s="1592" t="s">
        <v>3589</v>
      </c>
    </row>
    <row r="4" spans="1:3">
      <c r="A4" s="1776" t="s">
        <v>5741</v>
      </c>
      <c r="B4" s="1775" t="s">
        <v>963</v>
      </c>
      <c r="C4" s="1775" t="s">
        <v>668</v>
      </c>
    </row>
    <row r="5" spans="1:3">
      <c r="A5" s="2058" t="s">
        <v>696</v>
      </c>
      <c r="B5" s="1589">
        <v>58</v>
      </c>
      <c r="C5" s="1590">
        <f>(B5/B7)*100</f>
        <v>49.152542372881356</v>
      </c>
    </row>
    <row r="6" spans="1:3">
      <c r="A6" s="2058" t="s">
        <v>695</v>
      </c>
      <c r="B6" s="1589">
        <v>60</v>
      </c>
      <c r="C6" s="1590">
        <f>(B6/B7)*100</f>
        <v>50.847457627118644</v>
      </c>
    </row>
    <row r="7" spans="1:3">
      <c r="A7" s="2059" t="s">
        <v>0</v>
      </c>
      <c r="B7" s="2064">
        <v>118</v>
      </c>
      <c r="C7" s="2062">
        <f>C5+C6</f>
        <v>100</v>
      </c>
    </row>
    <row r="8" spans="1:3">
      <c r="A8" s="2060"/>
    </row>
    <row r="9" spans="1:3" ht="25.5">
      <c r="A9" s="1776" t="s">
        <v>6577</v>
      </c>
      <c r="B9" s="1775" t="s">
        <v>963</v>
      </c>
      <c r="C9" s="1775" t="s">
        <v>668</v>
      </c>
    </row>
    <row r="10" spans="1:3">
      <c r="A10" s="2058" t="s">
        <v>704</v>
      </c>
      <c r="B10" s="1589">
        <v>1</v>
      </c>
      <c r="C10" s="1590">
        <f>(B10/B18)*100</f>
        <v>0.84745762711864403</v>
      </c>
    </row>
    <row r="11" spans="1:3">
      <c r="A11" s="2058" t="s">
        <v>707</v>
      </c>
      <c r="B11" s="1589">
        <v>3</v>
      </c>
      <c r="C11" s="1590">
        <f>(B11/B18)*100</f>
        <v>2.5423728813559325</v>
      </c>
    </row>
    <row r="12" spans="1:3">
      <c r="A12" s="2058" t="s">
        <v>710</v>
      </c>
      <c r="B12" s="1589">
        <v>6</v>
      </c>
      <c r="C12" s="1590">
        <f>(B12/B18)*100</f>
        <v>5.0847457627118651</v>
      </c>
    </row>
    <row r="13" spans="1:3">
      <c r="A13" s="2058" t="s">
        <v>713</v>
      </c>
      <c r="B13" s="1589">
        <v>8</v>
      </c>
      <c r="C13" s="1590">
        <f>(B13/B18)*100</f>
        <v>6.7796610169491522</v>
      </c>
    </row>
    <row r="14" spans="1:3">
      <c r="A14" s="2058" t="s">
        <v>716</v>
      </c>
      <c r="B14" s="1589">
        <v>22</v>
      </c>
      <c r="C14" s="1590">
        <f>(B14/B18)*100</f>
        <v>18.64406779661017</v>
      </c>
    </row>
    <row r="15" spans="1:3">
      <c r="A15" s="2058" t="s">
        <v>719</v>
      </c>
      <c r="B15" s="1589">
        <v>51</v>
      </c>
      <c r="C15" s="1590">
        <f>(B15/B18)*100</f>
        <v>43.220338983050851</v>
      </c>
    </row>
    <row r="16" spans="1:3">
      <c r="A16" s="2058" t="s">
        <v>721</v>
      </c>
      <c r="B16" s="1589">
        <v>1</v>
      </c>
      <c r="C16" s="1590">
        <f>(B16/B18)*100</f>
        <v>0.84745762711864403</v>
      </c>
    </row>
    <row r="17" spans="1:3">
      <c r="A17" s="2058" t="s">
        <v>722</v>
      </c>
      <c r="B17" s="1589">
        <v>26</v>
      </c>
      <c r="C17" s="1590">
        <f>(B17/B18)*100</f>
        <v>22.033898305084744</v>
      </c>
    </row>
    <row r="18" spans="1:3">
      <c r="A18" s="2059" t="s">
        <v>0</v>
      </c>
      <c r="B18" s="2064">
        <v>118</v>
      </c>
      <c r="C18" s="2062">
        <f>SUM(C10:C17)</f>
        <v>100.00000000000001</v>
      </c>
    </row>
    <row r="19" spans="1:3">
      <c r="A19" s="2060"/>
    </row>
    <row r="20" spans="1:3">
      <c r="A20" s="1776" t="s">
        <v>29</v>
      </c>
      <c r="B20" s="1775" t="s">
        <v>963</v>
      </c>
      <c r="C20" s="1775" t="s">
        <v>668</v>
      </c>
    </row>
    <row r="21" spans="1:3">
      <c r="A21" s="2058" t="s">
        <v>16</v>
      </c>
      <c r="B21" s="1589">
        <v>20</v>
      </c>
      <c r="C21" s="1590">
        <f>(B21/B32)*100</f>
        <v>16.949152542372879</v>
      </c>
    </row>
    <row r="22" spans="1:3">
      <c r="A22" s="2058" t="s">
        <v>36</v>
      </c>
      <c r="B22" s="1589">
        <v>19</v>
      </c>
      <c r="C22" s="1590">
        <f>(B22/B32)*100</f>
        <v>16.101694915254235</v>
      </c>
    </row>
    <row r="23" spans="1:3">
      <c r="A23" s="2058" t="s">
        <v>21</v>
      </c>
      <c r="B23" s="1589">
        <v>23</v>
      </c>
      <c r="C23" s="1590">
        <f>(B23/B32)*100</f>
        <v>19.491525423728813</v>
      </c>
    </row>
    <row r="24" spans="1:3">
      <c r="A24" s="2058" t="s">
        <v>17</v>
      </c>
      <c r="B24" s="1589">
        <v>0</v>
      </c>
      <c r="C24" s="1590">
        <f>(B24/B32)*100</f>
        <v>0</v>
      </c>
    </row>
    <row r="25" spans="1:3">
      <c r="A25" s="2058" t="s">
        <v>20</v>
      </c>
      <c r="B25" s="1589">
        <v>25</v>
      </c>
      <c r="C25" s="1590">
        <f>(B25/B32)*100</f>
        <v>21.1864406779661</v>
      </c>
    </row>
    <row r="26" spans="1:3">
      <c r="A26" s="2058" t="s">
        <v>19</v>
      </c>
      <c r="B26" s="1589">
        <v>1</v>
      </c>
      <c r="C26" s="1590">
        <f>(B26/B32)*100</f>
        <v>0.84745762711864403</v>
      </c>
    </row>
    <row r="27" spans="1:3">
      <c r="A27" s="2058" t="s">
        <v>18</v>
      </c>
      <c r="B27" s="1589">
        <v>10</v>
      </c>
      <c r="C27" s="1590">
        <f>(B27/B32)*100</f>
        <v>8.4745762711864394</v>
      </c>
    </row>
    <row r="28" spans="1:3">
      <c r="A28" s="2058" t="s">
        <v>23</v>
      </c>
      <c r="B28" s="1589">
        <v>5</v>
      </c>
      <c r="C28" s="1590">
        <f>(B28/B32)*100</f>
        <v>4.2372881355932197</v>
      </c>
    </row>
    <row r="29" spans="1:3">
      <c r="A29" s="2058" t="s">
        <v>25</v>
      </c>
      <c r="B29" s="1589">
        <v>4</v>
      </c>
      <c r="C29" s="1590">
        <f>(B29/B32)*100</f>
        <v>3.3898305084745761</v>
      </c>
    </row>
    <row r="30" spans="1:3">
      <c r="A30" s="2058" t="s">
        <v>24</v>
      </c>
      <c r="B30" s="1589">
        <v>2</v>
      </c>
      <c r="C30" s="1590">
        <f>(B30/B32)*100</f>
        <v>1.6949152542372881</v>
      </c>
    </row>
    <row r="31" spans="1:3">
      <c r="A31" s="2058" t="s">
        <v>30</v>
      </c>
      <c r="B31" s="1589">
        <v>9</v>
      </c>
      <c r="C31" s="1590">
        <f>(B31/B32)*100</f>
        <v>7.6271186440677967</v>
      </c>
    </row>
    <row r="32" spans="1:3">
      <c r="A32" s="2059" t="s">
        <v>0</v>
      </c>
      <c r="B32" s="2064">
        <v>118</v>
      </c>
      <c r="C32" s="2062">
        <f>SUM(C21:C31)</f>
        <v>99.999999999999986</v>
      </c>
    </row>
    <row r="33" spans="1:3">
      <c r="A33" s="2060"/>
    </row>
    <row r="34" spans="1:3">
      <c r="A34" s="1776" t="s">
        <v>3552</v>
      </c>
      <c r="B34" s="1775" t="s">
        <v>963</v>
      </c>
      <c r="C34" s="1775" t="s">
        <v>668</v>
      </c>
    </row>
    <row r="35" spans="1:3">
      <c r="A35" s="2058" t="s">
        <v>3553</v>
      </c>
      <c r="B35" s="1589">
        <v>58</v>
      </c>
      <c r="C35" s="1590">
        <f>(B35/B37)*100</f>
        <v>48.739495798319325</v>
      </c>
    </row>
    <row r="36" spans="1:3">
      <c r="A36" s="2058" t="s">
        <v>3554</v>
      </c>
      <c r="B36" s="1589">
        <v>61</v>
      </c>
      <c r="C36" s="1590">
        <f>(B36/B37)*100</f>
        <v>51.260504201680668</v>
      </c>
    </row>
    <row r="37" spans="1:3">
      <c r="A37" s="2059" t="s">
        <v>0</v>
      </c>
      <c r="B37" s="2064">
        <v>119</v>
      </c>
      <c r="C37" s="2062">
        <f>SUM(C35:C36)</f>
        <v>100</v>
      </c>
    </row>
    <row r="38" spans="1:3">
      <c r="A38" s="2060"/>
    </row>
    <row r="39" spans="1:3" ht="25.5">
      <c r="A39" s="1776" t="s">
        <v>6578</v>
      </c>
      <c r="B39" s="1775" t="s">
        <v>963</v>
      </c>
      <c r="C39" s="1775" t="s">
        <v>668</v>
      </c>
    </row>
    <row r="40" spans="1:3">
      <c r="A40" s="2058" t="s">
        <v>3555</v>
      </c>
      <c r="B40" s="1589">
        <v>78</v>
      </c>
      <c r="C40" s="1590">
        <f>(B40/B45)*100</f>
        <v>66.101694915254242</v>
      </c>
    </row>
    <row r="41" spans="1:3">
      <c r="A41" s="2058" t="s">
        <v>3556</v>
      </c>
      <c r="B41" s="1589">
        <v>5</v>
      </c>
      <c r="C41" s="1590">
        <f>(B41/B45)*100</f>
        <v>4.2372881355932197</v>
      </c>
    </row>
    <row r="42" spans="1:3">
      <c r="A42" s="2058" t="s">
        <v>3557</v>
      </c>
      <c r="B42" s="1589">
        <v>17</v>
      </c>
      <c r="C42" s="1590">
        <f>(B42/B45)*100</f>
        <v>14.40677966101695</v>
      </c>
    </row>
    <row r="43" spans="1:3">
      <c r="A43" s="2058" t="s">
        <v>3558</v>
      </c>
      <c r="B43" s="1589">
        <v>8</v>
      </c>
      <c r="C43" s="1590">
        <f>(B43/B45)*100</f>
        <v>6.7796610169491522</v>
      </c>
    </row>
    <row r="44" spans="1:3">
      <c r="A44" s="2058" t="s">
        <v>3559</v>
      </c>
      <c r="B44" s="1589">
        <v>10</v>
      </c>
      <c r="C44" s="1590">
        <f>(B44/B45)*100</f>
        <v>8.4745762711864394</v>
      </c>
    </row>
    <row r="45" spans="1:3">
      <c r="A45" s="2059" t="s">
        <v>0</v>
      </c>
      <c r="B45" s="2064">
        <v>118</v>
      </c>
      <c r="C45" s="2062">
        <f>SUM(C40:C44)</f>
        <v>100</v>
      </c>
    </row>
    <row r="46" spans="1:3">
      <c r="A46" s="2060"/>
    </row>
    <row r="47" spans="1:3" ht="38.25">
      <c r="A47" s="1776" t="s">
        <v>6584</v>
      </c>
      <c r="B47" s="1775" t="s">
        <v>963</v>
      </c>
      <c r="C47" s="1775" t="s">
        <v>668</v>
      </c>
    </row>
    <row r="48" spans="1:3">
      <c r="A48" s="2058" t="s">
        <v>3560</v>
      </c>
      <c r="B48" s="1589">
        <v>5</v>
      </c>
      <c r="C48" s="1590">
        <f>(B48/B53)*100</f>
        <v>3.8759689922480618</v>
      </c>
    </row>
    <row r="49" spans="1:3">
      <c r="A49" s="2058" t="s">
        <v>3561</v>
      </c>
      <c r="B49" s="1589">
        <v>27</v>
      </c>
      <c r="C49" s="1590">
        <f>(B49/B53)*100</f>
        <v>20.930232558139537</v>
      </c>
    </row>
    <row r="50" spans="1:3">
      <c r="A50" s="2058" t="s">
        <v>3562</v>
      </c>
      <c r="B50" s="1589">
        <v>14</v>
      </c>
      <c r="C50" s="1590">
        <f>(B50/B53)*100</f>
        <v>10.852713178294573</v>
      </c>
    </row>
    <row r="51" spans="1:3">
      <c r="A51" s="2058" t="s">
        <v>3563</v>
      </c>
      <c r="B51" s="1589">
        <v>12</v>
      </c>
      <c r="C51" s="1590">
        <f>(B51/B53)*100</f>
        <v>9.3023255813953494</v>
      </c>
    </row>
    <row r="52" spans="1:3">
      <c r="A52" s="2058" t="s">
        <v>3564</v>
      </c>
      <c r="B52" s="1589">
        <v>71</v>
      </c>
      <c r="C52" s="1590">
        <f>(B52/B53)*100</f>
        <v>55.038759689922479</v>
      </c>
    </row>
    <row r="53" spans="1:3">
      <c r="A53" s="2059" t="s">
        <v>0</v>
      </c>
      <c r="B53" s="2064">
        <v>129</v>
      </c>
      <c r="C53" s="2062">
        <f>SUM(C48:C52)</f>
        <v>100</v>
      </c>
    </row>
    <row r="54" spans="1:3">
      <c r="A54" s="2060"/>
    </row>
    <row r="55" spans="1:3" ht="38.25">
      <c r="A55" s="1776" t="s">
        <v>6579</v>
      </c>
      <c r="B55" s="1775" t="s">
        <v>963</v>
      </c>
      <c r="C55" s="1775" t="s">
        <v>668</v>
      </c>
    </row>
    <row r="56" spans="1:3" ht="25.5">
      <c r="A56" s="2058" t="s">
        <v>5383</v>
      </c>
      <c r="B56" s="1589">
        <v>60</v>
      </c>
      <c r="C56" s="1590">
        <f>(B56/B61)*100</f>
        <v>20</v>
      </c>
    </row>
    <row r="57" spans="1:3">
      <c r="A57" s="2058" t="s">
        <v>5384</v>
      </c>
      <c r="B57" s="1589">
        <v>67</v>
      </c>
      <c r="C57" s="1590">
        <f>(B57/B61)*100</f>
        <v>22.333333333333332</v>
      </c>
    </row>
    <row r="58" spans="1:3" ht="25.5">
      <c r="A58" s="2058" t="s">
        <v>6580</v>
      </c>
      <c r="B58" s="1589">
        <v>46</v>
      </c>
      <c r="C58" s="1590">
        <f>(B58/B61)*100</f>
        <v>15.333333333333332</v>
      </c>
    </row>
    <row r="59" spans="1:3" ht="25.5">
      <c r="A59" s="2058" t="s">
        <v>5385</v>
      </c>
      <c r="B59" s="1589">
        <v>50</v>
      </c>
      <c r="C59" s="1590">
        <f>(B59/B61)*100</f>
        <v>16.666666666666664</v>
      </c>
    </row>
    <row r="60" spans="1:3" ht="25.5">
      <c r="A60" s="2058" t="s">
        <v>5386</v>
      </c>
      <c r="B60" s="1589">
        <v>77</v>
      </c>
      <c r="C60" s="1590">
        <f>(B60/B61)*100</f>
        <v>25.666666666666664</v>
      </c>
    </row>
    <row r="61" spans="1:3">
      <c r="A61" s="2059" t="s">
        <v>0</v>
      </c>
      <c r="B61" s="2064">
        <v>300</v>
      </c>
      <c r="C61" s="2062">
        <f>SUM(C56:C60)</f>
        <v>99.999999999999972</v>
      </c>
    </row>
    <row r="62" spans="1:3">
      <c r="A62" s="2060"/>
    </row>
    <row r="63" spans="1:3" ht="25.5">
      <c r="A63" s="1776" t="s">
        <v>6581</v>
      </c>
      <c r="B63" s="1775" t="s">
        <v>963</v>
      </c>
      <c r="C63" s="1775" t="s">
        <v>668</v>
      </c>
    </row>
    <row r="64" spans="1:3">
      <c r="A64" s="2058" t="s">
        <v>3565</v>
      </c>
      <c r="B64" s="1589">
        <v>2</v>
      </c>
      <c r="C64" s="1590">
        <f>(B64/B70)*100</f>
        <v>1.6949152542372881</v>
      </c>
    </row>
    <row r="65" spans="1:3">
      <c r="A65" s="2058" t="s">
        <v>3566</v>
      </c>
      <c r="B65" s="1589">
        <v>23</v>
      </c>
      <c r="C65" s="1590">
        <f>(B65/B70)*100</f>
        <v>19.491525423728813</v>
      </c>
    </row>
    <row r="66" spans="1:3">
      <c r="A66" s="2058" t="s">
        <v>3567</v>
      </c>
      <c r="B66" s="1589">
        <v>64</v>
      </c>
      <c r="C66" s="1590">
        <f>(B66/B70)*100</f>
        <v>54.237288135593218</v>
      </c>
    </row>
    <row r="67" spans="1:3">
      <c r="A67" s="2058" t="s">
        <v>1252</v>
      </c>
      <c r="B67" s="1589">
        <v>12</v>
      </c>
      <c r="C67" s="1590">
        <f>(B67/B70)*100</f>
        <v>10.16949152542373</v>
      </c>
    </row>
    <row r="68" spans="1:3">
      <c r="A68" s="2058" t="s">
        <v>3568</v>
      </c>
      <c r="B68" s="1589">
        <v>5</v>
      </c>
      <c r="C68" s="1590">
        <f>(B68/B70)*100</f>
        <v>4.2372881355932197</v>
      </c>
    </row>
    <row r="69" spans="1:3">
      <c r="A69" s="2058" t="s">
        <v>3569</v>
      </c>
      <c r="B69" s="1589">
        <v>12</v>
      </c>
      <c r="C69" s="1590">
        <f>(B69/B70)*100</f>
        <v>10.16949152542373</v>
      </c>
    </row>
    <row r="70" spans="1:3">
      <c r="A70" s="2059" t="s">
        <v>0</v>
      </c>
      <c r="B70" s="2064">
        <v>118</v>
      </c>
      <c r="C70" s="2062">
        <f>SUM(C64:C69)</f>
        <v>100</v>
      </c>
    </row>
    <row r="71" spans="1:3">
      <c r="A71" s="2060"/>
    </row>
    <row r="72" spans="1:3" ht="25.5">
      <c r="A72" s="1776" t="s">
        <v>3570</v>
      </c>
      <c r="B72" s="1775" t="s">
        <v>963</v>
      </c>
      <c r="C72" s="1775" t="s">
        <v>668</v>
      </c>
    </row>
    <row r="73" spans="1:3">
      <c r="A73" s="2058" t="s">
        <v>3571</v>
      </c>
      <c r="B73" s="1589">
        <v>20</v>
      </c>
      <c r="C73" s="1590">
        <f>(B73/B78)*100</f>
        <v>16.949152542372879</v>
      </c>
    </row>
    <row r="74" spans="1:3">
      <c r="A74" s="2058" t="s">
        <v>3572</v>
      </c>
      <c r="B74" s="1589">
        <v>28</v>
      </c>
      <c r="C74" s="1590">
        <f>(B74/B78)*100</f>
        <v>23.728813559322035</v>
      </c>
    </row>
    <row r="75" spans="1:3">
      <c r="A75" s="2058" t="s">
        <v>3573</v>
      </c>
      <c r="B75" s="1589">
        <v>14</v>
      </c>
      <c r="C75" s="1590">
        <f>(B75/B78)*100</f>
        <v>11.864406779661017</v>
      </c>
    </row>
    <row r="76" spans="1:3">
      <c r="A76" s="2058" t="s">
        <v>3574</v>
      </c>
      <c r="B76" s="1589">
        <v>3</v>
      </c>
      <c r="C76" s="1590">
        <f>(B76/B78)*100</f>
        <v>2.5423728813559325</v>
      </c>
    </row>
    <row r="77" spans="1:3">
      <c r="A77" s="2058" t="s">
        <v>6582</v>
      </c>
      <c r="B77" s="1589">
        <v>53</v>
      </c>
      <c r="C77" s="1590">
        <f>(B77/B78)*100</f>
        <v>44.915254237288138</v>
      </c>
    </row>
    <row r="78" spans="1:3">
      <c r="A78" s="2059" t="s">
        <v>0</v>
      </c>
      <c r="B78" s="2064">
        <v>118</v>
      </c>
      <c r="C78" s="2062">
        <f>SUM(C73:C77)</f>
        <v>100</v>
      </c>
    </row>
    <row r="79" spans="1:3">
      <c r="A79" s="2060"/>
    </row>
    <row r="80" spans="1:3" ht="38.25">
      <c r="A80" s="1776" t="s">
        <v>6583</v>
      </c>
      <c r="B80" s="1775" t="s">
        <v>963</v>
      </c>
      <c r="C80" s="1775" t="s">
        <v>668</v>
      </c>
    </row>
    <row r="81" spans="1:5">
      <c r="A81" s="2058" t="s">
        <v>3575</v>
      </c>
      <c r="B81" s="1589">
        <v>52</v>
      </c>
      <c r="C81" s="1590">
        <f>(B81/B85)*100</f>
        <v>27.225130890052355</v>
      </c>
    </row>
    <row r="82" spans="1:5">
      <c r="A82" s="2058" t="s">
        <v>3576</v>
      </c>
      <c r="B82" s="1589">
        <v>96</v>
      </c>
      <c r="C82" s="1590">
        <f>(B82/B85)*100</f>
        <v>50.261780104712038</v>
      </c>
    </row>
    <row r="83" spans="1:5" ht="25.5">
      <c r="A83" s="2058" t="s">
        <v>3577</v>
      </c>
      <c r="B83" s="1589">
        <v>40</v>
      </c>
      <c r="C83" s="1590">
        <f>(B83/B85)*100</f>
        <v>20.94240837696335</v>
      </c>
    </row>
    <row r="84" spans="1:5">
      <c r="A84" s="2058" t="s">
        <v>3564</v>
      </c>
      <c r="B84" s="1589">
        <v>3</v>
      </c>
      <c r="C84" s="1590">
        <f>(B84/B85)*100</f>
        <v>1.5706806282722512</v>
      </c>
    </row>
    <row r="85" spans="1:5">
      <c r="A85" s="2059" t="s">
        <v>0</v>
      </c>
      <c r="B85" s="2064">
        <v>191</v>
      </c>
      <c r="C85" s="2062">
        <f>SUM(C81:C84)</f>
        <v>100.00000000000001</v>
      </c>
    </row>
    <row r="86" spans="1:5">
      <c r="A86" s="2060"/>
    </row>
    <row r="87" spans="1:5" ht="25.5">
      <c r="A87" s="1776" t="s">
        <v>3578</v>
      </c>
      <c r="B87" s="1775" t="s">
        <v>2679</v>
      </c>
      <c r="C87" s="1775" t="s">
        <v>2682</v>
      </c>
      <c r="D87" s="1775" t="s">
        <v>5387</v>
      </c>
      <c r="E87" s="1775" t="s">
        <v>5388</v>
      </c>
    </row>
    <row r="88" spans="1:5">
      <c r="A88" s="2058" t="s">
        <v>3579</v>
      </c>
      <c r="B88" s="1589">
        <v>109</v>
      </c>
      <c r="C88" s="1591">
        <v>9</v>
      </c>
      <c r="D88" s="1590">
        <f>(B88/118)*100</f>
        <v>92.372881355932208</v>
      </c>
      <c r="E88" s="1590">
        <f>100-D88</f>
        <v>7.6271186440677923</v>
      </c>
    </row>
    <row r="89" spans="1:5">
      <c r="A89" s="2058" t="s">
        <v>3580</v>
      </c>
      <c r="B89" s="1589">
        <v>104</v>
      </c>
      <c r="C89" s="1591">
        <v>14</v>
      </c>
      <c r="D89" s="1590">
        <f>(B89/118)*100</f>
        <v>88.135593220338976</v>
      </c>
      <c r="E89" s="1590">
        <f>100-D89</f>
        <v>11.864406779661024</v>
      </c>
    </row>
    <row r="90" spans="1:5">
      <c r="A90" s="2058" t="s">
        <v>1246</v>
      </c>
      <c r="B90" s="1589">
        <v>95</v>
      </c>
      <c r="C90" s="1591">
        <v>23</v>
      </c>
      <c r="D90" s="1590">
        <f>(B90/118)*100</f>
        <v>80.508474576271183</v>
      </c>
      <c r="E90" s="1590">
        <f>100-D90</f>
        <v>19.491525423728817</v>
      </c>
    </row>
    <row r="91" spans="1:5">
      <c r="A91" s="2060"/>
    </row>
    <row r="92" spans="1:5" ht="25.5">
      <c r="A92" s="1776" t="s">
        <v>3581</v>
      </c>
      <c r="B92" s="1775" t="s">
        <v>963</v>
      </c>
      <c r="C92" s="1775" t="s">
        <v>668</v>
      </c>
    </row>
    <row r="93" spans="1:5">
      <c r="A93" s="2058" t="s">
        <v>3582</v>
      </c>
      <c r="B93" s="1589">
        <v>68</v>
      </c>
      <c r="C93" s="1590">
        <f>(B93/B97)*100</f>
        <v>57.627118644067799</v>
      </c>
    </row>
    <row r="94" spans="1:5">
      <c r="A94" s="2058" t="s">
        <v>3583</v>
      </c>
      <c r="B94" s="1589">
        <v>38</v>
      </c>
      <c r="C94" s="1590">
        <f>(B94/B97)*100</f>
        <v>32.20338983050847</v>
      </c>
    </row>
    <row r="95" spans="1:5">
      <c r="A95" s="2058" t="s">
        <v>3498</v>
      </c>
      <c r="B95" s="1589">
        <v>9</v>
      </c>
      <c r="C95" s="1590">
        <f>(B95/B97)*100</f>
        <v>7.6271186440677967</v>
      </c>
    </row>
    <row r="96" spans="1:5">
      <c r="A96" s="2058" t="s">
        <v>3497</v>
      </c>
      <c r="B96" s="1589">
        <v>3</v>
      </c>
      <c r="C96" s="1590">
        <f>(B96/B97)*100</f>
        <v>2.5423728813559325</v>
      </c>
    </row>
    <row r="97" spans="1:3">
      <c r="A97" s="2059" t="s">
        <v>0</v>
      </c>
      <c r="B97" s="2064">
        <v>118</v>
      </c>
      <c r="C97" s="2062">
        <f>SUM(C93:C96)</f>
        <v>100</v>
      </c>
    </row>
    <row r="98" spans="1:3">
      <c r="A98" s="2060"/>
    </row>
    <row r="99" spans="1:3" ht="38.25">
      <c r="A99" s="1776" t="s">
        <v>6585</v>
      </c>
      <c r="B99" s="1775" t="s">
        <v>963</v>
      </c>
      <c r="C99" s="1775" t="s">
        <v>668</v>
      </c>
    </row>
    <row r="100" spans="1:3">
      <c r="A100" s="2058" t="s">
        <v>3582</v>
      </c>
      <c r="B100" s="1589">
        <v>78</v>
      </c>
      <c r="C100" s="1590">
        <f>(B100/B104)*100</f>
        <v>66.101694915254242</v>
      </c>
    </row>
    <row r="101" spans="1:3">
      <c r="A101" s="2058" t="s">
        <v>3583</v>
      </c>
      <c r="B101" s="1589">
        <v>37</v>
      </c>
      <c r="C101" s="1590">
        <f>(B101/B104)*100</f>
        <v>31.35593220338983</v>
      </c>
    </row>
    <row r="102" spans="1:3">
      <c r="A102" s="2058" t="s">
        <v>3498</v>
      </c>
      <c r="B102" s="1589">
        <v>2</v>
      </c>
      <c r="C102" s="1590">
        <f>(B102/B104)*100</f>
        <v>1.6949152542372881</v>
      </c>
    </row>
    <row r="103" spans="1:3">
      <c r="A103" s="2058" t="s">
        <v>3497</v>
      </c>
      <c r="B103" s="1589">
        <v>1</v>
      </c>
      <c r="C103" s="1590">
        <f>(B103/B104)*100</f>
        <v>0.84745762711864403</v>
      </c>
    </row>
    <row r="104" spans="1:3">
      <c r="A104" s="2059" t="s">
        <v>0</v>
      </c>
      <c r="B104" s="2064">
        <v>118</v>
      </c>
      <c r="C104" s="2062">
        <f>SUM(C100:C103)</f>
        <v>100</v>
      </c>
    </row>
    <row r="105" spans="1:3">
      <c r="A105" s="2060"/>
    </row>
    <row r="106" spans="1:3" ht="38.25">
      <c r="A106" s="1776" t="s">
        <v>6586</v>
      </c>
      <c r="B106" s="1775" t="s">
        <v>963</v>
      </c>
      <c r="C106" s="1775" t="s">
        <v>668</v>
      </c>
    </row>
    <row r="107" spans="1:3">
      <c r="A107" s="2058" t="s">
        <v>3582</v>
      </c>
      <c r="B107" s="1589">
        <v>73</v>
      </c>
      <c r="C107" s="1590">
        <f>(B107/B111)*100</f>
        <v>61.864406779661017</v>
      </c>
    </row>
    <row r="108" spans="1:3">
      <c r="A108" s="2058" t="s">
        <v>3583</v>
      </c>
      <c r="B108" s="1589">
        <v>35</v>
      </c>
      <c r="C108" s="1590">
        <f>(B108/B111)*100</f>
        <v>29.66101694915254</v>
      </c>
    </row>
    <row r="109" spans="1:3">
      <c r="A109" s="2058" t="s">
        <v>3498</v>
      </c>
      <c r="B109" s="1589">
        <v>7</v>
      </c>
      <c r="C109" s="1590">
        <f>(B109/B111)*100</f>
        <v>5.9322033898305087</v>
      </c>
    </row>
    <row r="110" spans="1:3">
      <c r="A110" s="2058" t="s">
        <v>3497</v>
      </c>
      <c r="B110" s="1589">
        <v>3</v>
      </c>
      <c r="C110" s="1590">
        <f>(B110/B111)*100</f>
        <v>2.5423728813559325</v>
      </c>
    </row>
    <row r="111" spans="1:3">
      <c r="A111" s="2059" t="s">
        <v>0</v>
      </c>
      <c r="B111" s="2064">
        <v>118</v>
      </c>
      <c r="C111" s="2062">
        <f>SUM(C107:C110)</f>
        <v>100</v>
      </c>
    </row>
    <row r="112" spans="1:3">
      <c r="A112" s="2060"/>
    </row>
    <row r="113" spans="1:3" ht="38.25">
      <c r="A113" s="1776" t="s">
        <v>6587</v>
      </c>
      <c r="B113" s="1775" t="s">
        <v>963</v>
      </c>
      <c r="C113" s="1775" t="s">
        <v>668</v>
      </c>
    </row>
    <row r="114" spans="1:3">
      <c r="A114" s="2058" t="s">
        <v>3582</v>
      </c>
      <c r="B114" s="1589">
        <v>52</v>
      </c>
      <c r="C114" s="1590">
        <f>(B114/B118)*100</f>
        <v>44.067796610169488</v>
      </c>
    </row>
    <row r="115" spans="1:3">
      <c r="A115" s="2058" t="s">
        <v>3583</v>
      </c>
      <c r="B115" s="1589">
        <v>55</v>
      </c>
      <c r="C115" s="1590">
        <f>(B115/B118)*100</f>
        <v>46.610169491525419</v>
      </c>
    </row>
    <row r="116" spans="1:3">
      <c r="A116" s="2058" t="s">
        <v>3498</v>
      </c>
      <c r="B116" s="1589">
        <v>8</v>
      </c>
      <c r="C116" s="1590">
        <f>(B116/B118)*100</f>
        <v>6.7796610169491522</v>
      </c>
    </row>
    <row r="117" spans="1:3">
      <c r="A117" s="2058" t="s">
        <v>3497</v>
      </c>
      <c r="B117" s="1589">
        <v>3</v>
      </c>
      <c r="C117" s="1590">
        <f>(B117/B118)*100</f>
        <v>2.5423728813559325</v>
      </c>
    </row>
    <row r="118" spans="1:3">
      <c r="A118" s="2059" t="s">
        <v>0</v>
      </c>
      <c r="B118" s="2064">
        <v>118</v>
      </c>
      <c r="C118" s="2062">
        <f>SUM(C114:C117)</f>
        <v>99.999999999999986</v>
      </c>
    </row>
    <row r="119" spans="1:3">
      <c r="A119" s="2060"/>
    </row>
    <row r="120" spans="1:3" ht="25.5">
      <c r="A120" s="1776" t="s">
        <v>6588</v>
      </c>
      <c r="B120" s="1775" t="s">
        <v>963</v>
      </c>
      <c r="C120" s="1775" t="s">
        <v>668</v>
      </c>
    </row>
    <row r="121" spans="1:3">
      <c r="A121" s="2058" t="s">
        <v>3582</v>
      </c>
      <c r="B121" s="1589">
        <v>68</v>
      </c>
      <c r="C121" s="1590">
        <f>(B121/B125)*100</f>
        <v>58.119658119658126</v>
      </c>
    </row>
    <row r="122" spans="1:3">
      <c r="A122" s="2058" t="s">
        <v>3583</v>
      </c>
      <c r="B122" s="1589">
        <v>40</v>
      </c>
      <c r="C122" s="1590">
        <f>(B122/B125)*100</f>
        <v>34.188034188034187</v>
      </c>
    </row>
    <row r="123" spans="1:3">
      <c r="A123" s="2058" t="s">
        <v>3498</v>
      </c>
      <c r="B123" s="1589">
        <v>8</v>
      </c>
      <c r="C123" s="1590">
        <f>(B123/B125)*100</f>
        <v>6.8376068376068382</v>
      </c>
    </row>
    <row r="124" spans="1:3">
      <c r="A124" s="2058" t="s">
        <v>3497</v>
      </c>
      <c r="B124" s="1589">
        <v>1</v>
      </c>
      <c r="C124" s="1590">
        <f>(B124/B125)*100</f>
        <v>0.85470085470085477</v>
      </c>
    </row>
    <row r="125" spans="1:3">
      <c r="A125" s="2059" t="s">
        <v>0</v>
      </c>
      <c r="B125" s="2064">
        <v>117</v>
      </c>
      <c r="C125" s="2062">
        <f>SUM(C121:C124)</f>
        <v>100.00000000000001</v>
      </c>
    </row>
    <row r="126" spans="1:3">
      <c r="A126" s="2060"/>
    </row>
    <row r="127" spans="1:3" ht="38.25">
      <c r="A127" s="1776" t="s">
        <v>6589</v>
      </c>
      <c r="B127" s="1775" t="s">
        <v>963</v>
      </c>
      <c r="C127" s="1775" t="s">
        <v>668</v>
      </c>
    </row>
    <row r="128" spans="1:3">
      <c r="A128" s="2058" t="s">
        <v>3582</v>
      </c>
      <c r="B128" s="1589">
        <v>48</v>
      </c>
      <c r="C128" s="1590">
        <f>(B128/B132)*100</f>
        <v>40.677966101694921</v>
      </c>
    </row>
    <row r="129" spans="1:3">
      <c r="A129" s="2058" t="s">
        <v>3583</v>
      </c>
      <c r="B129" s="1589">
        <v>42</v>
      </c>
      <c r="C129" s="1590">
        <f>(B129/B132)*100</f>
        <v>35.593220338983052</v>
      </c>
    </row>
    <row r="130" spans="1:3">
      <c r="A130" s="2058" t="s">
        <v>3498</v>
      </c>
      <c r="B130" s="1589">
        <v>22</v>
      </c>
      <c r="C130" s="1590">
        <f>(B130/B132)*100</f>
        <v>18.64406779661017</v>
      </c>
    </row>
    <row r="131" spans="1:3">
      <c r="A131" s="2058" t="s">
        <v>3497</v>
      </c>
      <c r="B131" s="1589">
        <v>6</v>
      </c>
      <c r="C131" s="1590">
        <f>(B131/B132)*100</f>
        <v>5.0847457627118651</v>
      </c>
    </row>
    <row r="132" spans="1:3">
      <c r="A132" s="2059" t="s">
        <v>0</v>
      </c>
      <c r="B132" s="2064">
        <v>118</v>
      </c>
      <c r="C132" s="2062">
        <f>SUM(C128:C131)</f>
        <v>100.00000000000001</v>
      </c>
    </row>
    <row r="133" spans="1:3">
      <c r="A133" s="2060"/>
    </row>
    <row r="134" spans="1:3" ht="25.5">
      <c r="A134" s="1776" t="s">
        <v>3584</v>
      </c>
      <c r="B134" s="1775" t="s">
        <v>963</v>
      </c>
      <c r="C134" s="1775" t="s">
        <v>668</v>
      </c>
    </row>
    <row r="135" spans="1:3">
      <c r="A135" s="2058" t="s">
        <v>3582</v>
      </c>
      <c r="B135" s="1589">
        <v>47</v>
      </c>
      <c r="C135" s="1590">
        <f>(B135/B139)*100</f>
        <v>39.83050847457627</v>
      </c>
    </row>
    <row r="136" spans="1:3">
      <c r="A136" s="2058" t="s">
        <v>3583</v>
      </c>
      <c r="B136" s="1589">
        <v>50</v>
      </c>
      <c r="C136" s="1590">
        <f>(B136/B139)*100</f>
        <v>42.372881355932201</v>
      </c>
    </row>
    <row r="137" spans="1:3">
      <c r="A137" s="2058" t="s">
        <v>3498</v>
      </c>
      <c r="B137" s="1589">
        <v>19</v>
      </c>
      <c r="C137" s="1590">
        <f>(B137/B139)*100</f>
        <v>16.101694915254235</v>
      </c>
    </row>
    <row r="138" spans="1:3">
      <c r="A138" s="2058" t="s">
        <v>3497</v>
      </c>
      <c r="B138" s="1589">
        <v>2</v>
      </c>
      <c r="C138" s="1590">
        <f>(B138/B139)*100</f>
        <v>1.6949152542372881</v>
      </c>
    </row>
    <row r="139" spans="1:3">
      <c r="A139" s="2059" t="s">
        <v>0</v>
      </c>
      <c r="B139" s="2064">
        <v>118</v>
      </c>
      <c r="C139" s="2062">
        <f>SUM(C135:C138)</f>
        <v>100</v>
      </c>
    </row>
    <row r="140" spans="1:3">
      <c r="A140" s="2060"/>
    </row>
    <row r="141" spans="1:3" ht="25.5">
      <c r="A141" s="1776" t="s">
        <v>5389</v>
      </c>
      <c r="B141" s="1775" t="s">
        <v>963</v>
      </c>
      <c r="C141" s="1775" t="s">
        <v>668</v>
      </c>
    </row>
    <row r="142" spans="1:3">
      <c r="A142" s="2058" t="s">
        <v>3585</v>
      </c>
      <c r="B142" s="1589">
        <v>59</v>
      </c>
      <c r="C142" s="1590">
        <f>(B142/B146)*100</f>
        <v>50</v>
      </c>
    </row>
    <row r="143" spans="1:3">
      <c r="A143" s="2058" t="s">
        <v>3586</v>
      </c>
      <c r="B143" s="1589">
        <v>50</v>
      </c>
      <c r="C143" s="1590">
        <f>(B143/B146)*100</f>
        <v>42.372881355932201</v>
      </c>
    </row>
    <row r="144" spans="1:3">
      <c r="A144" s="2058" t="s">
        <v>3587</v>
      </c>
      <c r="B144" s="1589">
        <v>6</v>
      </c>
      <c r="C144" s="1590">
        <f>(B144/B146)*100</f>
        <v>5.0847457627118651</v>
      </c>
    </row>
    <row r="145" spans="1:3">
      <c r="A145" s="2058" t="s">
        <v>678</v>
      </c>
      <c r="B145" s="1589">
        <v>3</v>
      </c>
      <c r="C145" s="1590">
        <f>(B145/B146)*100</f>
        <v>2.5423728813559325</v>
      </c>
    </row>
    <row r="146" spans="1:3">
      <c r="A146" s="2059" t="s">
        <v>0</v>
      </c>
      <c r="B146" s="2064">
        <v>118</v>
      </c>
      <c r="C146" s="2062">
        <f>SUM(C142:C145)</f>
        <v>100</v>
      </c>
    </row>
    <row r="147" spans="1:3">
      <c r="A147" s="2060"/>
    </row>
    <row r="148" spans="1:3" ht="25.5">
      <c r="A148" s="1776" t="s">
        <v>6590</v>
      </c>
      <c r="B148" s="1775" t="s">
        <v>963</v>
      </c>
      <c r="C148" s="1775" t="s">
        <v>668</v>
      </c>
    </row>
    <row r="149" spans="1:3">
      <c r="A149" s="2058" t="s">
        <v>3588</v>
      </c>
      <c r="B149" s="1589">
        <v>35</v>
      </c>
      <c r="C149" s="1590">
        <f>(B149/B153)*100</f>
        <v>29.66101694915254</v>
      </c>
    </row>
    <row r="150" spans="1:3">
      <c r="A150" s="2058" t="s">
        <v>3580</v>
      </c>
      <c r="B150" s="1589">
        <v>11</v>
      </c>
      <c r="C150" s="1590">
        <f>(B150/B153)*100</f>
        <v>9.3220338983050848</v>
      </c>
    </row>
    <row r="151" spans="1:3">
      <c r="A151" s="2058" t="s">
        <v>3564</v>
      </c>
      <c r="B151" s="1589">
        <v>66</v>
      </c>
      <c r="C151" s="1590">
        <f>(B151/B153)*100</f>
        <v>55.932203389830505</v>
      </c>
    </row>
    <row r="152" spans="1:3">
      <c r="A152" s="2058" t="s">
        <v>678</v>
      </c>
      <c r="B152" s="1589">
        <v>6</v>
      </c>
      <c r="C152" s="1590">
        <f>(B152/B153)*100</f>
        <v>5.0847457627118651</v>
      </c>
    </row>
    <row r="153" spans="1:3">
      <c r="A153" s="2059" t="s">
        <v>0</v>
      </c>
      <c r="B153" s="2064">
        <v>118</v>
      </c>
      <c r="C153" s="2062">
        <f>SUM(C149:C152)</f>
        <v>100</v>
      </c>
    </row>
    <row r="154" spans="1:3">
      <c r="A154" s="2060"/>
    </row>
    <row r="155" spans="1:3" ht="25.5">
      <c r="A155" s="1776" t="s">
        <v>5589</v>
      </c>
      <c r="B155" s="1775" t="s">
        <v>963</v>
      </c>
      <c r="C155" s="1775" t="s">
        <v>668</v>
      </c>
    </row>
    <row r="156" spans="1:3">
      <c r="A156" s="2058" t="s">
        <v>3582</v>
      </c>
      <c r="B156" s="1589">
        <v>69</v>
      </c>
      <c r="C156" s="1590">
        <f>(B156/B160)*100</f>
        <v>58.474576271186443</v>
      </c>
    </row>
    <row r="157" spans="1:3">
      <c r="A157" s="2058" t="s">
        <v>3583</v>
      </c>
      <c r="B157" s="1589">
        <v>39</v>
      </c>
      <c r="C157" s="1590">
        <f>(B157/B160)*100</f>
        <v>33.050847457627121</v>
      </c>
    </row>
    <row r="158" spans="1:3">
      <c r="A158" s="2058" t="s">
        <v>3498</v>
      </c>
      <c r="B158" s="1589">
        <v>5</v>
      </c>
      <c r="C158" s="1590">
        <f>(B158/B160)*100</f>
        <v>4.2372881355932197</v>
      </c>
    </row>
    <row r="159" spans="1:3">
      <c r="A159" s="2058" t="s">
        <v>3497</v>
      </c>
      <c r="B159" s="1589">
        <v>5</v>
      </c>
      <c r="C159" s="1590">
        <f>(B159/B160)*100</f>
        <v>4.2372881355932197</v>
      </c>
    </row>
    <row r="160" spans="1:3">
      <c r="A160" s="2059" t="s">
        <v>0</v>
      </c>
      <c r="B160" s="2064">
        <v>118</v>
      </c>
      <c r="C160" s="2062">
        <f>SUM(C156:C159)</f>
        <v>100</v>
      </c>
    </row>
    <row r="161" spans="1:3">
      <c r="A161" s="2060"/>
    </row>
    <row r="162" spans="1:3" ht="25.5">
      <c r="A162" s="1776" t="s">
        <v>5590</v>
      </c>
      <c r="B162" s="1775" t="s">
        <v>963</v>
      </c>
      <c r="C162" s="1775" t="s">
        <v>668</v>
      </c>
    </row>
    <row r="163" spans="1:3">
      <c r="A163" s="2058" t="s">
        <v>3582</v>
      </c>
      <c r="B163" s="1589">
        <v>63</v>
      </c>
      <c r="C163" s="1590">
        <f>(B163/B167)*100</f>
        <v>53.389830508474581</v>
      </c>
    </row>
    <row r="164" spans="1:3">
      <c r="A164" s="2058" t="s">
        <v>3583</v>
      </c>
      <c r="B164" s="1589">
        <v>44</v>
      </c>
      <c r="C164" s="1590">
        <f>(B164/B167)*100</f>
        <v>37.288135593220339</v>
      </c>
    </row>
    <row r="165" spans="1:3">
      <c r="A165" s="2058" t="s">
        <v>3498</v>
      </c>
      <c r="B165" s="1589">
        <v>8</v>
      </c>
      <c r="C165" s="1590">
        <f>(B165/B167)*100</f>
        <v>6.7796610169491522</v>
      </c>
    </row>
    <row r="166" spans="1:3">
      <c r="A166" s="2058" t="s">
        <v>3497</v>
      </c>
      <c r="B166" s="1589">
        <v>3</v>
      </c>
      <c r="C166" s="1590">
        <f>(B166/B167)*100</f>
        <v>2.5423728813559325</v>
      </c>
    </row>
    <row r="167" spans="1:3">
      <c r="A167" s="2059" t="s">
        <v>0</v>
      </c>
      <c r="B167" s="2064">
        <v>118</v>
      </c>
      <c r="C167" s="2062">
        <f>SUM(C163:C166)</f>
        <v>100</v>
      </c>
    </row>
    <row r="168" spans="1:3">
      <c r="A168" s="2060"/>
    </row>
    <row r="169" spans="1:3" ht="25.5">
      <c r="A169" s="1776" t="s">
        <v>6591</v>
      </c>
      <c r="B169" s="1775" t="s">
        <v>963</v>
      </c>
      <c r="C169" s="1775" t="s">
        <v>668</v>
      </c>
    </row>
    <row r="170" spans="1:3">
      <c r="A170" s="2058" t="s">
        <v>3582</v>
      </c>
      <c r="B170" s="1589">
        <v>33</v>
      </c>
      <c r="C170" s="1590">
        <f>(B170/B174)*100</f>
        <v>28.205128205128204</v>
      </c>
    </row>
    <row r="171" spans="1:3">
      <c r="A171" s="2058" t="s">
        <v>3583</v>
      </c>
      <c r="B171" s="1589">
        <v>23</v>
      </c>
      <c r="C171" s="1590">
        <f>(B171/B174)*100</f>
        <v>19.658119658119659</v>
      </c>
    </row>
    <row r="172" spans="1:3">
      <c r="A172" s="2058" t="s">
        <v>3498</v>
      </c>
      <c r="B172" s="1589">
        <v>25</v>
      </c>
      <c r="C172" s="1590">
        <f>(B172/B174)*100</f>
        <v>21.367521367521366</v>
      </c>
    </row>
    <row r="173" spans="1:3">
      <c r="A173" s="2058" t="s">
        <v>3497</v>
      </c>
      <c r="B173" s="1589">
        <v>36</v>
      </c>
      <c r="C173" s="1590">
        <f>(B173/B174)*100</f>
        <v>30.76923076923077</v>
      </c>
    </row>
    <row r="174" spans="1:3">
      <c r="A174" s="2059" t="s">
        <v>0</v>
      </c>
      <c r="B174" s="2064">
        <v>117</v>
      </c>
      <c r="C174" s="2062">
        <f>SUM(C170:C173)</f>
        <v>100</v>
      </c>
    </row>
    <row r="175" spans="1:3">
      <c r="A175" s="2060"/>
    </row>
    <row r="176" spans="1:3" ht="25.5">
      <c r="A176" s="1776" t="s">
        <v>6592</v>
      </c>
      <c r="B176" s="1775" t="s">
        <v>963</v>
      </c>
      <c r="C176" s="1775" t="s">
        <v>668</v>
      </c>
    </row>
    <row r="177" spans="1:3">
      <c r="A177" s="2058" t="s">
        <v>3582</v>
      </c>
      <c r="B177" s="1589">
        <v>32</v>
      </c>
      <c r="C177" s="1590">
        <f>(B177/B181)*100</f>
        <v>27.350427350427353</v>
      </c>
    </row>
    <row r="178" spans="1:3">
      <c r="A178" s="2058" t="s">
        <v>3583</v>
      </c>
      <c r="B178" s="1589">
        <v>21</v>
      </c>
      <c r="C178" s="1590">
        <f>(B178/B181)*100</f>
        <v>17.948717948717949</v>
      </c>
    </row>
    <row r="179" spans="1:3">
      <c r="A179" s="2058" t="s">
        <v>3498</v>
      </c>
      <c r="B179" s="1589">
        <v>26</v>
      </c>
      <c r="C179" s="1590">
        <f>(B179/B181)*100</f>
        <v>22.222222222222221</v>
      </c>
    </row>
    <row r="180" spans="1:3">
      <c r="A180" s="2058" t="s">
        <v>3497</v>
      </c>
      <c r="B180" s="1589">
        <v>38</v>
      </c>
      <c r="C180" s="1590">
        <f>(B180/B181)*100</f>
        <v>32.478632478632477</v>
      </c>
    </row>
    <row r="181" spans="1:3">
      <c r="A181" s="2059" t="s">
        <v>0</v>
      </c>
      <c r="B181" s="2064">
        <v>117</v>
      </c>
      <c r="C181" s="2062">
        <f>SUM(C177:C180)</f>
        <v>100</v>
      </c>
    </row>
    <row r="182" spans="1:3">
      <c r="A182" s="2060"/>
    </row>
    <row r="183" spans="1:3" ht="25.5">
      <c r="A183" s="1776" t="s">
        <v>6593</v>
      </c>
      <c r="B183" s="1775" t="s">
        <v>963</v>
      </c>
      <c r="C183" s="1775" t="s">
        <v>668</v>
      </c>
    </row>
    <row r="184" spans="1:3">
      <c r="A184" s="2058" t="s">
        <v>3582</v>
      </c>
      <c r="B184" s="1589">
        <v>27</v>
      </c>
      <c r="C184" s="1590">
        <f>(B184/B188)*100</f>
        <v>23.275862068965516</v>
      </c>
    </row>
    <row r="185" spans="1:3">
      <c r="A185" s="2058" t="s">
        <v>3583</v>
      </c>
      <c r="B185" s="1589">
        <v>30</v>
      </c>
      <c r="C185" s="1590">
        <f>(B185/B188)*100</f>
        <v>25.862068965517242</v>
      </c>
    </row>
    <row r="186" spans="1:3">
      <c r="A186" s="2058" t="s">
        <v>3498</v>
      </c>
      <c r="B186" s="1589">
        <v>24</v>
      </c>
      <c r="C186" s="1590">
        <f>(B186/B188)*100</f>
        <v>20.689655172413794</v>
      </c>
    </row>
    <row r="187" spans="1:3">
      <c r="A187" s="2058" t="s">
        <v>3497</v>
      </c>
      <c r="B187" s="1589">
        <v>35</v>
      </c>
      <c r="C187" s="1590">
        <f>(B187/B188)*100</f>
        <v>30.172413793103448</v>
      </c>
    </row>
    <row r="188" spans="1:3">
      <c r="A188" s="2059" t="s">
        <v>0</v>
      </c>
      <c r="B188" s="2064">
        <v>116</v>
      </c>
      <c r="C188" s="2062">
        <f>SUM(C184:C187)</f>
        <v>100</v>
      </c>
    </row>
    <row r="189" spans="1:3">
      <c r="A189" s="2060"/>
    </row>
    <row r="190" spans="1:3" ht="51.75" customHeight="1">
      <c r="A190" s="1776" t="s">
        <v>5390</v>
      </c>
      <c r="B190" s="1775" t="s">
        <v>963</v>
      </c>
      <c r="C190" s="1775" t="s">
        <v>668</v>
      </c>
    </row>
    <row r="191" spans="1:3">
      <c r="A191" s="2058" t="s">
        <v>2679</v>
      </c>
      <c r="B191" s="1589">
        <v>112</v>
      </c>
      <c r="C191" s="1590">
        <f>(B191/B193)*100</f>
        <v>97.391304347826093</v>
      </c>
    </row>
    <row r="192" spans="1:3">
      <c r="A192" s="2058" t="s">
        <v>2682</v>
      </c>
      <c r="B192" s="1589">
        <v>3</v>
      </c>
      <c r="C192" s="1590">
        <f>(B192/B193)*100</f>
        <v>2.6086956521739131</v>
      </c>
    </row>
    <row r="193" spans="1:3">
      <c r="A193" s="2059" t="s">
        <v>0</v>
      </c>
      <c r="B193" s="2064">
        <v>115</v>
      </c>
      <c r="C193" s="2062">
        <f>SUM(C191:C192)</f>
        <v>100</v>
      </c>
    </row>
    <row r="194" spans="1:3">
      <c r="A194" s="2060"/>
    </row>
    <row r="195" spans="1:3" ht="25.5">
      <c r="A195" s="1776" t="s">
        <v>6594</v>
      </c>
      <c r="B195" s="1775" t="s">
        <v>963</v>
      </c>
      <c r="C195" s="1775" t="s">
        <v>668</v>
      </c>
    </row>
    <row r="196" spans="1:3">
      <c r="A196" s="2058" t="s">
        <v>3582</v>
      </c>
      <c r="B196" s="1589">
        <v>72</v>
      </c>
      <c r="C196" s="1590">
        <f>(B196/B200)*100</f>
        <v>62.068965517241381</v>
      </c>
    </row>
    <row r="197" spans="1:3">
      <c r="A197" s="2058" t="s">
        <v>3583</v>
      </c>
      <c r="B197" s="1589">
        <v>34</v>
      </c>
      <c r="C197" s="1590">
        <f>(B197/B200)*100</f>
        <v>29.310344827586203</v>
      </c>
    </row>
    <row r="198" spans="1:3">
      <c r="A198" s="2058" t="s">
        <v>3498</v>
      </c>
      <c r="B198" s="1589">
        <v>10</v>
      </c>
      <c r="C198" s="1590">
        <f>(B198/B200)*100</f>
        <v>8.6206896551724146</v>
      </c>
    </row>
    <row r="199" spans="1:3">
      <c r="A199" s="2058" t="s">
        <v>3497</v>
      </c>
      <c r="B199" s="1589">
        <v>0</v>
      </c>
      <c r="C199" s="1590">
        <f>(B199/B200)*100</f>
        <v>0</v>
      </c>
    </row>
    <row r="200" spans="1:3">
      <c r="A200" s="2059" t="s">
        <v>0</v>
      </c>
      <c r="B200" s="2064">
        <v>116</v>
      </c>
      <c r="C200" s="2062">
        <f>SUM(C196:C199)</f>
        <v>100</v>
      </c>
    </row>
    <row r="201" spans="1:3">
      <c r="A201" s="2065" t="s">
        <v>53</v>
      </c>
    </row>
  </sheetData>
  <printOptions horizontalCentered="1"/>
  <pageMargins left="0.74803149606299213" right="0.74803149606299213" top="0.98425196850393704" bottom="0.98425196850393704" header="0.51181102362204722" footer="0.51181102362204722"/>
  <pageSetup fitToHeight="22" orientation="landscape" r:id="rId1"/>
  <headerFooter alignWithMargins="0"/>
  <rowBreaks count="6" manualBreakCount="6">
    <brk id="33" max="16383" man="1"/>
    <brk id="61" max="16383" man="1"/>
    <brk id="91" max="16383" man="1"/>
    <brk id="119" max="16383" man="1"/>
    <brk id="147" max="16383" man="1"/>
    <brk id="175"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84"/>
  <sheetViews>
    <sheetView zoomScaleNormal="100" workbookViewId="0">
      <selection activeCell="D30" sqref="D30"/>
    </sheetView>
  </sheetViews>
  <sheetFormatPr baseColWidth="10" defaultColWidth="9.140625" defaultRowHeight="12.75"/>
  <cols>
    <col min="1" max="1" width="38.7109375" style="1593" customWidth="1"/>
    <col min="2" max="2" width="16.140625" style="1594" customWidth="1"/>
    <col min="3" max="3" width="13.5703125" style="1594" customWidth="1"/>
    <col min="4" max="23" width="13.5703125" style="1595" customWidth="1"/>
    <col min="24" max="256" width="9.140625" style="1595"/>
    <col min="257" max="257" width="22.7109375" style="1595" customWidth="1"/>
    <col min="258" max="258" width="23" style="1595" customWidth="1"/>
    <col min="259" max="279" width="13.5703125" style="1595" customWidth="1"/>
    <col min="280" max="512" width="9.140625" style="1595"/>
    <col min="513" max="513" width="22.7109375" style="1595" customWidth="1"/>
    <col min="514" max="514" width="23" style="1595" customWidth="1"/>
    <col min="515" max="535" width="13.5703125" style="1595" customWidth="1"/>
    <col min="536" max="768" width="9.140625" style="1595"/>
    <col min="769" max="769" width="22.7109375" style="1595" customWidth="1"/>
    <col min="770" max="770" width="23" style="1595" customWidth="1"/>
    <col min="771" max="791" width="13.5703125" style="1595" customWidth="1"/>
    <col min="792" max="1024" width="9.140625" style="1595"/>
    <col min="1025" max="1025" width="22.7109375" style="1595" customWidth="1"/>
    <col min="1026" max="1026" width="23" style="1595" customWidth="1"/>
    <col min="1027" max="1047" width="13.5703125" style="1595" customWidth="1"/>
    <col min="1048" max="1280" width="9.140625" style="1595"/>
    <col min="1281" max="1281" width="22.7109375" style="1595" customWidth="1"/>
    <col min="1282" max="1282" width="23" style="1595" customWidth="1"/>
    <col min="1283" max="1303" width="13.5703125" style="1595" customWidth="1"/>
    <col min="1304" max="1536" width="9.140625" style="1595"/>
    <col min="1537" max="1537" width="22.7109375" style="1595" customWidth="1"/>
    <col min="1538" max="1538" width="23" style="1595" customWidth="1"/>
    <col min="1539" max="1559" width="13.5703125" style="1595" customWidth="1"/>
    <col min="1560" max="1792" width="9.140625" style="1595"/>
    <col min="1793" max="1793" width="22.7109375" style="1595" customWidth="1"/>
    <col min="1794" max="1794" width="23" style="1595" customWidth="1"/>
    <col min="1795" max="1815" width="13.5703125" style="1595" customWidth="1"/>
    <col min="1816" max="2048" width="9.140625" style="1595"/>
    <col min="2049" max="2049" width="22.7109375" style="1595" customWidth="1"/>
    <col min="2050" max="2050" width="23" style="1595" customWidth="1"/>
    <col min="2051" max="2071" width="13.5703125" style="1595" customWidth="1"/>
    <col min="2072" max="2304" width="9.140625" style="1595"/>
    <col min="2305" max="2305" width="22.7109375" style="1595" customWidth="1"/>
    <col min="2306" max="2306" width="23" style="1595" customWidth="1"/>
    <col min="2307" max="2327" width="13.5703125" style="1595" customWidth="1"/>
    <col min="2328" max="2560" width="9.140625" style="1595"/>
    <col min="2561" max="2561" width="22.7109375" style="1595" customWidth="1"/>
    <col min="2562" max="2562" width="23" style="1595" customWidth="1"/>
    <col min="2563" max="2583" width="13.5703125" style="1595" customWidth="1"/>
    <col min="2584" max="2816" width="9.140625" style="1595"/>
    <col min="2817" max="2817" width="22.7109375" style="1595" customWidth="1"/>
    <col min="2818" max="2818" width="23" style="1595" customWidth="1"/>
    <col min="2819" max="2839" width="13.5703125" style="1595" customWidth="1"/>
    <col min="2840" max="3072" width="9.140625" style="1595"/>
    <col min="3073" max="3073" width="22.7109375" style="1595" customWidth="1"/>
    <col min="3074" max="3074" width="23" style="1595" customWidth="1"/>
    <col min="3075" max="3095" width="13.5703125" style="1595" customWidth="1"/>
    <col min="3096" max="3328" width="9.140625" style="1595"/>
    <col min="3329" max="3329" width="22.7109375" style="1595" customWidth="1"/>
    <col min="3330" max="3330" width="23" style="1595" customWidth="1"/>
    <col min="3331" max="3351" width="13.5703125" style="1595" customWidth="1"/>
    <col min="3352" max="3584" width="9.140625" style="1595"/>
    <col min="3585" max="3585" width="22.7109375" style="1595" customWidth="1"/>
    <col min="3586" max="3586" width="23" style="1595" customWidth="1"/>
    <col min="3587" max="3607" width="13.5703125" style="1595" customWidth="1"/>
    <col min="3608" max="3840" width="9.140625" style="1595"/>
    <col min="3841" max="3841" width="22.7109375" style="1595" customWidth="1"/>
    <col min="3842" max="3842" width="23" style="1595" customWidth="1"/>
    <col min="3843" max="3863" width="13.5703125" style="1595" customWidth="1"/>
    <col min="3864" max="4096" width="9.140625" style="1595"/>
    <col min="4097" max="4097" width="22.7109375" style="1595" customWidth="1"/>
    <col min="4098" max="4098" width="23" style="1595" customWidth="1"/>
    <col min="4099" max="4119" width="13.5703125" style="1595" customWidth="1"/>
    <col min="4120" max="4352" width="9.140625" style="1595"/>
    <col min="4353" max="4353" width="22.7109375" style="1595" customWidth="1"/>
    <col min="4354" max="4354" width="23" style="1595" customWidth="1"/>
    <col min="4355" max="4375" width="13.5703125" style="1595" customWidth="1"/>
    <col min="4376" max="4608" width="9.140625" style="1595"/>
    <col min="4609" max="4609" width="22.7109375" style="1595" customWidth="1"/>
    <col min="4610" max="4610" width="23" style="1595" customWidth="1"/>
    <col min="4611" max="4631" width="13.5703125" style="1595" customWidth="1"/>
    <col min="4632" max="4864" width="9.140625" style="1595"/>
    <col min="4865" max="4865" width="22.7109375" style="1595" customWidth="1"/>
    <col min="4866" max="4866" width="23" style="1595" customWidth="1"/>
    <col min="4867" max="4887" width="13.5703125" style="1595" customWidth="1"/>
    <col min="4888" max="5120" width="9.140625" style="1595"/>
    <col min="5121" max="5121" width="22.7109375" style="1595" customWidth="1"/>
    <col min="5122" max="5122" width="23" style="1595" customWidth="1"/>
    <col min="5123" max="5143" width="13.5703125" style="1595" customWidth="1"/>
    <col min="5144" max="5376" width="9.140625" style="1595"/>
    <col min="5377" max="5377" width="22.7109375" style="1595" customWidth="1"/>
    <col min="5378" max="5378" width="23" style="1595" customWidth="1"/>
    <col min="5379" max="5399" width="13.5703125" style="1595" customWidth="1"/>
    <col min="5400" max="5632" width="9.140625" style="1595"/>
    <col min="5633" max="5633" width="22.7109375" style="1595" customWidth="1"/>
    <col min="5634" max="5634" width="23" style="1595" customWidth="1"/>
    <col min="5635" max="5655" width="13.5703125" style="1595" customWidth="1"/>
    <col min="5656" max="5888" width="9.140625" style="1595"/>
    <col min="5889" max="5889" width="22.7109375" style="1595" customWidth="1"/>
    <col min="5890" max="5890" width="23" style="1595" customWidth="1"/>
    <col min="5891" max="5911" width="13.5703125" style="1595" customWidth="1"/>
    <col min="5912" max="6144" width="9.140625" style="1595"/>
    <col min="6145" max="6145" width="22.7109375" style="1595" customWidth="1"/>
    <col min="6146" max="6146" width="23" style="1595" customWidth="1"/>
    <col min="6147" max="6167" width="13.5703125" style="1595" customWidth="1"/>
    <col min="6168" max="6400" width="9.140625" style="1595"/>
    <col min="6401" max="6401" width="22.7109375" style="1595" customWidth="1"/>
    <col min="6402" max="6402" width="23" style="1595" customWidth="1"/>
    <col min="6403" max="6423" width="13.5703125" style="1595" customWidth="1"/>
    <col min="6424" max="6656" width="9.140625" style="1595"/>
    <col min="6657" max="6657" width="22.7109375" style="1595" customWidth="1"/>
    <col min="6658" max="6658" width="23" style="1595" customWidth="1"/>
    <col min="6659" max="6679" width="13.5703125" style="1595" customWidth="1"/>
    <col min="6680" max="6912" width="9.140625" style="1595"/>
    <col min="6913" max="6913" width="22.7109375" style="1595" customWidth="1"/>
    <col min="6914" max="6914" width="23" style="1595" customWidth="1"/>
    <col min="6915" max="6935" width="13.5703125" style="1595" customWidth="1"/>
    <col min="6936" max="7168" width="9.140625" style="1595"/>
    <col min="7169" max="7169" width="22.7109375" style="1595" customWidth="1"/>
    <col min="7170" max="7170" width="23" style="1595" customWidth="1"/>
    <col min="7171" max="7191" width="13.5703125" style="1595" customWidth="1"/>
    <col min="7192" max="7424" width="9.140625" style="1595"/>
    <col min="7425" max="7425" width="22.7109375" style="1595" customWidth="1"/>
    <col min="7426" max="7426" width="23" style="1595" customWidth="1"/>
    <col min="7427" max="7447" width="13.5703125" style="1595" customWidth="1"/>
    <col min="7448" max="7680" width="9.140625" style="1595"/>
    <col min="7681" max="7681" width="22.7109375" style="1595" customWidth="1"/>
    <col min="7682" max="7682" width="23" style="1595" customWidth="1"/>
    <col min="7683" max="7703" width="13.5703125" style="1595" customWidth="1"/>
    <col min="7704" max="7936" width="9.140625" style="1595"/>
    <col min="7937" max="7937" width="22.7109375" style="1595" customWidth="1"/>
    <col min="7938" max="7938" width="23" style="1595" customWidth="1"/>
    <col min="7939" max="7959" width="13.5703125" style="1595" customWidth="1"/>
    <col min="7960" max="8192" width="9.140625" style="1595"/>
    <col min="8193" max="8193" width="22.7109375" style="1595" customWidth="1"/>
    <col min="8194" max="8194" width="23" style="1595" customWidth="1"/>
    <col min="8195" max="8215" width="13.5703125" style="1595" customWidth="1"/>
    <col min="8216" max="8448" width="9.140625" style="1595"/>
    <col min="8449" max="8449" width="22.7109375" style="1595" customWidth="1"/>
    <col min="8450" max="8450" width="23" style="1595" customWidth="1"/>
    <col min="8451" max="8471" width="13.5703125" style="1595" customWidth="1"/>
    <col min="8472" max="8704" width="9.140625" style="1595"/>
    <col min="8705" max="8705" width="22.7109375" style="1595" customWidth="1"/>
    <col min="8706" max="8706" width="23" style="1595" customWidth="1"/>
    <col min="8707" max="8727" width="13.5703125" style="1595" customWidth="1"/>
    <col min="8728" max="8960" width="9.140625" style="1595"/>
    <col min="8961" max="8961" width="22.7109375" style="1595" customWidth="1"/>
    <col min="8962" max="8962" width="23" style="1595" customWidth="1"/>
    <col min="8963" max="8983" width="13.5703125" style="1595" customWidth="1"/>
    <col min="8984" max="9216" width="9.140625" style="1595"/>
    <col min="9217" max="9217" width="22.7109375" style="1595" customWidth="1"/>
    <col min="9218" max="9218" width="23" style="1595" customWidth="1"/>
    <col min="9219" max="9239" width="13.5703125" style="1595" customWidth="1"/>
    <col min="9240" max="9472" width="9.140625" style="1595"/>
    <col min="9473" max="9473" width="22.7109375" style="1595" customWidth="1"/>
    <col min="9474" max="9474" width="23" style="1595" customWidth="1"/>
    <col min="9475" max="9495" width="13.5703125" style="1595" customWidth="1"/>
    <col min="9496" max="9728" width="9.140625" style="1595"/>
    <col min="9729" max="9729" width="22.7109375" style="1595" customWidth="1"/>
    <col min="9730" max="9730" width="23" style="1595" customWidth="1"/>
    <col min="9731" max="9751" width="13.5703125" style="1595" customWidth="1"/>
    <col min="9752" max="9984" width="9.140625" style="1595"/>
    <col min="9985" max="9985" width="22.7109375" style="1595" customWidth="1"/>
    <col min="9986" max="9986" width="23" style="1595" customWidth="1"/>
    <col min="9987" max="10007" width="13.5703125" style="1595" customWidth="1"/>
    <col min="10008" max="10240" width="9.140625" style="1595"/>
    <col min="10241" max="10241" width="22.7109375" style="1595" customWidth="1"/>
    <col min="10242" max="10242" width="23" style="1595" customWidth="1"/>
    <col min="10243" max="10263" width="13.5703125" style="1595" customWidth="1"/>
    <col min="10264" max="10496" width="9.140625" style="1595"/>
    <col min="10497" max="10497" width="22.7109375" style="1595" customWidth="1"/>
    <col min="10498" max="10498" width="23" style="1595" customWidth="1"/>
    <col min="10499" max="10519" width="13.5703125" style="1595" customWidth="1"/>
    <col min="10520" max="10752" width="9.140625" style="1595"/>
    <col min="10753" max="10753" width="22.7109375" style="1595" customWidth="1"/>
    <col min="10754" max="10754" width="23" style="1595" customWidth="1"/>
    <col min="10755" max="10775" width="13.5703125" style="1595" customWidth="1"/>
    <col min="10776" max="11008" width="9.140625" style="1595"/>
    <col min="11009" max="11009" width="22.7109375" style="1595" customWidth="1"/>
    <col min="11010" max="11010" width="23" style="1595" customWidth="1"/>
    <col min="11011" max="11031" width="13.5703125" style="1595" customWidth="1"/>
    <col min="11032" max="11264" width="9.140625" style="1595"/>
    <col min="11265" max="11265" width="22.7109375" style="1595" customWidth="1"/>
    <col min="11266" max="11266" width="23" style="1595" customWidth="1"/>
    <col min="11267" max="11287" width="13.5703125" style="1595" customWidth="1"/>
    <col min="11288" max="11520" width="9.140625" style="1595"/>
    <col min="11521" max="11521" width="22.7109375" style="1595" customWidth="1"/>
    <col min="11522" max="11522" width="23" style="1595" customWidth="1"/>
    <col min="11523" max="11543" width="13.5703125" style="1595" customWidth="1"/>
    <col min="11544" max="11776" width="9.140625" style="1595"/>
    <col min="11777" max="11777" width="22.7109375" style="1595" customWidth="1"/>
    <col min="11778" max="11778" width="23" style="1595" customWidth="1"/>
    <col min="11779" max="11799" width="13.5703125" style="1595" customWidth="1"/>
    <col min="11800" max="12032" width="9.140625" style="1595"/>
    <col min="12033" max="12033" width="22.7109375" style="1595" customWidth="1"/>
    <col min="12034" max="12034" width="23" style="1595" customWidth="1"/>
    <col min="12035" max="12055" width="13.5703125" style="1595" customWidth="1"/>
    <col min="12056" max="12288" width="9.140625" style="1595"/>
    <col min="12289" max="12289" width="22.7109375" style="1595" customWidth="1"/>
    <col min="12290" max="12290" width="23" style="1595" customWidth="1"/>
    <col min="12291" max="12311" width="13.5703125" style="1595" customWidth="1"/>
    <col min="12312" max="12544" width="9.140625" style="1595"/>
    <col min="12545" max="12545" width="22.7109375" style="1595" customWidth="1"/>
    <col min="12546" max="12546" width="23" style="1595" customWidth="1"/>
    <col min="12547" max="12567" width="13.5703125" style="1595" customWidth="1"/>
    <col min="12568" max="12800" width="9.140625" style="1595"/>
    <col min="12801" max="12801" width="22.7109375" style="1595" customWidth="1"/>
    <col min="12802" max="12802" width="23" style="1595" customWidth="1"/>
    <col min="12803" max="12823" width="13.5703125" style="1595" customWidth="1"/>
    <col min="12824" max="13056" width="9.140625" style="1595"/>
    <col min="13057" max="13057" width="22.7109375" style="1595" customWidth="1"/>
    <col min="13058" max="13058" width="23" style="1595" customWidth="1"/>
    <col min="13059" max="13079" width="13.5703125" style="1595" customWidth="1"/>
    <col min="13080" max="13312" width="9.140625" style="1595"/>
    <col min="13313" max="13313" width="22.7109375" style="1595" customWidth="1"/>
    <col min="13314" max="13314" width="23" style="1595" customWidth="1"/>
    <col min="13315" max="13335" width="13.5703125" style="1595" customWidth="1"/>
    <col min="13336" max="13568" width="9.140625" style="1595"/>
    <col min="13569" max="13569" width="22.7109375" style="1595" customWidth="1"/>
    <col min="13570" max="13570" width="23" style="1595" customWidth="1"/>
    <col min="13571" max="13591" width="13.5703125" style="1595" customWidth="1"/>
    <col min="13592" max="13824" width="9.140625" style="1595"/>
    <col min="13825" max="13825" width="22.7109375" style="1595" customWidth="1"/>
    <col min="13826" max="13826" width="23" style="1595" customWidth="1"/>
    <col min="13827" max="13847" width="13.5703125" style="1595" customWidth="1"/>
    <col min="13848" max="14080" width="9.140625" style="1595"/>
    <col min="14081" max="14081" width="22.7109375" style="1595" customWidth="1"/>
    <col min="14082" max="14082" width="23" style="1595" customWidth="1"/>
    <col min="14083" max="14103" width="13.5703125" style="1595" customWidth="1"/>
    <col min="14104" max="14336" width="9.140625" style="1595"/>
    <col min="14337" max="14337" width="22.7109375" style="1595" customWidth="1"/>
    <col min="14338" max="14338" width="23" style="1595" customWidth="1"/>
    <col min="14339" max="14359" width="13.5703125" style="1595" customWidth="1"/>
    <col min="14360" max="14592" width="9.140625" style="1595"/>
    <col min="14593" max="14593" width="22.7109375" style="1595" customWidth="1"/>
    <col min="14594" max="14594" width="23" style="1595" customWidth="1"/>
    <col min="14595" max="14615" width="13.5703125" style="1595" customWidth="1"/>
    <col min="14616" max="14848" width="9.140625" style="1595"/>
    <col min="14849" max="14849" width="22.7109375" style="1595" customWidth="1"/>
    <col min="14850" max="14850" width="23" style="1595" customWidth="1"/>
    <col min="14851" max="14871" width="13.5703125" style="1595" customWidth="1"/>
    <col min="14872" max="15104" width="9.140625" style="1595"/>
    <col min="15105" max="15105" width="22.7109375" style="1595" customWidth="1"/>
    <col min="15106" max="15106" width="23" style="1595" customWidth="1"/>
    <col min="15107" max="15127" width="13.5703125" style="1595" customWidth="1"/>
    <col min="15128" max="15360" width="9.140625" style="1595"/>
    <col min="15361" max="15361" width="22.7109375" style="1595" customWidth="1"/>
    <col min="15362" max="15362" width="23" style="1595" customWidth="1"/>
    <col min="15363" max="15383" width="13.5703125" style="1595" customWidth="1"/>
    <col min="15384" max="15616" width="9.140625" style="1595"/>
    <col min="15617" max="15617" width="22.7109375" style="1595" customWidth="1"/>
    <col min="15618" max="15618" width="23" style="1595" customWidth="1"/>
    <col min="15619" max="15639" width="13.5703125" style="1595" customWidth="1"/>
    <col min="15640" max="15872" width="9.140625" style="1595"/>
    <col min="15873" max="15873" width="22.7109375" style="1595" customWidth="1"/>
    <col min="15874" max="15874" width="23" style="1595" customWidth="1"/>
    <col min="15875" max="15895" width="13.5703125" style="1595" customWidth="1"/>
    <col min="15896" max="16128" width="9.140625" style="1595"/>
    <col min="16129" max="16129" width="22.7109375" style="1595" customWidth="1"/>
    <col min="16130" max="16130" width="23" style="1595" customWidth="1"/>
    <col min="16131" max="16151" width="13.5703125" style="1595" customWidth="1"/>
    <col min="16152" max="16384" width="9.140625" style="1595"/>
  </cols>
  <sheetData>
    <row r="1" spans="1:3">
      <c r="A1" s="449" t="s">
        <v>365</v>
      </c>
    </row>
    <row r="2" spans="1:3">
      <c r="A2" s="449" t="s">
        <v>3604</v>
      </c>
    </row>
    <row r="3" spans="1:3">
      <c r="A3" s="1592" t="s">
        <v>6538</v>
      </c>
    </row>
    <row r="4" spans="1:3" s="2101" customFormat="1">
      <c r="A4" s="1596" t="s">
        <v>5741</v>
      </c>
      <c r="B4" s="1597" t="s">
        <v>963</v>
      </c>
      <c r="C4" s="1598" t="s">
        <v>668</v>
      </c>
    </row>
    <row r="5" spans="1:3" s="2101" customFormat="1">
      <c r="A5" s="2102" t="s">
        <v>696</v>
      </c>
      <c r="B5" s="2103">
        <v>256</v>
      </c>
      <c r="C5" s="2104">
        <v>48.669201520912544</v>
      </c>
    </row>
    <row r="6" spans="1:3" s="2101" customFormat="1">
      <c r="A6" s="2102" t="s">
        <v>695</v>
      </c>
      <c r="B6" s="2103">
        <v>270</v>
      </c>
      <c r="C6" s="2104">
        <v>51.330798479087449</v>
      </c>
    </row>
    <row r="7" spans="1:3" s="2101" customFormat="1">
      <c r="A7" s="2105" t="s">
        <v>0</v>
      </c>
      <c r="B7" s="1598">
        <v>526</v>
      </c>
      <c r="C7" s="1598">
        <v>100</v>
      </c>
    </row>
    <row r="8" spans="1:3" s="2101" customFormat="1">
      <c r="A8" s="2106"/>
      <c r="B8" s="2107"/>
      <c r="C8" s="2107"/>
    </row>
    <row r="9" spans="1:3" s="2101" customFormat="1">
      <c r="A9" s="1596" t="s">
        <v>6526</v>
      </c>
      <c r="B9" s="1597" t="s">
        <v>963</v>
      </c>
      <c r="C9" s="1598" t="s">
        <v>668</v>
      </c>
    </row>
    <row r="10" spans="1:3" s="2101" customFormat="1">
      <c r="A10" s="2102" t="s">
        <v>16</v>
      </c>
      <c r="B10" s="2103">
        <v>93</v>
      </c>
      <c r="C10" s="2104">
        <v>17.481203007518797</v>
      </c>
    </row>
    <row r="11" spans="1:3" s="2101" customFormat="1">
      <c r="A11" s="2102" t="s">
        <v>36</v>
      </c>
      <c r="B11" s="2103">
        <v>46</v>
      </c>
      <c r="C11" s="2104">
        <v>8.6466165413533833</v>
      </c>
    </row>
    <row r="12" spans="1:3" s="2101" customFormat="1">
      <c r="A12" s="2102" t="s">
        <v>21</v>
      </c>
      <c r="B12" s="2103">
        <v>54</v>
      </c>
      <c r="C12" s="2104">
        <v>10.150375939849624</v>
      </c>
    </row>
    <row r="13" spans="1:3" s="2101" customFormat="1">
      <c r="A13" s="2102" t="s">
        <v>17</v>
      </c>
      <c r="B13" s="2103">
        <v>10</v>
      </c>
      <c r="C13" s="2104">
        <v>1.8796992481203008</v>
      </c>
    </row>
    <row r="14" spans="1:3" s="2101" customFormat="1">
      <c r="A14" s="2102" t="s">
        <v>20</v>
      </c>
      <c r="B14" s="2103">
        <v>32</v>
      </c>
      <c r="C14" s="2104">
        <v>6.0150375939849621</v>
      </c>
    </row>
    <row r="15" spans="1:3" s="2101" customFormat="1">
      <c r="A15" s="2102" t="s">
        <v>19</v>
      </c>
      <c r="B15" s="2103">
        <v>70</v>
      </c>
      <c r="C15" s="2104">
        <v>13.157894736842104</v>
      </c>
    </row>
    <row r="16" spans="1:3" s="2101" customFormat="1">
      <c r="A16" s="2102" t="s">
        <v>18</v>
      </c>
      <c r="B16" s="2103">
        <v>56</v>
      </c>
      <c r="C16" s="2104">
        <v>10.526315789473683</v>
      </c>
    </row>
    <row r="17" spans="1:3" s="2101" customFormat="1">
      <c r="A17" s="2102" t="s">
        <v>25</v>
      </c>
      <c r="B17" s="2103">
        <v>53</v>
      </c>
      <c r="C17" s="2104">
        <v>9.9624060150375939</v>
      </c>
    </row>
    <row r="18" spans="1:3" s="2101" customFormat="1">
      <c r="A18" s="2102" t="s">
        <v>23</v>
      </c>
      <c r="B18" s="2103">
        <v>47</v>
      </c>
      <c r="C18" s="2104">
        <v>8.8345864661654137</v>
      </c>
    </row>
    <row r="19" spans="1:3" s="2101" customFormat="1">
      <c r="A19" s="2102" t="s">
        <v>24</v>
      </c>
      <c r="B19" s="2103">
        <v>37</v>
      </c>
      <c r="C19" s="2104">
        <v>6.954887218045112</v>
      </c>
    </row>
    <row r="20" spans="1:3" s="2101" customFormat="1">
      <c r="A20" s="2102" t="s">
        <v>30</v>
      </c>
      <c r="B20" s="2103">
        <v>34</v>
      </c>
      <c r="C20" s="2104">
        <v>6.3909774436090219</v>
      </c>
    </row>
    <row r="21" spans="1:3" s="2101" customFormat="1">
      <c r="A21" s="2105" t="s">
        <v>0</v>
      </c>
      <c r="B21" s="1598">
        <v>532</v>
      </c>
      <c r="C21" s="1598">
        <v>100</v>
      </c>
    </row>
    <row r="22" spans="1:3" s="2101" customFormat="1">
      <c r="A22" s="2106"/>
      <c r="B22" s="2107"/>
      <c r="C22" s="2107"/>
    </row>
    <row r="23" spans="1:3" s="2101" customFormat="1" ht="24">
      <c r="A23" s="1596" t="s">
        <v>6527</v>
      </c>
      <c r="B23" s="1597" t="s">
        <v>963</v>
      </c>
      <c r="C23" s="1598" t="s">
        <v>668</v>
      </c>
    </row>
    <row r="24" spans="1:3" s="2101" customFormat="1">
      <c r="A24" s="2102" t="s">
        <v>3594</v>
      </c>
      <c r="B24" s="2103">
        <v>91</v>
      </c>
      <c r="C24" s="2104">
        <v>17.169811320754715</v>
      </c>
    </row>
    <row r="25" spans="1:3" s="2101" customFormat="1">
      <c r="A25" s="2102" t="s">
        <v>3593</v>
      </c>
      <c r="B25" s="2103">
        <v>303</v>
      </c>
      <c r="C25" s="2104">
        <v>57.169811320754718</v>
      </c>
    </row>
    <row r="26" spans="1:3" s="2101" customFormat="1">
      <c r="A26" s="2102" t="s">
        <v>3592</v>
      </c>
      <c r="B26" s="2103">
        <v>117</v>
      </c>
      <c r="C26" s="2104">
        <v>22.075471698113208</v>
      </c>
    </row>
    <row r="27" spans="1:3" s="2101" customFormat="1">
      <c r="A27" s="2102" t="s">
        <v>3591</v>
      </c>
      <c r="B27" s="2103">
        <v>19</v>
      </c>
      <c r="C27" s="2104">
        <v>3.5849056603773586</v>
      </c>
    </row>
    <row r="28" spans="1:3" s="2101" customFormat="1">
      <c r="A28" s="2105" t="s">
        <v>0</v>
      </c>
      <c r="B28" s="1598">
        <v>530</v>
      </c>
      <c r="C28" s="1598">
        <v>100</v>
      </c>
    </row>
    <row r="29" spans="1:3" s="2101" customFormat="1">
      <c r="A29" s="2106"/>
      <c r="B29" s="2107"/>
      <c r="C29" s="2107"/>
    </row>
    <row r="30" spans="1:3" s="2101" customFormat="1" ht="24">
      <c r="A30" s="1596" t="s">
        <v>6528</v>
      </c>
      <c r="B30" s="1597" t="s">
        <v>963</v>
      </c>
      <c r="C30" s="1598" t="s">
        <v>668</v>
      </c>
    </row>
    <row r="31" spans="1:3" s="2101" customFormat="1">
      <c r="A31" s="2102" t="s">
        <v>2679</v>
      </c>
      <c r="B31" s="2103">
        <v>158</v>
      </c>
      <c r="C31" s="2104">
        <v>29.699248120300751</v>
      </c>
    </row>
    <row r="32" spans="1:3" s="2101" customFormat="1">
      <c r="A32" s="2102" t="s">
        <v>2682</v>
      </c>
      <c r="B32" s="2103">
        <v>374</v>
      </c>
      <c r="C32" s="2104">
        <v>70.300751879699249</v>
      </c>
    </row>
    <row r="33" spans="1:3" s="2101" customFormat="1">
      <c r="A33" s="2105" t="s">
        <v>0</v>
      </c>
      <c r="B33" s="1598">
        <v>532</v>
      </c>
      <c r="C33" s="1598">
        <v>100</v>
      </c>
    </row>
    <row r="34" spans="1:3" s="2101" customFormat="1">
      <c r="A34" s="2106"/>
      <c r="B34" s="2107"/>
      <c r="C34" s="2107"/>
    </row>
    <row r="35" spans="1:3" s="2101" customFormat="1" ht="24">
      <c r="A35" s="1596" t="s">
        <v>6529</v>
      </c>
      <c r="B35" s="1597" t="s">
        <v>963</v>
      </c>
      <c r="C35" s="1598" t="s">
        <v>668</v>
      </c>
    </row>
    <row r="36" spans="1:3" s="2101" customFormat="1">
      <c r="A36" s="2102" t="s">
        <v>2679</v>
      </c>
      <c r="B36" s="2103">
        <v>309</v>
      </c>
      <c r="C36" s="2104">
        <v>58.082706766917291</v>
      </c>
    </row>
    <row r="37" spans="1:3" s="2101" customFormat="1">
      <c r="A37" s="2102" t="s">
        <v>2682</v>
      </c>
      <c r="B37" s="2103">
        <v>223</v>
      </c>
      <c r="C37" s="2104">
        <v>41.917293233082709</v>
      </c>
    </row>
    <row r="38" spans="1:3" s="2101" customFormat="1">
      <c r="A38" s="2105" t="s">
        <v>0</v>
      </c>
      <c r="B38" s="1598">
        <v>532</v>
      </c>
      <c r="C38" s="1598">
        <v>100</v>
      </c>
    </row>
    <row r="39" spans="1:3" s="2101" customFormat="1">
      <c r="A39" s="2106"/>
      <c r="B39" s="2107"/>
      <c r="C39" s="2107"/>
    </row>
    <row r="40" spans="1:3" s="2101" customFormat="1" ht="24">
      <c r="A40" s="1596" t="s">
        <v>6530</v>
      </c>
      <c r="B40" s="1597" t="s">
        <v>963</v>
      </c>
      <c r="C40" s="1598" t="s">
        <v>668</v>
      </c>
    </row>
    <row r="41" spans="1:3" s="2101" customFormat="1">
      <c r="A41" s="2102" t="s">
        <v>2679</v>
      </c>
      <c r="B41" s="2103">
        <v>421</v>
      </c>
      <c r="C41" s="2104">
        <v>79.135338345864653</v>
      </c>
    </row>
    <row r="42" spans="1:3" s="2101" customFormat="1">
      <c r="A42" s="2102" t="s">
        <v>2682</v>
      </c>
      <c r="B42" s="2103">
        <v>111</v>
      </c>
      <c r="C42" s="2104">
        <v>20.86466165413534</v>
      </c>
    </row>
    <row r="43" spans="1:3" s="2101" customFormat="1">
      <c r="A43" s="2105" t="s">
        <v>0</v>
      </c>
      <c r="B43" s="1598">
        <v>532</v>
      </c>
      <c r="C43" s="1598">
        <v>100</v>
      </c>
    </row>
    <row r="44" spans="1:3" s="2101" customFormat="1">
      <c r="A44" s="2106"/>
      <c r="B44" s="2107"/>
      <c r="C44" s="2107"/>
    </row>
    <row r="45" spans="1:3" s="2101" customFormat="1" ht="24">
      <c r="A45" s="1596" t="s">
        <v>6531</v>
      </c>
      <c r="B45" s="1597" t="s">
        <v>963</v>
      </c>
      <c r="C45" s="1598" t="s">
        <v>668</v>
      </c>
    </row>
    <row r="46" spans="1:3" s="2101" customFormat="1">
      <c r="A46" s="2102" t="s">
        <v>2679</v>
      </c>
      <c r="B46" s="2103">
        <v>370</v>
      </c>
      <c r="C46" s="2104">
        <v>69.548872180451127</v>
      </c>
    </row>
    <row r="47" spans="1:3" s="2101" customFormat="1">
      <c r="A47" s="2102" t="s">
        <v>2682</v>
      </c>
      <c r="B47" s="2103">
        <v>162</v>
      </c>
      <c r="C47" s="2104">
        <v>30.451127819548873</v>
      </c>
    </row>
    <row r="48" spans="1:3" s="2101" customFormat="1">
      <c r="A48" s="2105" t="s">
        <v>0</v>
      </c>
      <c r="B48" s="1598">
        <v>532</v>
      </c>
      <c r="C48" s="1598">
        <v>100</v>
      </c>
    </row>
    <row r="49" spans="1:3" s="2101" customFormat="1">
      <c r="A49" s="2106"/>
      <c r="B49" s="2107"/>
      <c r="C49" s="2107"/>
    </row>
    <row r="50" spans="1:3" s="2101" customFormat="1" ht="24">
      <c r="A50" s="1596" t="s">
        <v>6532</v>
      </c>
      <c r="B50" s="1597" t="s">
        <v>963</v>
      </c>
      <c r="C50" s="1598" t="s">
        <v>668</v>
      </c>
    </row>
    <row r="51" spans="1:3" s="2101" customFormat="1">
      <c r="A51" s="2102"/>
      <c r="B51" s="2103"/>
      <c r="C51" s="2104"/>
    </row>
    <row r="52" spans="1:3" s="2101" customFormat="1">
      <c r="A52" s="2102" t="s">
        <v>3508</v>
      </c>
      <c r="B52" s="2103">
        <v>203</v>
      </c>
      <c r="C52" s="2104">
        <v>38.74045801526718</v>
      </c>
    </row>
    <row r="53" spans="1:3" s="2101" customFormat="1">
      <c r="A53" s="2102" t="s">
        <v>3596</v>
      </c>
      <c r="B53" s="2103">
        <v>274</v>
      </c>
      <c r="C53" s="2104">
        <v>52.290076335877863</v>
      </c>
    </row>
    <row r="54" spans="1:3" s="2101" customFormat="1">
      <c r="A54" s="2102" t="s">
        <v>3506</v>
      </c>
      <c r="B54" s="2103">
        <v>39</v>
      </c>
      <c r="C54" s="2104">
        <v>7.4427480916030531</v>
      </c>
    </row>
    <row r="55" spans="1:3" s="2101" customFormat="1">
      <c r="A55" s="2102" t="s">
        <v>3595</v>
      </c>
      <c r="B55" s="2103">
        <v>8</v>
      </c>
      <c r="C55" s="2104">
        <v>1.5267175572519083</v>
      </c>
    </row>
    <row r="56" spans="1:3" s="2101" customFormat="1">
      <c r="A56" s="2105" t="s">
        <v>0</v>
      </c>
      <c r="B56" s="1598">
        <v>524</v>
      </c>
      <c r="C56" s="1598">
        <v>100</v>
      </c>
    </row>
    <row r="57" spans="1:3" s="2101" customFormat="1">
      <c r="A57" s="2106"/>
      <c r="B57" s="2107"/>
      <c r="C57" s="2107"/>
    </row>
    <row r="58" spans="1:3" s="2101" customFormat="1">
      <c r="A58" s="1596" t="s">
        <v>6533</v>
      </c>
      <c r="B58" s="1597" t="s">
        <v>963</v>
      </c>
      <c r="C58" s="1598" t="s">
        <v>668</v>
      </c>
    </row>
    <row r="59" spans="1:3" s="2101" customFormat="1">
      <c r="A59" s="2102" t="s">
        <v>2679</v>
      </c>
      <c r="B59" s="2103">
        <v>425</v>
      </c>
      <c r="C59" s="2104">
        <v>79.887218045112789</v>
      </c>
    </row>
    <row r="60" spans="1:3" s="2101" customFormat="1">
      <c r="A60" s="2102" t="s">
        <v>2682</v>
      </c>
      <c r="B60" s="2103">
        <v>107</v>
      </c>
      <c r="C60" s="2104">
        <v>20.112781954887218</v>
      </c>
    </row>
    <row r="61" spans="1:3" s="2101" customFormat="1">
      <c r="A61" s="2105" t="s">
        <v>0</v>
      </c>
      <c r="B61" s="1598">
        <v>532</v>
      </c>
      <c r="C61" s="1598">
        <v>100</v>
      </c>
    </row>
    <row r="62" spans="1:3" s="2101" customFormat="1">
      <c r="A62" s="2106"/>
      <c r="B62" s="2107"/>
      <c r="C62" s="2107"/>
    </row>
    <row r="63" spans="1:3" s="2101" customFormat="1">
      <c r="A63" s="1596" t="s">
        <v>6534</v>
      </c>
      <c r="B63" s="1597" t="s">
        <v>963</v>
      </c>
      <c r="C63" s="1598" t="s">
        <v>668</v>
      </c>
    </row>
    <row r="64" spans="1:3" s="2101" customFormat="1">
      <c r="A64" s="2102" t="s">
        <v>2679</v>
      </c>
      <c r="B64" s="2103">
        <v>460</v>
      </c>
      <c r="C64" s="2104">
        <v>86.46616541353383</v>
      </c>
    </row>
    <row r="65" spans="1:3" s="2101" customFormat="1">
      <c r="A65" s="2102" t="s">
        <v>2682</v>
      </c>
      <c r="B65" s="2103">
        <v>72</v>
      </c>
      <c r="C65" s="2104">
        <v>13.533834586466165</v>
      </c>
    </row>
    <row r="66" spans="1:3" s="2101" customFormat="1">
      <c r="A66" s="2105" t="s">
        <v>0</v>
      </c>
      <c r="B66" s="1598">
        <v>532</v>
      </c>
      <c r="C66" s="1598">
        <v>100</v>
      </c>
    </row>
    <row r="67" spans="1:3" s="2101" customFormat="1">
      <c r="A67" s="2106"/>
      <c r="B67" s="2107"/>
      <c r="C67" s="2107"/>
    </row>
    <row r="68" spans="1:3" s="2101" customFormat="1" ht="24">
      <c r="A68" s="1596" t="s">
        <v>5391</v>
      </c>
      <c r="B68" s="1597" t="s">
        <v>963</v>
      </c>
      <c r="C68" s="1598" t="s">
        <v>668</v>
      </c>
    </row>
    <row r="69" spans="1:3" s="2101" customFormat="1">
      <c r="A69" s="2102" t="s">
        <v>3597</v>
      </c>
      <c r="B69" s="2103">
        <v>163</v>
      </c>
      <c r="C69" s="2104">
        <v>32.862903225806448</v>
      </c>
    </row>
    <row r="70" spans="1:3" s="2101" customFormat="1">
      <c r="A70" s="2102" t="s">
        <v>3598</v>
      </c>
      <c r="B70" s="2103">
        <v>89</v>
      </c>
      <c r="C70" s="2104">
        <v>17.943548387096776</v>
      </c>
    </row>
    <row r="71" spans="1:3" s="2101" customFormat="1">
      <c r="A71" s="2102" t="s">
        <v>3599</v>
      </c>
      <c r="B71" s="2103">
        <v>244</v>
      </c>
      <c r="C71" s="2104">
        <v>49.193548387096776</v>
      </c>
    </row>
    <row r="72" spans="1:3" s="2101" customFormat="1">
      <c r="A72" s="2105" t="s">
        <v>0</v>
      </c>
      <c r="B72" s="1598">
        <v>496</v>
      </c>
      <c r="C72" s="1598">
        <v>100</v>
      </c>
    </row>
    <row r="73" spans="1:3" s="2101" customFormat="1">
      <c r="A73" s="2106"/>
      <c r="B73" s="2107"/>
      <c r="C73" s="2107"/>
    </row>
    <row r="74" spans="1:3" s="2101" customFormat="1" ht="24">
      <c r="A74" s="1596" t="s">
        <v>5392</v>
      </c>
      <c r="B74" s="1597" t="s">
        <v>963</v>
      </c>
      <c r="C74" s="1598" t="s">
        <v>668</v>
      </c>
    </row>
    <row r="75" spans="1:3" s="2101" customFormat="1">
      <c r="A75" s="2102" t="s">
        <v>3600</v>
      </c>
      <c r="B75" s="2103">
        <v>66</v>
      </c>
      <c r="C75" s="2104">
        <v>12.692307692307692</v>
      </c>
    </row>
    <row r="76" spans="1:3" s="2101" customFormat="1">
      <c r="A76" s="2102" t="s">
        <v>3601</v>
      </c>
      <c r="B76" s="2103">
        <v>202</v>
      </c>
      <c r="C76" s="2104">
        <v>38.846153846153847</v>
      </c>
    </row>
    <row r="77" spans="1:3" s="2101" customFormat="1">
      <c r="A77" s="2102" t="s">
        <v>3602</v>
      </c>
      <c r="B77" s="2103">
        <v>252</v>
      </c>
      <c r="C77" s="2104">
        <v>48.46153846153846</v>
      </c>
    </row>
    <row r="78" spans="1:3" s="2101" customFormat="1">
      <c r="A78" s="2105" t="s">
        <v>0</v>
      </c>
      <c r="B78" s="1598">
        <v>520</v>
      </c>
      <c r="C78" s="1598">
        <v>100</v>
      </c>
    </row>
    <row r="79" spans="1:3" s="2101" customFormat="1">
      <c r="A79" s="2106"/>
      <c r="B79" s="2107"/>
      <c r="C79" s="2107"/>
    </row>
    <row r="80" spans="1:3" s="2101" customFormat="1" ht="24">
      <c r="A80" s="1599" t="s">
        <v>5393</v>
      </c>
      <c r="B80" s="1597" t="s">
        <v>963</v>
      </c>
      <c r="C80" s="1598" t="s">
        <v>668</v>
      </c>
    </row>
    <row r="81" spans="1:3" s="2101" customFormat="1">
      <c r="A81" s="2102" t="s">
        <v>2679</v>
      </c>
      <c r="B81" s="2103">
        <v>182</v>
      </c>
      <c r="C81" s="2104">
        <v>34.210526315789473</v>
      </c>
    </row>
    <row r="82" spans="1:3" s="2101" customFormat="1">
      <c r="A82" s="2102" t="s">
        <v>2682</v>
      </c>
      <c r="B82" s="2103">
        <v>350</v>
      </c>
      <c r="C82" s="2104">
        <v>65.789473684210535</v>
      </c>
    </row>
    <row r="83" spans="1:3" s="2101" customFormat="1">
      <c r="A83" s="2105" t="s">
        <v>0</v>
      </c>
      <c r="B83" s="1598">
        <v>532</v>
      </c>
      <c r="C83" s="1598">
        <v>100</v>
      </c>
    </row>
    <row r="84" spans="1:3">
      <c r="A84" s="2108" t="s">
        <v>53</v>
      </c>
    </row>
  </sheetData>
  <printOptions horizontalCentered="1"/>
  <pageMargins left="0.74803149606299213" right="0.74803149606299213" top="0.98425196850393704" bottom="0.98425196850393704" header="0.51181102362204722" footer="0.51181102362204722"/>
  <pageSetup fitToHeight="11" orientation="landscape" horizontalDpi="300" verticalDpi="300" r:id="rId1"/>
  <headerFooter alignWithMargins="0"/>
  <rowBreaks count="2" manualBreakCount="2">
    <brk id="34" max="2" man="1"/>
    <brk id="62" max="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7"/>
  <sheetViews>
    <sheetView zoomScaleNormal="100" workbookViewId="0">
      <selection activeCell="A2" sqref="A2"/>
    </sheetView>
  </sheetViews>
  <sheetFormatPr baseColWidth="10" defaultRowHeight="12.75"/>
  <cols>
    <col min="1" max="1" width="40.42578125" customWidth="1"/>
    <col min="2" max="9" width="9.140625" customWidth="1"/>
    <col min="10" max="10" width="14.5703125" customWidth="1"/>
  </cols>
  <sheetData>
    <row r="1" spans="1:10" ht="12.95" customHeight="1">
      <c r="A1" s="5" t="s">
        <v>651</v>
      </c>
    </row>
    <row r="2" spans="1:10" ht="12.95" customHeight="1">
      <c r="A2" s="187" t="s">
        <v>2450</v>
      </c>
    </row>
    <row r="3" spans="1:10" ht="12.95" customHeight="1">
      <c r="A3" s="3" t="s">
        <v>5315</v>
      </c>
    </row>
    <row r="4" spans="1:10">
      <c r="A4" s="2122" t="s">
        <v>29</v>
      </c>
      <c r="B4" s="2169" t="s">
        <v>48</v>
      </c>
      <c r="C4" s="2169"/>
      <c r="D4" s="2169"/>
      <c r="E4" s="2169"/>
      <c r="F4" s="2169"/>
      <c r="G4" s="2169"/>
      <c r="H4" s="2169"/>
      <c r="I4" s="2169"/>
      <c r="J4" s="2169"/>
    </row>
    <row r="5" spans="1:10">
      <c r="A5" s="2179"/>
      <c r="B5" s="2169" t="s">
        <v>362</v>
      </c>
      <c r="C5" s="2169"/>
      <c r="D5" s="2169"/>
      <c r="E5" s="2180" t="s">
        <v>363</v>
      </c>
      <c r="F5" s="2180"/>
      <c r="G5" s="2180"/>
      <c r="H5" s="2169" t="s">
        <v>364</v>
      </c>
      <c r="I5" s="2169"/>
      <c r="J5" s="2169"/>
    </row>
    <row r="6" spans="1:10">
      <c r="A6" s="2123"/>
      <c r="B6" s="123" t="s">
        <v>695</v>
      </c>
      <c r="C6" s="123" t="s">
        <v>696</v>
      </c>
      <c r="D6" s="123" t="s">
        <v>0</v>
      </c>
      <c r="E6" s="241" t="s">
        <v>695</v>
      </c>
      <c r="F6" s="241" t="s">
        <v>696</v>
      </c>
      <c r="G6" s="241" t="s">
        <v>0</v>
      </c>
      <c r="H6" s="123" t="s">
        <v>695</v>
      </c>
      <c r="I6" s="123" t="s">
        <v>696</v>
      </c>
      <c r="J6" s="123" t="s">
        <v>0</v>
      </c>
    </row>
    <row r="7" spans="1:10" ht="12.75" customHeight="1">
      <c r="A7" s="84" t="s">
        <v>614</v>
      </c>
      <c r="B7" s="242">
        <v>18</v>
      </c>
      <c r="C7" s="243">
        <v>21</v>
      </c>
      <c r="D7" s="243">
        <f>SUM(B7:C7)</f>
        <v>39</v>
      </c>
      <c r="E7" s="243">
        <v>18</v>
      </c>
      <c r="F7" s="243">
        <v>21</v>
      </c>
      <c r="G7" s="243">
        <f>SUM(E7:F7)</f>
        <v>39</v>
      </c>
      <c r="H7" s="96">
        <v>24</v>
      </c>
      <c r="I7" s="96">
        <v>34</v>
      </c>
      <c r="J7" s="96">
        <f t="shared" ref="J7:J16" si="0">SUM(H7:I7)</f>
        <v>58</v>
      </c>
    </row>
    <row r="8" spans="1:10" ht="12.75" customHeight="1">
      <c r="A8" s="244" t="s">
        <v>41</v>
      </c>
      <c r="B8" s="245">
        <f t="shared" ref="B8:I8" si="1">SUM(B7)</f>
        <v>18</v>
      </c>
      <c r="C8" s="123">
        <f t="shared" si="1"/>
        <v>21</v>
      </c>
      <c r="D8" s="123">
        <f t="shared" si="1"/>
        <v>39</v>
      </c>
      <c r="E8" s="241">
        <f t="shared" si="1"/>
        <v>18</v>
      </c>
      <c r="F8" s="241">
        <f t="shared" si="1"/>
        <v>21</v>
      </c>
      <c r="G8" s="241">
        <f t="shared" si="1"/>
        <v>39</v>
      </c>
      <c r="H8" s="123">
        <f t="shared" si="1"/>
        <v>24</v>
      </c>
      <c r="I8" s="123">
        <f t="shared" si="1"/>
        <v>34</v>
      </c>
      <c r="J8" s="123">
        <f t="shared" si="0"/>
        <v>58</v>
      </c>
    </row>
    <row r="9" spans="1:10" ht="12.75" customHeight="1">
      <c r="A9" s="84" t="s">
        <v>697</v>
      </c>
      <c r="B9" s="242">
        <v>4</v>
      </c>
      <c r="C9" s="243">
        <v>2</v>
      </c>
      <c r="D9" s="243">
        <f>SUM(B9:C9)</f>
        <v>6</v>
      </c>
      <c r="E9" s="96">
        <v>4</v>
      </c>
      <c r="F9" s="96">
        <v>2</v>
      </c>
      <c r="G9" s="96">
        <f>SUM(E9:F9)</f>
        <v>6</v>
      </c>
      <c r="H9" s="96">
        <v>3</v>
      </c>
      <c r="I9" s="96">
        <v>2</v>
      </c>
      <c r="J9" s="96">
        <f>SUM(H9:I9)</f>
        <v>5</v>
      </c>
    </row>
    <row r="10" spans="1:10" ht="12.75" customHeight="1">
      <c r="A10" s="84" t="s">
        <v>622</v>
      </c>
      <c r="B10" s="242">
        <v>17</v>
      </c>
      <c r="C10" s="243">
        <v>13</v>
      </c>
      <c r="D10" s="243">
        <f>SUM(B10:C10)</f>
        <v>30</v>
      </c>
      <c r="E10" s="96">
        <v>15</v>
      </c>
      <c r="F10" s="96">
        <v>11</v>
      </c>
      <c r="G10" s="96">
        <f>SUM(E10:F10)</f>
        <v>26</v>
      </c>
      <c r="H10" s="96">
        <v>21</v>
      </c>
      <c r="I10" s="96">
        <v>14</v>
      </c>
      <c r="J10" s="96">
        <f t="shared" si="0"/>
        <v>35</v>
      </c>
    </row>
    <row r="11" spans="1:10" ht="12.75" customHeight="1">
      <c r="A11" s="84" t="s">
        <v>698</v>
      </c>
      <c r="B11" s="242">
        <v>21</v>
      </c>
      <c r="C11" s="243">
        <v>9</v>
      </c>
      <c r="D11" s="243">
        <f>SUM(B11:C11)</f>
        <v>30</v>
      </c>
      <c r="E11" s="96">
        <v>25</v>
      </c>
      <c r="F11" s="96">
        <v>10</v>
      </c>
      <c r="G11" s="96">
        <f>SUM(E11:F11)</f>
        <v>35</v>
      </c>
      <c r="H11" s="96">
        <v>24</v>
      </c>
      <c r="I11" s="96">
        <v>9</v>
      </c>
      <c r="J11" s="96">
        <f t="shared" si="0"/>
        <v>33</v>
      </c>
    </row>
    <row r="12" spans="1:10" ht="12.75" customHeight="1">
      <c r="A12" s="244" t="s">
        <v>43</v>
      </c>
      <c r="B12" s="245">
        <f t="shared" ref="B12:I12" si="2">SUM(B9:B11)</f>
        <v>42</v>
      </c>
      <c r="C12" s="123">
        <f t="shared" si="2"/>
        <v>24</v>
      </c>
      <c r="D12" s="123">
        <f t="shared" si="2"/>
        <v>66</v>
      </c>
      <c r="E12" s="241">
        <f t="shared" si="2"/>
        <v>44</v>
      </c>
      <c r="F12" s="241">
        <f t="shared" si="2"/>
        <v>23</v>
      </c>
      <c r="G12" s="241">
        <f t="shared" si="2"/>
        <v>67</v>
      </c>
      <c r="H12" s="123">
        <f t="shared" si="2"/>
        <v>48</v>
      </c>
      <c r="I12" s="123">
        <f t="shared" si="2"/>
        <v>25</v>
      </c>
      <c r="J12" s="123">
        <f t="shared" si="0"/>
        <v>73</v>
      </c>
    </row>
    <row r="13" spans="1:10" ht="12.75" customHeight="1">
      <c r="A13" s="84" t="s">
        <v>627</v>
      </c>
      <c r="B13" s="242">
        <v>15</v>
      </c>
      <c r="C13" s="243">
        <v>17</v>
      </c>
      <c r="D13" s="96">
        <f>SUM(B13:C13)</f>
        <v>32</v>
      </c>
      <c r="E13" s="243">
        <v>16</v>
      </c>
      <c r="F13" s="243">
        <v>18</v>
      </c>
      <c r="G13" s="96">
        <f>SUM(E13:F13)</f>
        <v>34</v>
      </c>
      <c r="H13" s="243">
        <v>18</v>
      </c>
      <c r="I13" s="243">
        <v>13</v>
      </c>
      <c r="J13" s="96">
        <f>SUM(H13:I13)</f>
        <v>31</v>
      </c>
    </row>
    <row r="14" spans="1:10" ht="12.75" customHeight="1">
      <c r="A14" s="84" t="s">
        <v>631</v>
      </c>
      <c r="B14" s="242">
        <v>30</v>
      </c>
      <c r="C14" s="243">
        <v>22</v>
      </c>
      <c r="D14" s="96">
        <f>SUM(B14:C14)</f>
        <v>52</v>
      </c>
      <c r="E14" s="243">
        <v>29</v>
      </c>
      <c r="F14" s="243">
        <v>24</v>
      </c>
      <c r="G14" s="96">
        <f>SUM(E14:F14)</f>
        <v>53</v>
      </c>
      <c r="H14" s="243">
        <v>26</v>
      </c>
      <c r="I14" s="243">
        <v>24</v>
      </c>
      <c r="J14" s="96">
        <f>SUM(H14:I14)</f>
        <v>50</v>
      </c>
    </row>
    <row r="15" spans="1:10" ht="12.75" customHeight="1">
      <c r="A15" s="244" t="s">
        <v>44</v>
      </c>
      <c r="B15" s="245">
        <f t="shared" ref="B15:I15" si="3">SUM(B13:B14)</f>
        <v>45</v>
      </c>
      <c r="C15" s="123">
        <f t="shared" si="3"/>
        <v>39</v>
      </c>
      <c r="D15" s="123">
        <f t="shared" si="3"/>
        <v>84</v>
      </c>
      <c r="E15" s="241">
        <f t="shared" si="3"/>
        <v>45</v>
      </c>
      <c r="F15" s="241">
        <f t="shared" si="3"/>
        <v>42</v>
      </c>
      <c r="G15" s="241">
        <f t="shared" si="3"/>
        <v>87</v>
      </c>
      <c r="H15" s="123">
        <f t="shared" si="3"/>
        <v>44</v>
      </c>
      <c r="I15" s="123">
        <f t="shared" si="3"/>
        <v>37</v>
      </c>
      <c r="J15" s="123">
        <f>SUM(H15:I15)</f>
        <v>81</v>
      </c>
    </row>
    <row r="16" spans="1:10" ht="12.75" customHeight="1">
      <c r="A16" s="246" t="s">
        <v>31</v>
      </c>
      <c r="B16" s="245">
        <f t="shared" ref="B16:I16" si="4">SUM(B15+B8+B12)</f>
        <v>105</v>
      </c>
      <c r="C16" s="123">
        <f t="shared" si="4"/>
        <v>84</v>
      </c>
      <c r="D16" s="123">
        <f t="shared" si="4"/>
        <v>189</v>
      </c>
      <c r="E16" s="241">
        <f t="shared" si="4"/>
        <v>107</v>
      </c>
      <c r="F16" s="241">
        <f t="shared" si="4"/>
        <v>86</v>
      </c>
      <c r="G16" s="241">
        <f t="shared" si="4"/>
        <v>193</v>
      </c>
      <c r="H16" s="123">
        <f t="shared" si="4"/>
        <v>116</v>
      </c>
      <c r="I16" s="123">
        <f t="shared" si="4"/>
        <v>96</v>
      </c>
      <c r="J16" s="123">
        <f t="shared" si="0"/>
        <v>212</v>
      </c>
    </row>
    <row r="17" spans="1:10">
      <c r="A17" s="1806" t="s">
        <v>649</v>
      </c>
      <c r="J17" s="2"/>
    </row>
  </sheetData>
  <mergeCells count="5">
    <mergeCell ref="A4:A6"/>
    <mergeCell ref="B4:J4"/>
    <mergeCell ref="B5:D5"/>
    <mergeCell ref="E5:G5"/>
    <mergeCell ref="H5:J5"/>
  </mergeCells>
  <printOptions horizontalCentered="1"/>
  <pageMargins left="0.59055118110236227" right="0.59055118110236227" top="0.78740157480314965" bottom="0.78740157480314965" header="0.19685039370078741" footer="0.19685039370078741"/>
  <pageSetup scale="99"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41"/>
  <sheetViews>
    <sheetView workbookViewId="0">
      <selection activeCell="D30" sqref="D30"/>
    </sheetView>
  </sheetViews>
  <sheetFormatPr baseColWidth="10" defaultColWidth="11.42578125" defaultRowHeight="12.75"/>
  <cols>
    <col min="1" max="1" width="15.7109375" style="206" customWidth="1"/>
    <col min="2" max="2" width="18.85546875" style="206" customWidth="1"/>
    <col min="3" max="4" width="18.85546875" style="529" customWidth="1"/>
    <col min="5" max="5" width="11.42578125" style="206"/>
    <col min="6" max="7" width="13.28515625" style="206" bestFit="1" customWidth="1"/>
    <col min="8" max="16384" width="11.42578125" style="206"/>
  </cols>
  <sheetData>
    <row r="1" spans="1:4">
      <c r="A1" s="984" t="s">
        <v>365</v>
      </c>
    </row>
    <row r="2" spans="1:4">
      <c r="A2" s="984" t="s">
        <v>3605</v>
      </c>
    </row>
    <row r="3" spans="1:4">
      <c r="A3" s="990" t="s">
        <v>2367</v>
      </c>
    </row>
    <row r="4" spans="1:4" s="991" customFormat="1">
      <c r="A4" s="963" t="s">
        <v>33</v>
      </c>
      <c r="B4" s="963" t="s">
        <v>2368</v>
      </c>
      <c r="C4" s="2066" t="s">
        <v>2358</v>
      </c>
      <c r="D4" s="2066" t="s">
        <v>2369</v>
      </c>
    </row>
    <row r="5" spans="1:4" s="991" customFormat="1">
      <c r="A5" s="2512" t="s">
        <v>1199</v>
      </c>
      <c r="B5" s="2512"/>
      <c r="C5" s="2512"/>
      <c r="D5" s="2512"/>
    </row>
    <row r="6" spans="1:4">
      <c r="A6" s="992">
        <v>2009</v>
      </c>
      <c r="B6" s="993">
        <v>6</v>
      </c>
      <c r="C6" s="2067">
        <v>1739028</v>
      </c>
      <c r="D6" s="2513" t="s">
        <v>757</v>
      </c>
    </row>
    <row r="7" spans="1:4">
      <c r="A7" s="992">
        <v>2010</v>
      </c>
      <c r="B7" s="993">
        <v>6</v>
      </c>
      <c r="C7" s="2067">
        <v>5912600</v>
      </c>
      <c r="D7" s="2513"/>
    </row>
    <row r="8" spans="1:4">
      <c r="A8" s="992">
        <v>2011</v>
      </c>
      <c r="B8" s="993">
        <v>12</v>
      </c>
      <c r="C8" s="2067">
        <v>3614370.91</v>
      </c>
      <c r="D8" s="2513"/>
    </row>
    <row r="9" spans="1:4">
      <c r="A9" s="992">
        <v>2012</v>
      </c>
      <c r="B9" s="993">
        <v>27</v>
      </c>
      <c r="C9" s="2067">
        <v>8665859</v>
      </c>
      <c r="D9" s="2513"/>
    </row>
    <row r="10" spans="1:4">
      <c r="A10" s="994">
        <v>2013</v>
      </c>
      <c r="B10" s="995">
        <v>14</v>
      </c>
      <c r="C10" s="2068">
        <v>4637759</v>
      </c>
      <c r="D10" s="2513"/>
    </row>
    <row r="11" spans="1:4">
      <c r="A11" s="994">
        <v>2014</v>
      </c>
      <c r="B11" s="995">
        <v>14</v>
      </c>
      <c r="C11" s="2068">
        <v>6049382</v>
      </c>
      <c r="D11" s="2513"/>
    </row>
    <row r="12" spans="1:4">
      <c r="A12" s="994">
        <v>2015</v>
      </c>
      <c r="B12" s="996">
        <v>24</v>
      </c>
      <c r="C12" s="2069">
        <v>16392281</v>
      </c>
      <c r="D12" s="2513"/>
    </row>
    <row r="13" spans="1:4">
      <c r="A13" s="994">
        <v>2016</v>
      </c>
      <c r="B13" s="997">
        <v>24</v>
      </c>
      <c r="C13" s="2070">
        <v>22123262</v>
      </c>
      <c r="D13" s="2513"/>
    </row>
    <row r="14" spans="1:4">
      <c r="A14" s="999" t="s">
        <v>0</v>
      </c>
      <c r="B14" s="1000">
        <f>SUM(B6:B13)</f>
        <v>127</v>
      </c>
      <c r="C14" s="2071">
        <f>SUM(C6:C13)</f>
        <v>69134541.909999996</v>
      </c>
      <c r="D14" s="2513"/>
    </row>
    <row r="15" spans="1:4">
      <c r="A15" s="2514" t="s">
        <v>1207</v>
      </c>
      <c r="B15" s="2514"/>
      <c r="C15" s="2514"/>
      <c r="D15" s="2514"/>
    </row>
    <row r="16" spans="1:4">
      <c r="A16" s="992">
        <v>2009</v>
      </c>
      <c r="B16" s="993">
        <v>40</v>
      </c>
      <c r="C16" s="2067">
        <v>20083980.5</v>
      </c>
      <c r="D16" s="2513" t="s">
        <v>757</v>
      </c>
    </row>
    <row r="17" spans="1:6">
      <c r="A17" s="992">
        <v>2010</v>
      </c>
      <c r="B17" s="993">
        <v>31</v>
      </c>
      <c r="C17" s="2067">
        <v>8104244</v>
      </c>
      <c r="D17" s="2513"/>
    </row>
    <row r="18" spans="1:6">
      <c r="A18" s="992">
        <v>2011</v>
      </c>
      <c r="B18" s="993">
        <v>41</v>
      </c>
      <c r="C18" s="2067">
        <v>18032395</v>
      </c>
      <c r="D18" s="2513"/>
    </row>
    <row r="19" spans="1:6">
      <c r="A19" s="992">
        <v>2012</v>
      </c>
      <c r="B19" s="993">
        <v>26</v>
      </c>
      <c r="C19" s="2067">
        <v>11428882</v>
      </c>
      <c r="D19" s="2513"/>
    </row>
    <row r="20" spans="1:6">
      <c r="A20" s="992">
        <v>2013</v>
      </c>
      <c r="B20" s="993">
        <v>12</v>
      </c>
      <c r="C20" s="2067">
        <v>705493</v>
      </c>
      <c r="D20" s="2513"/>
    </row>
    <row r="21" spans="1:6">
      <c r="A21" s="994">
        <v>2014</v>
      </c>
      <c r="B21" s="995">
        <v>8</v>
      </c>
      <c r="C21" s="2068">
        <v>2094306.61</v>
      </c>
      <c r="D21" s="2513"/>
    </row>
    <row r="22" spans="1:6">
      <c r="A22" s="994">
        <v>2015</v>
      </c>
      <c r="B22" s="995">
        <v>27</v>
      </c>
      <c r="C22" s="2068">
        <v>4814822</v>
      </c>
      <c r="D22" s="2513"/>
    </row>
    <row r="23" spans="1:6">
      <c r="A23" s="994">
        <v>2016</v>
      </c>
      <c r="B23" s="997">
        <v>48</v>
      </c>
      <c r="C23" s="2070">
        <v>1936319</v>
      </c>
      <c r="D23" s="2513"/>
      <c r="F23" s="998"/>
    </row>
    <row r="24" spans="1:6">
      <c r="A24" s="999" t="s">
        <v>0</v>
      </c>
      <c r="B24" s="1000">
        <f>SUM(B16:B23)</f>
        <v>233</v>
      </c>
      <c r="C24" s="2071">
        <f>SUM(C16:C23)</f>
        <v>67200442.109999999</v>
      </c>
      <c r="D24" s="2513"/>
    </row>
    <row r="25" spans="1:6" ht="12.75" customHeight="1">
      <c r="A25" s="2512" t="s">
        <v>2370</v>
      </c>
      <c r="B25" s="2512"/>
      <c r="C25" s="2512"/>
      <c r="D25" s="2512"/>
    </row>
    <row r="26" spans="1:6">
      <c r="A26" s="992">
        <v>2009</v>
      </c>
      <c r="B26" s="993">
        <v>2</v>
      </c>
      <c r="C26" s="2067">
        <v>546888.71</v>
      </c>
      <c r="D26" s="2067">
        <v>54688.87</v>
      </c>
    </row>
    <row r="27" spans="1:6">
      <c r="A27" s="992">
        <v>2010</v>
      </c>
      <c r="B27" s="993">
        <v>3</v>
      </c>
      <c r="C27" s="2067">
        <v>2466009.15</v>
      </c>
      <c r="D27" s="2067">
        <v>249508.1</v>
      </c>
    </row>
    <row r="28" spans="1:6">
      <c r="A28" s="992">
        <v>2011</v>
      </c>
      <c r="B28" s="993">
        <v>2</v>
      </c>
      <c r="C28" s="2067">
        <v>972736.28</v>
      </c>
      <c r="D28" s="2067">
        <v>107263.72</v>
      </c>
    </row>
    <row r="29" spans="1:6">
      <c r="A29" s="992">
        <v>2012</v>
      </c>
      <c r="B29" s="993">
        <v>3</v>
      </c>
      <c r="C29" s="2067">
        <v>647886.28</v>
      </c>
      <c r="D29" s="2067">
        <v>67286.14</v>
      </c>
    </row>
    <row r="30" spans="1:6">
      <c r="A30" s="994">
        <v>2013</v>
      </c>
      <c r="B30" s="995">
        <v>7</v>
      </c>
      <c r="C30" s="2068">
        <v>4148994.64</v>
      </c>
      <c r="D30" s="2068">
        <v>329661.02</v>
      </c>
    </row>
    <row r="31" spans="1:6">
      <c r="A31" s="994">
        <v>2014</v>
      </c>
      <c r="B31" s="995">
        <v>4</v>
      </c>
      <c r="C31" s="2068">
        <v>599894</v>
      </c>
      <c r="D31" s="2068">
        <v>70705.95</v>
      </c>
    </row>
    <row r="32" spans="1:6">
      <c r="A32" s="994">
        <v>2015</v>
      </c>
      <c r="B32" s="995">
        <v>7</v>
      </c>
      <c r="C32" s="2068">
        <v>2692048.6</v>
      </c>
      <c r="D32" s="2068">
        <v>251524.81</v>
      </c>
    </row>
    <row r="33" spans="1:7">
      <c r="A33" s="994">
        <v>2016</v>
      </c>
      <c r="B33" s="997">
        <v>5</v>
      </c>
      <c r="C33" s="2070">
        <v>3227987.75</v>
      </c>
      <c r="D33" s="2070">
        <v>174940.03</v>
      </c>
      <c r="E33" s="998"/>
      <c r="F33" s="998"/>
      <c r="G33" s="998"/>
    </row>
    <row r="34" spans="1:7">
      <c r="A34" s="999" t="s">
        <v>0</v>
      </c>
      <c r="B34" s="1000">
        <f>SUM(B26:B33)</f>
        <v>33</v>
      </c>
      <c r="C34" s="2071">
        <f>SUM(C26:C33)</f>
        <v>15302445.41</v>
      </c>
      <c r="D34" s="2071">
        <f>SUM(D26:D33)</f>
        <v>1305578.6400000001</v>
      </c>
      <c r="G34" s="998"/>
    </row>
    <row r="35" spans="1:7">
      <c r="A35" s="999" t="s">
        <v>27</v>
      </c>
      <c r="B35" s="1000">
        <f>B14+B24+B34</f>
        <v>393</v>
      </c>
      <c r="C35" s="2071">
        <f>C14+C24+C34</f>
        <v>151637429.42999998</v>
      </c>
      <c r="D35" s="2071">
        <f>SUM(D34)</f>
        <v>1305578.6400000001</v>
      </c>
    </row>
    <row r="36" spans="1:7">
      <c r="A36" s="916" t="s">
        <v>5175</v>
      </c>
    </row>
    <row r="41" spans="1:7">
      <c r="F41" s="998"/>
    </row>
  </sheetData>
  <mergeCells count="5">
    <mergeCell ref="A5:D5"/>
    <mergeCell ref="D6:D14"/>
    <mergeCell ref="A15:D15"/>
    <mergeCell ref="D16:D24"/>
    <mergeCell ref="A25:D25"/>
  </mergeCells>
  <printOptions horizontalCentered="1"/>
  <pageMargins left="0.59055118110236227" right="0.59055118110236227" top="0.78740157480314965" bottom="0.78740157480314965" header="0.19685039370078741" footer="0.19685039370078741"/>
  <pageSetup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0"/>
  <sheetViews>
    <sheetView workbookViewId="0">
      <selection activeCell="B25" sqref="B25"/>
    </sheetView>
  </sheetViews>
  <sheetFormatPr baseColWidth="10" defaultColWidth="11.42578125" defaultRowHeight="12.75"/>
  <cols>
    <col min="1" max="1" width="22.7109375" style="978" customWidth="1"/>
    <col min="2" max="5" width="20.7109375" style="978" customWidth="1"/>
    <col min="6" max="16384" width="11.42578125" style="978"/>
  </cols>
  <sheetData>
    <row r="1" spans="1:5">
      <c r="A1" s="976" t="s">
        <v>365</v>
      </c>
      <c r="B1" s="977"/>
      <c r="C1" s="977"/>
      <c r="D1" s="977"/>
      <c r="E1" s="977"/>
    </row>
    <row r="2" spans="1:5">
      <c r="A2" s="976" t="s">
        <v>3607</v>
      </c>
      <c r="B2" s="810"/>
      <c r="C2" s="810"/>
      <c r="D2" s="810"/>
      <c r="E2" s="810"/>
    </row>
    <row r="3" spans="1:5">
      <c r="A3" s="979" t="s">
        <v>6464</v>
      </c>
      <c r="B3" s="980"/>
      <c r="C3" s="980"/>
      <c r="D3" s="980"/>
      <c r="E3" s="980"/>
    </row>
    <row r="4" spans="1:5">
      <c r="A4" s="812" t="s">
        <v>957</v>
      </c>
      <c r="B4" s="812" t="s">
        <v>449</v>
      </c>
      <c r="C4" s="812" t="s">
        <v>2365</v>
      </c>
      <c r="D4" s="813" t="s">
        <v>2366</v>
      </c>
      <c r="E4" s="812" t="s">
        <v>0</v>
      </c>
    </row>
    <row r="5" spans="1:5">
      <c r="A5" s="981" t="s">
        <v>1243</v>
      </c>
      <c r="B5" s="2067">
        <v>2381272</v>
      </c>
      <c r="C5" s="2067">
        <v>500660</v>
      </c>
      <c r="D5" s="2067">
        <v>0</v>
      </c>
      <c r="E5" s="2073">
        <f>B5+C5+D5</f>
        <v>2881932</v>
      </c>
    </row>
    <row r="6" spans="1:5">
      <c r="A6" s="981" t="s">
        <v>1244</v>
      </c>
      <c r="B6" s="2067">
        <v>14878836</v>
      </c>
      <c r="C6" s="2067">
        <v>1063659</v>
      </c>
      <c r="D6" s="2067">
        <v>3227987.75</v>
      </c>
      <c r="E6" s="2073">
        <f t="shared" ref="E6:E8" si="0">B6+C6+D6</f>
        <v>19170482.75</v>
      </c>
    </row>
    <row r="7" spans="1:5">
      <c r="A7" s="981" t="s">
        <v>939</v>
      </c>
      <c r="B7" s="2067">
        <v>4863154</v>
      </c>
      <c r="C7" s="2067">
        <v>372000</v>
      </c>
      <c r="D7" s="2067">
        <v>0</v>
      </c>
      <c r="E7" s="2073">
        <f t="shared" si="0"/>
        <v>5235154</v>
      </c>
    </row>
    <row r="8" spans="1:5">
      <c r="A8" s="981" t="s">
        <v>894</v>
      </c>
      <c r="B8" s="2074">
        <v>0</v>
      </c>
      <c r="C8" s="2067">
        <v>0</v>
      </c>
      <c r="D8" s="2067">
        <v>0</v>
      </c>
      <c r="E8" s="2073">
        <f t="shared" si="0"/>
        <v>0</v>
      </c>
    </row>
    <row r="9" spans="1:5">
      <c r="A9" s="982" t="s">
        <v>27</v>
      </c>
      <c r="B9" s="2072">
        <f>SUM(B5:B8)</f>
        <v>22123262</v>
      </c>
      <c r="C9" s="2072">
        <f>SUM(C5:C8)</f>
        <v>1936319</v>
      </c>
      <c r="D9" s="2072">
        <f>SUM(D5:D8)</f>
        <v>3227987.75</v>
      </c>
      <c r="E9" s="2072">
        <f>SUM(E5:E8)</f>
        <v>27287568.75</v>
      </c>
    </row>
    <row r="10" spans="1:5">
      <c r="A10" s="916" t="s">
        <v>5175</v>
      </c>
      <c r="C10" s="983"/>
      <c r="D10" s="983"/>
      <c r="E10" s="815"/>
    </row>
  </sheetData>
  <printOptions horizontalCentered="1"/>
  <pageMargins left="0.59055118110236227" right="0.59055118110236227" top="0.78740157480314965" bottom="0.78740157480314965" header="0.19685039370078741" footer="0.19685039370078741"/>
  <pageSetup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6"/>
  <sheetViews>
    <sheetView workbookViewId="0">
      <selection activeCell="B25" sqref="B25"/>
    </sheetView>
  </sheetViews>
  <sheetFormatPr baseColWidth="10" defaultColWidth="11.42578125" defaultRowHeight="12.75"/>
  <cols>
    <col min="1" max="1" width="42.140625" style="206" customWidth="1"/>
    <col min="2" max="6" width="15.7109375" style="206" customWidth="1"/>
    <col min="7" max="7" width="12.28515625" style="206" bestFit="1" customWidth="1"/>
    <col min="8" max="9" width="13.28515625" style="206" bestFit="1" customWidth="1"/>
    <col min="10" max="16384" width="11.42578125" style="206"/>
  </cols>
  <sheetData>
    <row r="1" spans="1:5">
      <c r="A1" s="976" t="s">
        <v>365</v>
      </c>
    </row>
    <row r="2" spans="1:5">
      <c r="A2" s="976" t="s">
        <v>3609</v>
      </c>
    </row>
    <row r="3" spans="1:5">
      <c r="A3" s="1601" t="s">
        <v>3608</v>
      </c>
      <c r="C3" s="998"/>
      <c r="E3" s="998"/>
    </row>
    <row r="4" spans="1:5">
      <c r="A4" s="1000" t="s">
        <v>2372</v>
      </c>
      <c r="B4" s="1001">
        <v>2016</v>
      </c>
    </row>
    <row r="5" spans="1:5">
      <c r="A5" s="1002" t="s">
        <v>2373</v>
      </c>
      <c r="B5" s="2075">
        <v>1300887.75</v>
      </c>
    </row>
    <row r="6" spans="1:5">
      <c r="A6" s="1002" t="s">
        <v>2374</v>
      </c>
      <c r="B6" s="2075">
        <v>1927100</v>
      </c>
      <c r="C6" s="998"/>
    </row>
    <row r="7" spans="1:5">
      <c r="A7" s="1002" t="s">
        <v>5394</v>
      </c>
      <c r="B7" s="2075">
        <v>330609</v>
      </c>
      <c r="D7" s="1003"/>
    </row>
    <row r="8" spans="1:5">
      <c r="A8" s="1002" t="s">
        <v>2375</v>
      </c>
      <c r="B8" s="2075">
        <v>1950954</v>
      </c>
    </row>
    <row r="9" spans="1:5">
      <c r="A9" s="1002" t="s">
        <v>5395</v>
      </c>
      <c r="B9" s="2075">
        <v>7489800</v>
      </c>
      <c r="D9" s="998"/>
      <c r="E9" s="998"/>
    </row>
    <row r="10" spans="1:5">
      <c r="A10" s="1002" t="s">
        <v>2376</v>
      </c>
      <c r="B10" s="2075">
        <v>1060000</v>
      </c>
    </row>
    <row r="11" spans="1:5">
      <c r="A11" s="1002" t="s">
        <v>5396</v>
      </c>
      <c r="B11" s="2075">
        <v>1936319</v>
      </c>
    </row>
    <row r="12" spans="1:5">
      <c r="A12" s="1002" t="s">
        <v>6465</v>
      </c>
      <c r="B12" s="2075">
        <v>5399088</v>
      </c>
    </row>
    <row r="13" spans="1:5">
      <c r="A13" s="1002" t="s">
        <v>6466</v>
      </c>
      <c r="B13" s="2075">
        <v>3384000</v>
      </c>
    </row>
    <row r="14" spans="1:5">
      <c r="A14" s="1002" t="s">
        <v>6467</v>
      </c>
      <c r="B14" s="2075">
        <v>2839420</v>
      </c>
    </row>
    <row r="15" spans="1:5">
      <c r="A15" s="1004" t="s">
        <v>0</v>
      </c>
      <c r="B15" s="2071">
        <f>SUM(B5:B14)</f>
        <v>27618177.75</v>
      </c>
    </row>
    <row r="16" spans="1:5">
      <c r="A16" s="916" t="s">
        <v>5175</v>
      </c>
      <c r="E16" s="998"/>
    </row>
  </sheetData>
  <printOptions horizontalCentered="1"/>
  <pageMargins left="0.59055118110236227" right="0.59055118110236227" top="0.78740157480314965" bottom="0.78740157480314965" header="0.19685039370078741" footer="0.19685039370078741"/>
  <pageSetup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7"/>
  <sheetViews>
    <sheetView workbookViewId="0">
      <selection activeCell="B25" sqref="B25"/>
    </sheetView>
  </sheetViews>
  <sheetFormatPr baseColWidth="10" defaultColWidth="11.42578125" defaultRowHeight="12.75"/>
  <cols>
    <col min="1" max="2" width="22.7109375" style="986" customWidth="1"/>
    <col min="3" max="3" width="20.7109375" style="986" customWidth="1"/>
    <col min="4" max="4" width="30.5703125" style="986" customWidth="1"/>
    <col min="5" max="5" width="19.28515625" style="986" customWidth="1"/>
    <col min="6" max="6" width="20.7109375" style="986" customWidth="1"/>
    <col min="7" max="16384" width="11.42578125" style="986"/>
  </cols>
  <sheetData>
    <row r="1" spans="1:6">
      <c r="A1" s="984" t="s">
        <v>365</v>
      </c>
      <c r="B1" s="984"/>
      <c r="C1" s="985"/>
      <c r="D1" s="985"/>
      <c r="E1" s="985"/>
      <c r="F1" s="985"/>
    </row>
    <row r="2" spans="1:6">
      <c r="A2" s="984" t="s">
        <v>3610</v>
      </c>
      <c r="B2" s="984"/>
      <c r="C2" s="810"/>
      <c r="D2" s="810"/>
      <c r="E2" s="810"/>
      <c r="F2" s="810"/>
    </row>
    <row r="3" spans="1:6" ht="13.5" customHeight="1">
      <c r="A3" s="987" t="s">
        <v>5352</v>
      </c>
      <c r="B3" s="987"/>
      <c r="C3" s="987"/>
      <c r="D3" s="987"/>
      <c r="E3" s="987"/>
    </row>
    <row r="4" spans="1:6">
      <c r="A4" s="812" t="s">
        <v>2166</v>
      </c>
      <c r="B4" s="812" t="s">
        <v>2167</v>
      </c>
      <c r="C4" s="812" t="s">
        <v>2168</v>
      </c>
      <c r="D4" s="812" t="s">
        <v>2169</v>
      </c>
      <c r="E4" s="813" t="s">
        <v>35</v>
      </c>
    </row>
    <row r="5" spans="1:6" ht="51">
      <c r="A5" s="988" t="s">
        <v>6468</v>
      </c>
      <c r="B5" s="988" t="s">
        <v>6468</v>
      </c>
      <c r="C5" s="989">
        <v>42355</v>
      </c>
      <c r="D5" s="2077" t="s">
        <v>6469</v>
      </c>
      <c r="E5" s="2076">
        <v>330609</v>
      </c>
    </row>
    <row r="6" spans="1:6">
      <c r="A6" s="2463" t="s">
        <v>2183</v>
      </c>
      <c r="B6" s="2463"/>
      <c r="C6" s="2463"/>
      <c r="D6" s="2463"/>
      <c r="E6" s="2009">
        <f>SUM(E5:E5)</f>
        <v>330609</v>
      </c>
    </row>
    <row r="7" spans="1:6">
      <c r="A7" s="916" t="s">
        <v>5175</v>
      </c>
    </row>
  </sheetData>
  <mergeCells count="1">
    <mergeCell ref="A6:D6"/>
  </mergeCells>
  <printOptions horizontalCentered="1"/>
  <pageMargins left="0.59055118110236227" right="0.59055118110236227" top="0.78740157480314965" bottom="0.78740157480314965" header="0.19685039370078741" footer="0.19685039370078741"/>
  <pageSetup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16"/>
  <sheetViews>
    <sheetView workbookViewId="0">
      <selection activeCell="B25" sqref="B25"/>
    </sheetView>
  </sheetViews>
  <sheetFormatPr baseColWidth="10" defaultColWidth="11.42578125" defaultRowHeight="12.75" customHeight="1"/>
  <cols>
    <col min="1" max="1" width="21.7109375" style="1006" customWidth="1"/>
    <col min="2" max="3" width="11.85546875" style="1005" customWidth="1"/>
    <col min="4" max="4" width="11.85546875" style="1006" customWidth="1"/>
    <col min="5" max="5" width="17.140625" style="1006" customWidth="1"/>
    <col min="6" max="6" width="37.5703125" style="1006" customWidth="1"/>
    <col min="7" max="9" width="13.85546875" style="1006" customWidth="1"/>
    <col min="10" max="10" width="12.7109375" style="1006" customWidth="1"/>
    <col min="11" max="11" width="9.28515625" style="1006" customWidth="1"/>
    <col min="12" max="12" width="17.5703125" style="1006" customWidth="1"/>
    <col min="13" max="16384" width="11.42578125" style="1006"/>
  </cols>
  <sheetData>
    <row r="1" spans="1:11" ht="12.75" customHeight="1">
      <c r="A1" s="984" t="s">
        <v>365</v>
      </c>
    </row>
    <row r="2" spans="1:11" ht="12.75" customHeight="1">
      <c r="A2" s="984" t="s">
        <v>3611</v>
      </c>
    </row>
    <row r="3" spans="1:11" ht="12.75" customHeight="1">
      <c r="A3" s="990" t="s">
        <v>2377</v>
      </c>
    </row>
    <row r="4" spans="1:11" ht="25.5">
      <c r="A4" s="1007" t="s">
        <v>2190</v>
      </c>
      <c r="B4" s="1008" t="s">
        <v>2378</v>
      </c>
      <c r="C4" s="1008" t="s">
        <v>951</v>
      </c>
      <c r="D4" s="1008" t="s">
        <v>3606</v>
      </c>
      <c r="E4" s="1008" t="s">
        <v>2187</v>
      </c>
      <c r="F4" s="1007" t="s">
        <v>2379</v>
      </c>
      <c r="G4" s="1008" t="s">
        <v>2358</v>
      </c>
      <c r="H4" s="1008" t="s">
        <v>2380</v>
      </c>
      <c r="I4" s="1008" t="s">
        <v>2381</v>
      </c>
      <c r="J4" s="1008" t="s">
        <v>2369</v>
      </c>
    </row>
    <row r="5" spans="1:11" ht="38.25">
      <c r="A5" s="918" t="s">
        <v>6479</v>
      </c>
      <c r="B5" s="1009">
        <v>42422</v>
      </c>
      <c r="C5" s="1010">
        <v>42944</v>
      </c>
      <c r="D5" s="1781" t="s">
        <v>6470</v>
      </c>
      <c r="E5" s="918" t="s">
        <v>6471</v>
      </c>
      <c r="F5" s="1780" t="s">
        <v>5399</v>
      </c>
      <c r="G5" s="2078">
        <v>387969.82</v>
      </c>
      <c r="H5" s="2078">
        <v>387969.82</v>
      </c>
      <c r="I5" s="2078">
        <v>72675.16</v>
      </c>
      <c r="J5" s="2078">
        <v>43064.65</v>
      </c>
    </row>
    <row r="6" spans="1:11" ht="25.5">
      <c r="A6" s="918" t="s">
        <v>6478</v>
      </c>
      <c r="B6" s="1009">
        <v>42384</v>
      </c>
      <c r="C6" s="1010">
        <v>42838</v>
      </c>
      <c r="D6" s="1781" t="s">
        <v>6470</v>
      </c>
      <c r="E6" s="918" t="s">
        <v>6472</v>
      </c>
      <c r="F6" s="1780" t="s">
        <v>5397</v>
      </c>
      <c r="G6" s="2078">
        <v>175488.46</v>
      </c>
      <c r="H6" s="2078">
        <v>175488.46</v>
      </c>
      <c r="I6" s="2078">
        <v>84000</v>
      </c>
      <c r="J6" s="2078">
        <v>52646.54</v>
      </c>
    </row>
    <row r="7" spans="1:11" ht="38.25">
      <c r="A7" s="918" t="s">
        <v>6477</v>
      </c>
      <c r="B7" s="1009">
        <v>42424</v>
      </c>
      <c r="C7" s="1010">
        <v>42727</v>
      </c>
      <c r="D7" s="1781" t="s">
        <v>6470</v>
      </c>
      <c r="E7" s="918" t="s">
        <v>4401</v>
      </c>
      <c r="F7" s="1780" t="s">
        <v>5400</v>
      </c>
      <c r="G7" s="2078">
        <v>517993.73</v>
      </c>
      <c r="H7" s="2078">
        <v>517993.73</v>
      </c>
      <c r="I7" s="2078">
        <v>515927.75</v>
      </c>
      <c r="J7" s="2078">
        <v>51799.37</v>
      </c>
    </row>
    <row r="8" spans="1:11" ht="51">
      <c r="A8" s="918" t="s">
        <v>6475</v>
      </c>
      <c r="B8" s="1009">
        <v>42562</v>
      </c>
      <c r="C8" s="1010">
        <v>42825</v>
      </c>
      <c r="D8" s="1781" t="s">
        <v>6470</v>
      </c>
      <c r="E8" s="918" t="s">
        <v>6473</v>
      </c>
      <c r="F8" s="1780" t="s">
        <v>5401</v>
      </c>
      <c r="G8" s="2078">
        <v>1927100</v>
      </c>
      <c r="H8" s="2078">
        <v>1322300</v>
      </c>
      <c r="I8" s="2078">
        <v>379300</v>
      </c>
      <c r="J8" s="2078">
        <v>0</v>
      </c>
    </row>
    <row r="9" spans="1:11" ht="76.5">
      <c r="A9" s="1600" t="s">
        <v>6476</v>
      </c>
      <c r="B9" s="1009">
        <v>42429</v>
      </c>
      <c r="C9" s="1010">
        <v>42732</v>
      </c>
      <c r="D9" s="1781" t="s">
        <v>6470</v>
      </c>
      <c r="E9" s="918" t="s">
        <v>6474</v>
      </c>
      <c r="F9" s="1780" t="s">
        <v>5398</v>
      </c>
      <c r="G9" s="2078">
        <v>219435.74</v>
      </c>
      <c r="H9" s="2078">
        <v>219435.74</v>
      </c>
      <c r="I9" s="2078">
        <v>106136.01</v>
      </c>
      <c r="J9" s="2078">
        <v>27429.47</v>
      </c>
    </row>
    <row r="10" spans="1:11">
      <c r="A10" s="2515" t="s">
        <v>0</v>
      </c>
      <c r="B10" s="2516"/>
      <c r="C10" s="2516"/>
      <c r="D10" s="2516"/>
      <c r="E10" s="2516"/>
      <c r="F10" s="2517"/>
      <c r="G10" s="2079">
        <f>SUM(G5:G9)</f>
        <v>3227987.75</v>
      </c>
      <c r="H10" s="2079">
        <f>SUM(H5:H9)</f>
        <v>2623187.75</v>
      </c>
      <c r="I10" s="2079">
        <f>SUM(I5:I9)</f>
        <v>1158038.9200000002</v>
      </c>
      <c r="J10" s="2079">
        <f>SUM(J5:J9)</f>
        <v>174940.03</v>
      </c>
      <c r="K10" s="1011"/>
    </row>
    <row r="11" spans="1:11" ht="12.75" customHeight="1">
      <c r="A11" s="2080" t="s">
        <v>6595</v>
      </c>
    </row>
    <row r="12" spans="1:11" ht="12.75" customHeight="1">
      <c r="A12" s="916" t="s">
        <v>5175</v>
      </c>
      <c r="J12" s="1011"/>
    </row>
    <row r="13" spans="1:11" ht="12.75" customHeight="1">
      <c r="A13" s="1005"/>
      <c r="D13" s="1005"/>
    </row>
    <row r="14" spans="1:11" ht="12.75" customHeight="1">
      <c r="A14" s="1005"/>
      <c r="D14" s="1005"/>
    </row>
    <row r="15" spans="1:11" ht="12.75" customHeight="1">
      <c r="A15" s="1005"/>
      <c r="D15" s="1005"/>
    </row>
    <row r="16" spans="1:11" ht="12.75" customHeight="1">
      <c r="G16" s="1011"/>
    </row>
  </sheetData>
  <autoFilter ref="A4:J4">
    <sortState ref="A5:K9">
      <sortCondition ref="A4"/>
    </sortState>
  </autoFilter>
  <mergeCells count="1">
    <mergeCell ref="A10:F10"/>
  </mergeCells>
  <printOptions horizontalCentered="1"/>
  <pageMargins left="0.59055118110236227" right="0.59055118110236227" top="0.78740157480314965" bottom="0.78740157480314965" header="0.19685039370078741" footer="0.19685039370078741"/>
  <pageSetup scale="76"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15"/>
  <sheetViews>
    <sheetView zoomScaleNormal="100" workbookViewId="0">
      <selection activeCell="B25" sqref="B25"/>
    </sheetView>
  </sheetViews>
  <sheetFormatPr baseColWidth="10" defaultColWidth="11.42578125" defaultRowHeight="12.75"/>
  <cols>
    <col min="1" max="1" width="54.5703125" style="597" customWidth="1"/>
    <col min="2" max="2" width="14.140625" style="607" bestFit="1" customWidth="1"/>
    <col min="3" max="16384" width="11.42578125" style="597"/>
  </cols>
  <sheetData>
    <row r="1" spans="1:2">
      <c r="A1" s="569" t="s">
        <v>365</v>
      </c>
      <c r="B1" s="597"/>
    </row>
    <row r="2" spans="1:2">
      <c r="A2" s="569" t="s">
        <v>3612</v>
      </c>
      <c r="B2" s="597"/>
    </row>
    <row r="3" spans="1:2">
      <c r="A3" s="598" t="s">
        <v>1611</v>
      </c>
      <c r="B3" s="597"/>
    </row>
    <row r="4" spans="1:2">
      <c r="A4" s="599" t="s">
        <v>1603</v>
      </c>
      <c r="B4" s="600" t="s">
        <v>35</v>
      </c>
    </row>
    <row r="5" spans="1:2">
      <c r="A5" s="601" t="s">
        <v>6480</v>
      </c>
      <c r="B5" s="602">
        <v>1995987</v>
      </c>
    </row>
    <row r="6" spans="1:2">
      <c r="A6" s="601" t="s">
        <v>6481</v>
      </c>
      <c r="B6" s="603">
        <v>1890700</v>
      </c>
    </row>
    <row r="7" spans="1:2">
      <c r="A7" s="601" t="s">
        <v>4709</v>
      </c>
      <c r="B7" s="603">
        <v>190790</v>
      </c>
    </row>
    <row r="8" spans="1:2">
      <c r="A8" s="601" t="s">
        <v>6482</v>
      </c>
      <c r="B8" s="603">
        <v>36454.58</v>
      </c>
    </row>
    <row r="9" spans="1:2">
      <c r="A9" s="601" t="s">
        <v>6483</v>
      </c>
      <c r="B9" s="603">
        <v>18640.86</v>
      </c>
    </row>
    <row r="10" spans="1:2">
      <c r="A10" s="601" t="s">
        <v>6484</v>
      </c>
      <c r="B10" s="603">
        <v>90114.8</v>
      </c>
    </row>
    <row r="11" spans="1:2">
      <c r="A11" s="601" t="s">
        <v>6485</v>
      </c>
      <c r="B11" s="603">
        <v>610056.71</v>
      </c>
    </row>
    <row r="12" spans="1:2">
      <c r="A12" s="1602" t="s">
        <v>6486</v>
      </c>
      <c r="B12" s="1603">
        <v>318785.82</v>
      </c>
    </row>
    <row r="13" spans="1:2">
      <c r="A13" s="601" t="s">
        <v>6487</v>
      </c>
      <c r="B13" s="603">
        <v>82219.539999999994</v>
      </c>
    </row>
    <row r="14" spans="1:2">
      <c r="A14" s="604" t="s">
        <v>0</v>
      </c>
      <c r="B14" s="605">
        <f>SUM(B5:B13)</f>
        <v>5233749.3100000005</v>
      </c>
    </row>
    <row r="15" spans="1:2">
      <c r="A15" s="606" t="s">
        <v>1591</v>
      </c>
    </row>
  </sheetData>
  <autoFilter ref="A4:B4">
    <sortState ref="A5:B13">
      <sortCondition ref="A4"/>
    </sortState>
  </autoFilter>
  <printOptions horizontalCentered="1"/>
  <pageMargins left="0.70866141732283472" right="0.70866141732283472" top="0.74803149606299213" bottom="0.74803149606299213" header="0.31496062992125984" footer="0.31496062992125984"/>
  <pageSetup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66"/>
  <sheetViews>
    <sheetView zoomScaleNormal="100" workbookViewId="0">
      <selection activeCell="B25" sqref="B25"/>
    </sheetView>
  </sheetViews>
  <sheetFormatPr baseColWidth="10" defaultColWidth="11.42578125" defaultRowHeight="12.75"/>
  <cols>
    <col min="1" max="1" width="77" style="374" customWidth="1"/>
    <col min="2" max="2" width="23.28515625" style="523" customWidth="1"/>
    <col min="3" max="3" width="15.7109375" style="374" customWidth="1"/>
    <col min="4" max="4" width="13" style="374" customWidth="1"/>
    <col min="5" max="16384" width="11.42578125" style="374"/>
  </cols>
  <sheetData>
    <row r="1" spans="1:3">
      <c r="A1" s="521" t="s">
        <v>365</v>
      </c>
      <c r="B1" s="522"/>
    </row>
    <row r="2" spans="1:3">
      <c r="A2" s="521" t="s">
        <v>3613</v>
      </c>
    </row>
    <row r="3" spans="1:3">
      <c r="A3" s="524" t="s">
        <v>1502</v>
      </c>
      <c r="B3" s="525"/>
    </row>
    <row r="4" spans="1:3" ht="25.5">
      <c r="A4" s="1611" t="s">
        <v>1503</v>
      </c>
      <c r="B4" s="1628" t="s">
        <v>1500</v>
      </c>
      <c r="C4" s="1611" t="s">
        <v>1357</v>
      </c>
    </row>
    <row r="5" spans="1:3">
      <c r="A5" s="1629" t="s">
        <v>6492</v>
      </c>
      <c r="B5" s="1630" t="s">
        <v>1504</v>
      </c>
      <c r="C5" s="1631">
        <v>2</v>
      </c>
    </row>
    <row r="6" spans="1:3" ht="36">
      <c r="A6" s="1629" t="s">
        <v>6493</v>
      </c>
      <c r="B6" s="1630" t="s">
        <v>1504</v>
      </c>
      <c r="C6" s="1631">
        <v>2</v>
      </c>
    </row>
    <row r="7" spans="1:3">
      <c r="A7" s="1629" t="s">
        <v>6494</v>
      </c>
      <c r="B7" s="1630" t="s">
        <v>1504</v>
      </c>
      <c r="C7" s="1631">
        <v>2</v>
      </c>
    </row>
    <row r="8" spans="1:3" ht="36">
      <c r="A8" s="1629" t="s">
        <v>6495</v>
      </c>
      <c r="B8" s="1630" t="s">
        <v>1504</v>
      </c>
      <c r="C8" s="1631">
        <v>2</v>
      </c>
    </row>
    <row r="9" spans="1:3" ht="24">
      <c r="A9" s="1629" t="s">
        <v>6496</v>
      </c>
      <c r="B9" s="1630" t="s">
        <v>1504</v>
      </c>
      <c r="C9" s="1631">
        <v>2</v>
      </c>
    </row>
    <row r="10" spans="1:3">
      <c r="A10" s="1636" t="s">
        <v>1530</v>
      </c>
      <c r="B10" s="1632">
        <v>42656</v>
      </c>
      <c r="C10" s="1633">
        <v>300</v>
      </c>
    </row>
    <row r="11" spans="1:3">
      <c r="A11" s="1634" t="s">
        <v>1528</v>
      </c>
      <c r="B11" s="1632" t="s">
        <v>1529</v>
      </c>
      <c r="C11" s="1633">
        <v>2000</v>
      </c>
    </row>
    <row r="12" spans="1:3" ht="25.5">
      <c r="A12" s="1634" t="s">
        <v>1510</v>
      </c>
      <c r="B12" s="1632">
        <v>42441</v>
      </c>
      <c r="C12" s="1633">
        <v>2500</v>
      </c>
    </row>
    <row r="13" spans="1:3" ht="25.5">
      <c r="A13" s="1634" t="s">
        <v>1508</v>
      </c>
      <c r="B13" s="1632">
        <v>42380</v>
      </c>
      <c r="C13" s="1633">
        <v>6</v>
      </c>
    </row>
    <row r="14" spans="1:3" ht="36">
      <c r="A14" s="1629" t="s">
        <v>6497</v>
      </c>
      <c r="B14" s="1630" t="s">
        <v>1504</v>
      </c>
      <c r="C14" s="1631">
        <v>210</v>
      </c>
    </row>
    <row r="15" spans="1:3">
      <c r="A15" s="1636" t="s">
        <v>5412</v>
      </c>
      <c r="B15" s="1632">
        <v>42504</v>
      </c>
      <c r="C15" s="1633">
        <v>4</v>
      </c>
    </row>
    <row r="16" spans="1:3" ht="25.5">
      <c r="A16" s="1634" t="s">
        <v>1534</v>
      </c>
      <c r="B16" s="1632">
        <v>42690</v>
      </c>
      <c r="C16" s="1633">
        <v>10</v>
      </c>
    </row>
    <row r="17" spans="1:3" ht="25.5">
      <c r="A17" s="1634" t="s">
        <v>1535</v>
      </c>
      <c r="B17" s="1632">
        <v>42697</v>
      </c>
      <c r="C17" s="1633">
        <v>2200</v>
      </c>
    </row>
    <row r="18" spans="1:3" ht="25.5">
      <c r="A18" s="1634" t="s">
        <v>1527</v>
      </c>
      <c r="B18" s="1632">
        <v>42635</v>
      </c>
      <c r="C18" s="1633">
        <v>2100</v>
      </c>
    </row>
    <row r="19" spans="1:3">
      <c r="A19" s="1636" t="s">
        <v>1522</v>
      </c>
      <c r="B19" s="1632">
        <v>42530</v>
      </c>
      <c r="C19" s="1633">
        <v>5</v>
      </c>
    </row>
    <row r="20" spans="1:3">
      <c r="A20" s="1636" t="s">
        <v>5411</v>
      </c>
      <c r="B20" s="1632">
        <v>42502</v>
      </c>
      <c r="C20" s="1633">
        <v>7</v>
      </c>
    </row>
    <row r="21" spans="1:3">
      <c r="A21" s="1636" t="s">
        <v>1525</v>
      </c>
      <c r="B21" s="1632">
        <v>42613</v>
      </c>
      <c r="C21" s="1633">
        <v>12</v>
      </c>
    </row>
    <row r="22" spans="1:3">
      <c r="A22" s="1636" t="s">
        <v>1525</v>
      </c>
      <c r="B22" s="1632">
        <v>42615</v>
      </c>
      <c r="C22" s="1633">
        <v>3</v>
      </c>
    </row>
    <row r="23" spans="1:3" ht="24.75" customHeight="1">
      <c r="A23" s="1636" t="s">
        <v>1531</v>
      </c>
      <c r="B23" s="1632">
        <v>42661</v>
      </c>
      <c r="C23" s="1633">
        <v>39</v>
      </c>
    </row>
    <row r="24" spans="1:3">
      <c r="A24" s="1636" t="s">
        <v>1519</v>
      </c>
      <c r="B24" s="1632">
        <v>42523</v>
      </c>
      <c r="C24" s="1633">
        <v>9</v>
      </c>
    </row>
    <row r="25" spans="1:3" ht="25.5">
      <c r="A25" s="1634" t="s">
        <v>1536</v>
      </c>
      <c r="B25" s="1632">
        <v>42704</v>
      </c>
      <c r="C25" s="1633">
        <v>22</v>
      </c>
    </row>
    <row r="26" spans="1:3" ht="25.5">
      <c r="A26" s="1430" t="s">
        <v>1515</v>
      </c>
      <c r="B26" s="1632" t="s">
        <v>1516</v>
      </c>
      <c r="C26" s="1633">
        <v>408</v>
      </c>
    </row>
    <row r="27" spans="1:3">
      <c r="A27" s="1430" t="s">
        <v>1524</v>
      </c>
      <c r="B27" s="1632">
        <v>42551</v>
      </c>
      <c r="C27" s="1633">
        <v>30</v>
      </c>
    </row>
    <row r="28" spans="1:3">
      <c r="A28" s="1430" t="s">
        <v>1524</v>
      </c>
      <c r="B28" s="1632">
        <v>42440</v>
      </c>
      <c r="C28" s="1633">
        <v>23</v>
      </c>
    </row>
    <row r="29" spans="1:3" ht="25.5">
      <c r="A29" s="1634" t="s">
        <v>1513</v>
      </c>
      <c r="B29" s="1632">
        <v>42461</v>
      </c>
      <c r="C29" s="1633">
        <v>50</v>
      </c>
    </row>
    <row r="30" spans="1:3" ht="25.5">
      <c r="A30" s="1634" t="s">
        <v>6489</v>
      </c>
      <c r="B30" s="1632">
        <v>42444</v>
      </c>
      <c r="C30" s="1633">
        <v>200</v>
      </c>
    </row>
    <row r="31" spans="1:3" ht="25.5">
      <c r="A31" s="1634" t="s">
        <v>5409</v>
      </c>
      <c r="B31" s="1635" t="s">
        <v>1511</v>
      </c>
      <c r="C31" s="1633">
        <v>15</v>
      </c>
    </row>
    <row r="32" spans="1:3">
      <c r="A32" s="1634" t="s">
        <v>5410</v>
      </c>
      <c r="B32" s="1632">
        <v>42452</v>
      </c>
      <c r="C32" s="1633">
        <v>1200</v>
      </c>
    </row>
    <row r="33" spans="1:3" ht="25.5">
      <c r="A33" s="1634" t="s">
        <v>1523</v>
      </c>
      <c r="B33" s="1632">
        <v>42545</v>
      </c>
      <c r="C33" s="1633">
        <v>842</v>
      </c>
    </row>
    <row r="34" spans="1:3" ht="25.5">
      <c r="A34" s="1634" t="s">
        <v>1509</v>
      </c>
      <c r="B34" s="1632">
        <v>42439</v>
      </c>
      <c r="C34" s="1633">
        <v>44</v>
      </c>
    </row>
    <row r="35" spans="1:3">
      <c r="A35" s="1636" t="s">
        <v>1521</v>
      </c>
      <c r="B35" s="1632">
        <v>42528</v>
      </c>
      <c r="C35" s="1633">
        <v>15</v>
      </c>
    </row>
    <row r="36" spans="1:3">
      <c r="A36" s="1430" t="s">
        <v>6490</v>
      </c>
      <c r="B36" s="1632">
        <v>42478</v>
      </c>
      <c r="C36" s="1633">
        <v>50</v>
      </c>
    </row>
    <row r="37" spans="1:3">
      <c r="A37" s="1634" t="s">
        <v>6596</v>
      </c>
      <c r="B37" s="1632">
        <v>42573</v>
      </c>
      <c r="C37" s="1633">
        <v>2500</v>
      </c>
    </row>
    <row r="38" spans="1:3" ht="25.5">
      <c r="A38" s="1634" t="s">
        <v>6597</v>
      </c>
      <c r="B38" s="1632">
        <v>42472</v>
      </c>
      <c r="C38" s="1633">
        <v>2500</v>
      </c>
    </row>
    <row r="39" spans="1:3" ht="25.5">
      <c r="A39" s="1634" t="s">
        <v>5591</v>
      </c>
      <c r="B39" s="1632">
        <v>42390</v>
      </c>
      <c r="C39" s="1633">
        <v>10</v>
      </c>
    </row>
    <row r="40" spans="1:3">
      <c r="A40" s="1634" t="s">
        <v>1512</v>
      </c>
      <c r="B40" s="1635">
        <v>42452</v>
      </c>
      <c r="C40" s="1633">
        <v>120</v>
      </c>
    </row>
    <row r="41" spans="1:3">
      <c r="A41" s="1636" t="s">
        <v>1517</v>
      </c>
      <c r="B41" s="1632">
        <v>42509</v>
      </c>
      <c r="C41" s="1633">
        <v>7</v>
      </c>
    </row>
    <row r="42" spans="1:3">
      <c r="A42" s="1636" t="s">
        <v>1532</v>
      </c>
      <c r="B42" s="1632">
        <v>42669</v>
      </c>
      <c r="C42" s="1633">
        <v>12</v>
      </c>
    </row>
    <row r="43" spans="1:3">
      <c r="A43" s="1636" t="s">
        <v>1533</v>
      </c>
      <c r="B43" s="1632">
        <v>42669</v>
      </c>
      <c r="C43" s="1633">
        <v>13</v>
      </c>
    </row>
    <row r="44" spans="1:3">
      <c r="A44" s="1636" t="s">
        <v>6491</v>
      </c>
      <c r="B44" s="1632">
        <v>42670</v>
      </c>
      <c r="C44" s="1633">
        <v>18</v>
      </c>
    </row>
    <row r="45" spans="1:3">
      <c r="A45" s="1636" t="s">
        <v>1518</v>
      </c>
      <c r="B45" s="1632">
        <v>42516</v>
      </c>
      <c r="C45" s="1633">
        <v>8</v>
      </c>
    </row>
    <row r="46" spans="1:3">
      <c r="A46" s="1629" t="s">
        <v>6498</v>
      </c>
      <c r="B46" s="1630" t="s">
        <v>1504</v>
      </c>
      <c r="C46" s="1631">
        <v>210</v>
      </c>
    </row>
    <row r="47" spans="1:3">
      <c r="A47" s="1629" t="s">
        <v>6500</v>
      </c>
      <c r="B47" s="1630" t="s">
        <v>1504</v>
      </c>
      <c r="C47" s="1631">
        <v>2</v>
      </c>
    </row>
    <row r="48" spans="1:3" ht="25.5">
      <c r="A48" s="1430" t="s">
        <v>1507</v>
      </c>
      <c r="B48" s="1632">
        <v>42381</v>
      </c>
      <c r="C48" s="1633">
        <v>7</v>
      </c>
    </row>
    <row r="49" spans="1:3" ht="25.5">
      <c r="A49" s="1430" t="s">
        <v>1520</v>
      </c>
      <c r="B49" s="1632">
        <v>42525</v>
      </c>
      <c r="C49" s="1633">
        <v>315</v>
      </c>
    </row>
    <row r="50" spans="1:3">
      <c r="A50" s="1629" t="s">
        <v>6499</v>
      </c>
      <c r="B50" s="1630" t="s">
        <v>1506</v>
      </c>
      <c r="C50" s="1631">
        <v>210</v>
      </c>
    </row>
    <row r="51" spans="1:3" ht="25.5">
      <c r="A51" s="1430" t="s">
        <v>1514</v>
      </c>
      <c r="B51" s="1632">
        <v>42481</v>
      </c>
      <c r="C51" s="1633">
        <v>15</v>
      </c>
    </row>
    <row r="52" spans="1:3" ht="24">
      <c r="A52" s="1629" t="s">
        <v>6501</v>
      </c>
      <c r="B52" s="1630" t="s">
        <v>1504</v>
      </c>
      <c r="C52" s="1631">
        <v>2</v>
      </c>
    </row>
    <row r="53" spans="1:3" ht="25.5">
      <c r="A53" s="1634" t="s">
        <v>1526</v>
      </c>
      <c r="B53" s="1632">
        <v>42632</v>
      </c>
      <c r="C53" s="1633">
        <v>609</v>
      </c>
    </row>
    <row r="54" spans="1:3">
      <c r="A54" s="1634" t="s">
        <v>1537</v>
      </c>
      <c r="B54" s="1632">
        <v>42717</v>
      </c>
      <c r="C54" s="1633">
        <v>15</v>
      </c>
    </row>
    <row r="55" spans="1:3">
      <c r="A55" s="1629" t="s">
        <v>5407</v>
      </c>
      <c r="B55" s="1630" t="s">
        <v>1504</v>
      </c>
      <c r="C55" s="1631">
        <v>2</v>
      </c>
    </row>
    <row r="56" spans="1:3">
      <c r="A56" s="1629" t="s">
        <v>5402</v>
      </c>
      <c r="B56" s="1630" t="s">
        <v>1505</v>
      </c>
      <c r="C56" s="1631">
        <v>2</v>
      </c>
    </row>
    <row r="57" spans="1:3">
      <c r="A57" s="1629" t="s">
        <v>5408</v>
      </c>
      <c r="B57" s="1630" t="s">
        <v>1505</v>
      </c>
      <c r="C57" s="1631">
        <v>2</v>
      </c>
    </row>
    <row r="58" spans="1:3">
      <c r="A58" s="1629" t="s">
        <v>5403</v>
      </c>
      <c r="B58" s="1630" t="s">
        <v>1505</v>
      </c>
      <c r="C58" s="1631">
        <v>2</v>
      </c>
    </row>
    <row r="59" spans="1:3">
      <c r="A59" s="1629" t="s">
        <v>5404</v>
      </c>
      <c r="B59" s="1630" t="s">
        <v>1505</v>
      </c>
      <c r="C59" s="1631">
        <v>2</v>
      </c>
    </row>
    <row r="60" spans="1:3" ht="24">
      <c r="A60" s="1629" t="s">
        <v>5405</v>
      </c>
      <c r="B60" s="1630" t="s">
        <v>1505</v>
      </c>
      <c r="C60" s="1631">
        <v>2</v>
      </c>
    </row>
    <row r="61" spans="1:3">
      <c r="A61" s="1634" t="s">
        <v>5406</v>
      </c>
      <c r="B61" s="1632">
        <v>42437</v>
      </c>
      <c r="C61" s="1633">
        <v>10</v>
      </c>
    </row>
    <row r="62" spans="1:3">
      <c r="A62" s="1636" t="s">
        <v>6488</v>
      </c>
      <c r="B62" s="1632">
        <v>42482</v>
      </c>
      <c r="C62" s="1633">
        <v>14</v>
      </c>
    </row>
    <row r="63" spans="1:3">
      <c r="A63" s="520" t="s">
        <v>1363</v>
      </c>
      <c r="B63" s="526"/>
      <c r="C63" s="527"/>
    </row>
    <row r="65" spans="1:3">
      <c r="A65" s="528"/>
      <c r="B65" s="526"/>
      <c r="C65" s="527"/>
    </row>
    <row r="66" spans="1:3">
      <c r="A66" s="528"/>
      <c r="B66" s="526"/>
      <c r="C66" s="527"/>
    </row>
  </sheetData>
  <autoFilter ref="A4:C4">
    <sortState ref="A5:C63">
      <sortCondition ref="A4"/>
    </sortState>
  </autoFilter>
  <sortState ref="A5:C62">
    <sortCondition ref="A5:A62"/>
  </sortState>
  <printOptions horizontalCentered="1" verticalCentered="1"/>
  <pageMargins left="0.70866141732283472" right="0.70866141732283472" top="0.74803149606299213" bottom="0.74803149606299213" header="0.31496062992125984" footer="0.31496062992125984"/>
  <pageSetup scale="83" fitToHeight="13"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30"/>
  <sheetViews>
    <sheetView zoomScaleNormal="100" workbookViewId="0">
      <selection activeCell="B25" sqref="B25"/>
    </sheetView>
  </sheetViews>
  <sheetFormatPr baseColWidth="10" defaultColWidth="11.42578125" defaultRowHeight="12.75"/>
  <cols>
    <col min="1" max="1" width="42.28515625" style="374" customWidth="1"/>
    <col min="2" max="2" width="12.7109375" style="374" customWidth="1"/>
    <col min="3" max="3" width="13" style="374" customWidth="1"/>
    <col min="4" max="5" width="13.28515625" style="374" customWidth="1"/>
    <col min="6" max="6" width="15.7109375" style="374" customWidth="1"/>
    <col min="7" max="7" width="11.42578125" style="374"/>
    <col min="8" max="8" width="13.42578125" style="529" bestFit="1" customWidth="1"/>
    <col min="9" max="16384" width="11.42578125" style="374"/>
  </cols>
  <sheetData>
    <row r="1" spans="1:8">
      <c r="A1" s="521" t="s">
        <v>365</v>
      </c>
      <c r="B1" s="373"/>
      <c r="C1" s="373"/>
      <c r="D1" s="373"/>
    </row>
    <row r="2" spans="1:8">
      <c r="A2" s="521" t="s">
        <v>3650</v>
      </c>
    </row>
    <row r="3" spans="1:8">
      <c r="A3" s="373" t="s">
        <v>1538</v>
      </c>
      <c r="B3" s="375"/>
      <c r="C3" s="375"/>
      <c r="D3" s="375"/>
    </row>
    <row r="4" spans="1:8">
      <c r="A4" s="2518" t="s">
        <v>962</v>
      </c>
      <c r="B4" s="2429" t="s">
        <v>1539</v>
      </c>
      <c r="C4" s="2429"/>
      <c r="D4" s="2429"/>
      <c r="E4" s="2519" t="s">
        <v>0</v>
      </c>
      <c r="F4" s="2518" t="s">
        <v>1540</v>
      </c>
    </row>
    <row r="5" spans="1:8" ht="25.5">
      <c r="A5" s="2518"/>
      <c r="B5" s="497" t="s">
        <v>1541</v>
      </c>
      <c r="C5" s="497" t="s">
        <v>1542</v>
      </c>
      <c r="D5" s="507" t="s">
        <v>1543</v>
      </c>
      <c r="E5" s="2520"/>
      <c r="F5" s="2518"/>
    </row>
    <row r="6" spans="1:8">
      <c r="A6" s="530" t="s">
        <v>1544</v>
      </c>
      <c r="B6" s="182">
        <v>29695</v>
      </c>
      <c r="C6" s="182">
        <v>29889</v>
      </c>
      <c r="D6" s="182">
        <v>36294</v>
      </c>
      <c r="E6" s="182">
        <f>SUM(B6:D6)</f>
        <v>95878</v>
      </c>
      <c r="F6" s="531">
        <v>1038610</v>
      </c>
    </row>
    <row r="7" spans="1:8">
      <c r="A7" s="530" t="s">
        <v>1545</v>
      </c>
      <c r="B7" s="182">
        <v>6339</v>
      </c>
      <c r="C7" s="182">
        <v>14056</v>
      </c>
      <c r="D7" s="182">
        <v>20881</v>
      </c>
      <c r="E7" s="182">
        <f>SUM(B7:D7)</f>
        <v>41276</v>
      </c>
      <c r="F7" s="531">
        <f>E7*13.5</f>
        <v>557226</v>
      </c>
    </row>
    <row r="8" spans="1:8">
      <c r="A8" s="532" t="s">
        <v>0</v>
      </c>
      <c r="B8" s="197">
        <f t="shared" ref="B8:D8" si="0">SUM(B6:B7)</f>
        <v>36034</v>
      </c>
      <c r="C8" s="197">
        <f t="shared" si="0"/>
        <v>43945</v>
      </c>
      <c r="D8" s="197">
        <f t="shared" si="0"/>
        <v>57175</v>
      </c>
      <c r="E8" s="197">
        <f>SUM(E6:E7)</f>
        <v>137154</v>
      </c>
      <c r="F8" s="1984">
        <f>SUM(F6:F7)</f>
        <v>1595836</v>
      </c>
    </row>
    <row r="9" spans="1:8">
      <c r="A9" s="502" t="s">
        <v>5413</v>
      </c>
    </row>
    <row r="10" spans="1:8">
      <c r="A10" s="502" t="s">
        <v>1546</v>
      </c>
    </row>
    <row r="11" spans="1:8">
      <c r="A11" s="502" t="s">
        <v>1547</v>
      </c>
      <c r="H11" s="533"/>
    </row>
    <row r="13" spans="1:8">
      <c r="A13" s="510" t="s">
        <v>1548</v>
      </c>
    </row>
    <row r="14" spans="1:8" ht="25.5">
      <c r="A14" s="534" t="s">
        <v>1549</v>
      </c>
      <c r="B14" s="497" t="s">
        <v>1148</v>
      </c>
      <c r="C14" s="1611" t="s">
        <v>1338</v>
      </c>
      <c r="E14" s="520"/>
      <c r="G14" s="529"/>
      <c r="H14" s="374"/>
    </row>
    <row r="15" spans="1:8" ht="15">
      <c r="A15" s="537" t="s">
        <v>5418</v>
      </c>
      <c r="B15" s="1610">
        <v>200</v>
      </c>
      <c r="C15" s="1783" t="s">
        <v>1551</v>
      </c>
      <c r="E15" s="536"/>
      <c r="G15" s="529"/>
      <c r="H15" s="374"/>
    </row>
    <row r="16" spans="1:8">
      <c r="A16" s="537" t="s">
        <v>5418</v>
      </c>
      <c r="B16" s="1610">
        <v>150</v>
      </c>
      <c r="C16" s="1783" t="s">
        <v>1554</v>
      </c>
      <c r="E16" s="538"/>
      <c r="G16" s="529"/>
      <c r="H16" s="374"/>
    </row>
    <row r="17" spans="1:8" ht="25.5">
      <c r="A17" s="537" t="s">
        <v>5415</v>
      </c>
      <c r="B17" s="1610">
        <v>450</v>
      </c>
      <c r="C17" s="1783" t="s">
        <v>1556</v>
      </c>
      <c r="E17" s="538"/>
      <c r="G17" s="529"/>
      <c r="H17" s="374"/>
    </row>
    <row r="18" spans="1:8" ht="38.25">
      <c r="A18" s="537" t="s">
        <v>5417</v>
      </c>
      <c r="B18" s="1610">
        <v>600</v>
      </c>
      <c r="C18" s="1783" t="s">
        <v>1560</v>
      </c>
      <c r="E18" s="538"/>
      <c r="G18" s="529"/>
      <c r="H18" s="374"/>
    </row>
    <row r="19" spans="1:8">
      <c r="A19" s="537" t="s">
        <v>1553</v>
      </c>
      <c r="B19" s="1610">
        <v>300</v>
      </c>
      <c r="C19" s="1783" t="s">
        <v>1554</v>
      </c>
      <c r="E19" s="538"/>
      <c r="G19" s="529"/>
      <c r="H19" s="374"/>
    </row>
    <row r="20" spans="1:8">
      <c r="A20" s="537" t="s">
        <v>1552</v>
      </c>
      <c r="B20" s="1610">
        <v>105</v>
      </c>
      <c r="C20" s="1783" t="s">
        <v>1551</v>
      </c>
      <c r="E20" s="538"/>
      <c r="G20" s="529"/>
      <c r="H20" s="374"/>
    </row>
    <row r="21" spans="1:8">
      <c r="A21" s="535" t="s">
        <v>1550</v>
      </c>
      <c r="B21" s="1610">
        <v>525</v>
      </c>
      <c r="C21" s="1782" t="s">
        <v>1551</v>
      </c>
      <c r="E21" s="538"/>
      <c r="G21" s="529"/>
      <c r="H21" s="374"/>
    </row>
    <row r="22" spans="1:8" ht="25.5">
      <c r="A22" s="537" t="s">
        <v>1557</v>
      </c>
      <c r="B22" s="1610">
        <v>650</v>
      </c>
      <c r="C22" s="1783" t="s">
        <v>1558</v>
      </c>
      <c r="E22" s="538"/>
      <c r="G22" s="529"/>
      <c r="H22" s="374"/>
    </row>
    <row r="23" spans="1:8" ht="25.5">
      <c r="A23" s="537" t="s">
        <v>1557</v>
      </c>
      <c r="B23" s="1610">
        <v>150</v>
      </c>
      <c r="C23" s="1783" t="s">
        <v>1559</v>
      </c>
      <c r="E23" s="538"/>
      <c r="G23" s="529"/>
      <c r="H23" s="374"/>
    </row>
    <row r="24" spans="1:8">
      <c r="A24" s="535" t="s">
        <v>1561</v>
      </c>
      <c r="B24" s="1610">
        <v>550</v>
      </c>
      <c r="C24" s="1783" t="s">
        <v>1551</v>
      </c>
      <c r="E24" s="538"/>
      <c r="G24" s="529"/>
      <c r="H24" s="374"/>
    </row>
    <row r="25" spans="1:8">
      <c r="A25" s="537" t="s">
        <v>5414</v>
      </c>
      <c r="B25" s="1610">
        <v>125</v>
      </c>
      <c r="C25" s="1783" t="s">
        <v>1551</v>
      </c>
      <c r="E25" s="538"/>
      <c r="G25" s="529"/>
      <c r="H25" s="374"/>
    </row>
    <row r="26" spans="1:8">
      <c r="A26" s="537" t="s">
        <v>5416</v>
      </c>
      <c r="B26" s="1610">
        <v>150</v>
      </c>
      <c r="C26" s="1783" t="s">
        <v>1551</v>
      </c>
      <c r="E26" s="538"/>
      <c r="G26" s="529"/>
      <c r="H26" s="374"/>
    </row>
    <row r="27" spans="1:8">
      <c r="A27" s="1784" t="s">
        <v>1555</v>
      </c>
      <c r="B27" s="1610">
        <v>450</v>
      </c>
      <c r="C27" s="1783" t="s">
        <v>1551</v>
      </c>
      <c r="E27" s="538"/>
      <c r="G27" s="529"/>
      <c r="H27" s="374"/>
    </row>
    <row r="28" spans="1:8">
      <c r="A28" s="539" t="s">
        <v>0</v>
      </c>
      <c r="B28" s="2082">
        <f>SUM(B15:B27)</f>
        <v>4405</v>
      </c>
      <c r="C28" s="1612"/>
      <c r="H28" s="374"/>
    </row>
    <row r="29" spans="1:8">
      <c r="A29" s="502" t="s">
        <v>1363</v>
      </c>
      <c r="H29" s="374"/>
    </row>
    <row r="30" spans="1:8">
      <c r="A30" s="502"/>
    </row>
  </sheetData>
  <mergeCells count="4">
    <mergeCell ref="A4:A5"/>
    <mergeCell ref="B4:D4"/>
    <mergeCell ref="E4:E5"/>
    <mergeCell ref="F4:F5"/>
  </mergeCells>
  <printOptions horizontalCentered="1"/>
  <pageMargins left="0.70866141732283472" right="0.70866141732283472" top="0.74803149606299213" bottom="0.74803149606299213" header="0.31496062992125984" footer="0.31496062992125984"/>
  <pageSetup fitToHeight="13"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14"/>
  <sheetViews>
    <sheetView showGridLines="0" workbookViewId="0">
      <selection activeCell="B25" sqref="B25"/>
    </sheetView>
  </sheetViews>
  <sheetFormatPr baseColWidth="10" defaultColWidth="11.42578125" defaultRowHeight="12.75"/>
  <cols>
    <col min="1" max="1" width="53.28515625" style="563" customWidth="1"/>
    <col min="2" max="2" width="19" style="563" customWidth="1"/>
    <col min="3" max="3" width="12.42578125" style="563" bestFit="1" customWidth="1"/>
    <col min="4" max="4" width="16.85546875" style="563" customWidth="1"/>
    <col min="5" max="16384" width="11.42578125" style="563"/>
  </cols>
  <sheetData>
    <row r="1" spans="1:4">
      <c r="A1" s="521" t="s">
        <v>365</v>
      </c>
      <c r="B1" s="521"/>
    </row>
    <row r="2" spans="1:4">
      <c r="A2" s="521" t="s">
        <v>3616</v>
      </c>
      <c r="B2" s="521"/>
    </row>
    <row r="3" spans="1:4">
      <c r="A3" s="373" t="s">
        <v>5356</v>
      </c>
      <c r="B3" s="373"/>
    </row>
    <row r="4" spans="1:4">
      <c r="A4" s="1616" t="s">
        <v>1603</v>
      </c>
      <c r="B4" s="1617" t="s">
        <v>0</v>
      </c>
    </row>
    <row r="5" spans="1:4" s="566" customFormat="1">
      <c r="A5" s="2085" t="s">
        <v>6502</v>
      </c>
      <c r="B5" s="1613">
        <v>137754</v>
      </c>
      <c r="C5" s="564"/>
      <c r="D5" s="565"/>
    </row>
    <row r="6" spans="1:4" s="566" customFormat="1">
      <c r="A6" s="2085" t="s">
        <v>6503</v>
      </c>
      <c r="B6" s="1613">
        <v>41276</v>
      </c>
      <c r="D6" s="565"/>
    </row>
    <row r="7" spans="1:4" s="566" customFormat="1">
      <c r="A7" s="2085" t="s">
        <v>6505</v>
      </c>
      <c r="B7" s="1613">
        <v>95878</v>
      </c>
      <c r="D7" s="565"/>
    </row>
    <row r="8" spans="1:4" s="566" customFormat="1">
      <c r="A8" s="2085" t="s">
        <v>6506</v>
      </c>
      <c r="B8" s="1613">
        <v>28038</v>
      </c>
      <c r="D8" s="565"/>
    </row>
    <row r="9" spans="1:4" s="566" customFormat="1">
      <c r="A9" s="2085" t="s">
        <v>6504</v>
      </c>
      <c r="B9" s="1614">
        <v>1995897</v>
      </c>
      <c r="D9" s="1615"/>
    </row>
    <row r="10" spans="1:4" s="566" customFormat="1">
      <c r="A10" s="2085" t="s">
        <v>6507</v>
      </c>
      <c r="B10" s="1614">
        <v>3698123</v>
      </c>
      <c r="D10" s="567"/>
    </row>
    <row r="11" spans="1:4">
      <c r="A11" s="2083" t="s">
        <v>6598</v>
      </c>
    </row>
    <row r="12" spans="1:4" ht="22.5">
      <c r="A12" s="2083" t="s">
        <v>5419</v>
      </c>
    </row>
    <row r="13" spans="1:4" ht="33.75">
      <c r="A13" s="2083" t="s">
        <v>6599</v>
      </c>
    </row>
    <row r="14" spans="1:4" ht="14.25" customHeight="1">
      <c r="A14" s="2084" t="s">
        <v>1363</v>
      </c>
      <c r="B14" s="2081"/>
    </row>
  </sheetData>
  <printOptions horizontalCentered="1"/>
  <pageMargins left="0.70866141732283472" right="0.70866141732283472" top="0.74803149606299213" bottom="0.74803149606299213" header="0.31496062992125984" footer="0.31496062992125984"/>
  <pageSetup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40"/>
  <sheetViews>
    <sheetView zoomScaleNormal="100" workbookViewId="0">
      <selection activeCell="B25" sqref="B25"/>
    </sheetView>
  </sheetViews>
  <sheetFormatPr baseColWidth="10" defaultColWidth="23.140625" defaultRowHeight="12.75"/>
  <cols>
    <col min="1" max="1" width="43.7109375" style="541" customWidth="1"/>
    <col min="2" max="2" width="16.42578125" style="541" customWidth="1"/>
    <col min="3" max="3" width="17.140625" style="541" customWidth="1"/>
    <col min="4" max="8" width="13.7109375" style="541" customWidth="1"/>
    <col min="9" max="256" width="11.42578125" style="541" customWidth="1"/>
    <col min="257" max="16384" width="23.140625" style="541"/>
  </cols>
  <sheetData>
    <row r="1" spans="1:9">
      <c r="A1" s="521" t="s">
        <v>365</v>
      </c>
      <c r="B1" s="540"/>
      <c r="C1" s="540"/>
      <c r="D1" s="540"/>
      <c r="E1" s="540"/>
      <c r="F1" s="540"/>
      <c r="G1" s="540"/>
      <c r="H1" s="540"/>
      <c r="I1" s="540"/>
    </row>
    <row r="2" spans="1:9">
      <c r="A2" s="521" t="s">
        <v>3622</v>
      </c>
      <c r="B2" s="542"/>
      <c r="C2" s="542"/>
      <c r="D2" s="542"/>
      <c r="E2" s="542"/>
      <c r="F2" s="542"/>
      <c r="G2" s="542"/>
      <c r="H2" s="542"/>
      <c r="I2" s="542"/>
    </row>
    <row r="3" spans="1:9">
      <c r="A3" s="543" t="s">
        <v>1562</v>
      </c>
      <c r="B3" s="544"/>
      <c r="C3" s="544"/>
      <c r="D3" s="544"/>
      <c r="E3" s="544"/>
      <c r="F3" s="545"/>
      <c r="G3" s="545"/>
      <c r="H3" s="545"/>
      <c r="I3" s="545"/>
    </row>
    <row r="4" spans="1:9" ht="12.75" customHeight="1">
      <c r="A4" s="1618" t="s">
        <v>1563</v>
      </c>
      <c r="B4" s="2521" t="s">
        <v>6511</v>
      </c>
      <c r="C4" s="2521"/>
      <c r="D4" s="2521"/>
      <c r="E4" s="2521"/>
      <c r="F4" s="2521"/>
    </row>
    <row r="5" spans="1:9" ht="25.5">
      <c r="A5" s="546" t="s">
        <v>1564</v>
      </c>
      <c r="B5" s="548" t="s">
        <v>1251</v>
      </c>
      <c r="C5" s="549" t="s">
        <v>2663</v>
      </c>
      <c r="D5" s="549" t="s">
        <v>5420</v>
      </c>
      <c r="E5" s="549" t="s">
        <v>1565</v>
      </c>
      <c r="F5" s="548" t="s">
        <v>0</v>
      </c>
    </row>
    <row r="6" spans="1:9">
      <c r="A6" s="550" t="s">
        <v>5421</v>
      </c>
      <c r="B6" s="553">
        <v>2</v>
      </c>
      <c r="C6" s="554">
        <v>0</v>
      </c>
      <c r="D6" s="554">
        <v>0</v>
      </c>
      <c r="E6" s="554">
        <v>0</v>
      </c>
      <c r="F6" s="552">
        <f t="shared" ref="F6:F12" si="0">SUM(B6+C6+D6+E6)</f>
        <v>2</v>
      </c>
    </row>
    <row r="7" spans="1:9">
      <c r="A7" s="550" t="s">
        <v>1568</v>
      </c>
      <c r="B7" s="553">
        <v>46</v>
      </c>
      <c r="C7" s="554">
        <v>0</v>
      </c>
      <c r="D7" s="554">
        <v>0</v>
      </c>
      <c r="E7" s="554">
        <v>0</v>
      </c>
      <c r="F7" s="552">
        <f t="shared" si="0"/>
        <v>46</v>
      </c>
    </row>
    <row r="8" spans="1:9">
      <c r="A8" s="550" t="s">
        <v>1567</v>
      </c>
      <c r="B8" s="182">
        <v>2459</v>
      </c>
      <c r="C8" s="182">
        <v>301</v>
      </c>
      <c r="D8" s="182">
        <v>1067</v>
      </c>
      <c r="E8" s="182">
        <v>39</v>
      </c>
      <c r="F8" s="182">
        <f t="shared" si="0"/>
        <v>3866</v>
      </c>
    </row>
    <row r="9" spans="1:9">
      <c r="A9" s="550" t="s">
        <v>1569</v>
      </c>
      <c r="B9" s="553">
        <v>120</v>
      </c>
      <c r="C9" s="554">
        <v>2</v>
      </c>
      <c r="D9" s="554">
        <v>0</v>
      </c>
      <c r="E9" s="554">
        <v>0</v>
      </c>
      <c r="F9" s="552">
        <f t="shared" si="0"/>
        <v>122</v>
      </c>
    </row>
    <row r="10" spans="1:9">
      <c r="A10" s="550" t="s">
        <v>5422</v>
      </c>
      <c r="B10" s="553">
        <v>2</v>
      </c>
      <c r="C10" s="554">
        <v>98</v>
      </c>
      <c r="D10" s="554">
        <v>97</v>
      </c>
      <c r="E10" s="554">
        <v>0</v>
      </c>
      <c r="F10" s="552">
        <f t="shared" si="0"/>
        <v>197</v>
      </c>
    </row>
    <row r="11" spans="1:9">
      <c r="A11" s="550" t="s">
        <v>1571</v>
      </c>
      <c r="B11" s="553">
        <v>108</v>
      </c>
      <c r="C11" s="554">
        <v>2</v>
      </c>
      <c r="D11" s="554">
        <v>17</v>
      </c>
      <c r="E11" s="554">
        <v>0</v>
      </c>
      <c r="F11" s="552">
        <f t="shared" si="0"/>
        <v>127</v>
      </c>
    </row>
    <row r="12" spans="1:9">
      <c r="A12" s="550" t="s">
        <v>1570</v>
      </c>
      <c r="B12" s="553">
        <v>39</v>
      </c>
      <c r="C12" s="554">
        <v>0</v>
      </c>
      <c r="D12" s="554">
        <v>0</v>
      </c>
      <c r="E12" s="554">
        <v>0</v>
      </c>
      <c r="F12" s="552">
        <f t="shared" si="0"/>
        <v>39</v>
      </c>
    </row>
    <row r="13" spans="1:9">
      <c r="A13" s="555" t="s">
        <v>699</v>
      </c>
      <c r="B13" s="556">
        <f>SUM(B6:B12)</f>
        <v>2776</v>
      </c>
      <c r="C13" s="556">
        <f>SUM(C6:C12)</f>
        <v>403</v>
      </c>
      <c r="D13" s="556">
        <f>SUM(D6:D12)</f>
        <v>1181</v>
      </c>
      <c r="E13" s="556">
        <f>SUM(E6:E12)</f>
        <v>39</v>
      </c>
      <c r="F13" s="556">
        <f>SUM(F6:F12)</f>
        <v>4399</v>
      </c>
    </row>
    <row r="14" spans="1:9" s="559" customFormat="1">
      <c r="A14" s="557"/>
      <c r="B14" s="557"/>
      <c r="C14" s="557"/>
      <c r="D14" s="558"/>
      <c r="E14" s="558"/>
      <c r="F14" s="558"/>
      <c r="G14" s="558"/>
      <c r="H14" s="558"/>
    </row>
    <row r="15" spans="1:9" s="559" customFormat="1">
      <c r="A15" s="557"/>
      <c r="B15" s="557"/>
      <c r="C15" s="557"/>
      <c r="D15" s="558"/>
      <c r="E15" s="558"/>
      <c r="F15" s="558"/>
      <c r="G15" s="558"/>
      <c r="H15" s="558"/>
    </row>
    <row r="16" spans="1:9" ht="12.75" customHeight="1">
      <c r="A16" s="2525" t="s">
        <v>1572</v>
      </c>
      <c r="B16" s="2525"/>
      <c r="C16" s="2525"/>
      <c r="D16" s="2525" t="s">
        <v>1117</v>
      </c>
    </row>
    <row r="17" spans="1:5">
      <c r="A17" s="546" t="s">
        <v>1564</v>
      </c>
      <c r="B17" s="546" t="s">
        <v>1573</v>
      </c>
      <c r="C17" s="547" t="s">
        <v>883</v>
      </c>
      <c r="D17" s="2525"/>
    </row>
    <row r="18" spans="1:5" ht="25.5">
      <c r="A18" s="550" t="s">
        <v>5423</v>
      </c>
      <c r="B18" s="2522" t="s">
        <v>5592</v>
      </c>
      <c r="C18" s="560" t="s">
        <v>3614</v>
      </c>
      <c r="D18" s="552">
        <v>62</v>
      </c>
    </row>
    <row r="19" spans="1:5">
      <c r="A19" s="550" t="s">
        <v>5423</v>
      </c>
      <c r="B19" s="2524"/>
      <c r="C19" s="551" t="s">
        <v>1574</v>
      </c>
      <c r="D19" s="552">
        <v>39</v>
      </c>
    </row>
    <row r="20" spans="1:5">
      <c r="A20" s="550" t="s">
        <v>6510</v>
      </c>
      <c r="B20" s="2522" t="s">
        <v>1575</v>
      </c>
      <c r="C20" s="2526" t="s">
        <v>1576</v>
      </c>
      <c r="D20" s="552"/>
    </row>
    <row r="21" spans="1:5">
      <c r="A21" s="550" t="s">
        <v>3615</v>
      </c>
      <c r="B21" s="2523"/>
      <c r="C21" s="2527"/>
      <c r="D21" s="552">
        <v>97</v>
      </c>
    </row>
    <row r="22" spans="1:5">
      <c r="A22" s="550" t="s">
        <v>5424</v>
      </c>
      <c r="B22" s="2523"/>
      <c r="C22" s="2527"/>
      <c r="D22" s="552">
        <v>15</v>
      </c>
    </row>
    <row r="23" spans="1:5">
      <c r="A23" s="550" t="s">
        <v>5425</v>
      </c>
      <c r="B23" s="2523"/>
      <c r="C23" s="2527"/>
      <c r="D23" s="552">
        <v>30</v>
      </c>
    </row>
    <row r="24" spans="1:5">
      <c r="A24" s="550" t="s">
        <v>1577</v>
      </c>
      <c r="B24" s="2523"/>
      <c r="C24" s="2527"/>
      <c r="D24" s="552">
        <v>21</v>
      </c>
    </row>
    <row r="25" spans="1:5">
      <c r="A25" s="550" t="s">
        <v>5426</v>
      </c>
      <c r="B25" s="2523"/>
      <c r="C25" s="2527"/>
      <c r="D25" s="552">
        <v>119</v>
      </c>
    </row>
    <row r="26" spans="1:5">
      <c r="A26" s="550" t="s">
        <v>5427</v>
      </c>
      <c r="B26" s="2523"/>
      <c r="C26" s="2527"/>
      <c r="D26" s="552">
        <v>12</v>
      </c>
    </row>
    <row r="27" spans="1:5">
      <c r="A27" s="550" t="s">
        <v>5428</v>
      </c>
      <c r="B27" s="2523"/>
      <c r="C27" s="2527"/>
      <c r="D27" s="552">
        <v>9</v>
      </c>
    </row>
    <row r="28" spans="1:5">
      <c r="A28" s="550" t="s">
        <v>5429</v>
      </c>
      <c r="B28" s="2524"/>
      <c r="C28" s="2528"/>
      <c r="D28" s="552">
        <v>14</v>
      </c>
    </row>
    <row r="29" spans="1:5">
      <c r="A29" s="550" t="s">
        <v>6508</v>
      </c>
      <c r="B29" s="2522" t="s">
        <v>1578</v>
      </c>
      <c r="C29" s="2526" t="s">
        <v>1579</v>
      </c>
      <c r="D29" s="552"/>
    </row>
    <row r="30" spans="1:5">
      <c r="A30" s="550" t="s">
        <v>5430</v>
      </c>
      <c r="B30" s="2523"/>
      <c r="C30" s="2527"/>
      <c r="D30" s="552">
        <v>7</v>
      </c>
      <c r="E30" s="545"/>
    </row>
    <row r="31" spans="1:5">
      <c r="A31" s="550" t="s">
        <v>5431</v>
      </c>
      <c r="B31" s="2523"/>
      <c r="C31" s="2527"/>
      <c r="D31" s="552">
        <v>50</v>
      </c>
    </row>
    <row r="32" spans="1:5">
      <c r="A32" s="550" t="s">
        <v>6512</v>
      </c>
      <c r="B32" s="2523"/>
      <c r="C32" s="2527"/>
      <c r="D32" s="552">
        <v>51</v>
      </c>
    </row>
    <row r="33" spans="1:4">
      <c r="A33" s="550" t="s">
        <v>5432</v>
      </c>
      <c r="B33" s="2524"/>
      <c r="C33" s="2528"/>
      <c r="D33" s="552">
        <v>51</v>
      </c>
    </row>
    <row r="34" spans="1:4">
      <c r="A34" s="550" t="s">
        <v>6509</v>
      </c>
      <c r="B34" s="2522" t="s">
        <v>1580</v>
      </c>
      <c r="C34" s="2526" t="s">
        <v>1581</v>
      </c>
      <c r="D34" s="552"/>
    </row>
    <row r="35" spans="1:4">
      <c r="A35" s="550" t="s">
        <v>1582</v>
      </c>
      <c r="B35" s="2523"/>
      <c r="C35" s="2527"/>
      <c r="D35" s="552">
        <v>41</v>
      </c>
    </row>
    <row r="36" spans="1:4">
      <c r="A36" s="550" t="s">
        <v>1583</v>
      </c>
      <c r="B36" s="2524"/>
      <c r="C36" s="2528"/>
      <c r="D36" s="552">
        <v>30</v>
      </c>
    </row>
    <row r="37" spans="1:4">
      <c r="A37" s="555" t="s">
        <v>699</v>
      </c>
      <c r="B37" s="555"/>
      <c r="C37" s="555" t="s">
        <v>699</v>
      </c>
      <c r="D37" s="556">
        <f>SUM(D18:D36)</f>
        <v>648</v>
      </c>
    </row>
    <row r="38" spans="1:4">
      <c r="A38" s="561" t="s">
        <v>27</v>
      </c>
      <c r="B38" s="561"/>
      <c r="C38" s="561" t="s">
        <v>27</v>
      </c>
      <c r="D38" s="562">
        <f>SUM(F13+D37)</f>
        <v>5047</v>
      </c>
    </row>
    <row r="39" spans="1:4">
      <c r="A39" s="502" t="s">
        <v>1363</v>
      </c>
      <c r="B39" s="502"/>
      <c r="C39" s="545"/>
      <c r="D39" s="545"/>
    </row>
    <row r="40" spans="1:4">
      <c r="A40" s="520"/>
    </row>
  </sheetData>
  <mergeCells count="10">
    <mergeCell ref="B4:F4"/>
    <mergeCell ref="B29:B33"/>
    <mergeCell ref="D16:D17"/>
    <mergeCell ref="B34:B36"/>
    <mergeCell ref="B20:B28"/>
    <mergeCell ref="B18:B19"/>
    <mergeCell ref="A16:C16"/>
    <mergeCell ref="C20:C28"/>
    <mergeCell ref="C29:C33"/>
    <mergeCell ref="C34:C36"/>
  </mergeCells>
  <printOptions horizontalCentered="1"/>
  <pageMargins left="0.70866141732283472" right="0.70866141732283472" top="0.74803149606299213" bottom="0.74803149606299213" header="0.31496062992125984" footer="0.31496062992125984"/>
  <pageSetup scale="9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I16"/>
  <sheetViews>
    <sheetView zoomScaleNormal="100" workbookViewId="0">
      <selection activeCell="A2" sqref="A2"/>
    </sheetView>
  </sheetViews>
  <sheetFormatPr baseColWidth="10" defaultColWidth="9.140625" defaultRowHeight="12.75"/>
  <cols>
    <col min="1" max="1" width="30.42578125" style="249" customWidth="1"/>
    <col min="2" max="17" width="6.7109375" style="249" hidden="1" customWidth="1"/>
    <col min="18" max="18" width="5.7109375" style="250" customWidth="1"/>
    <col min="19" max="35" width="5.7109375" style="249" customWidth="1"/>
    <col min="36" max="259" width="9.140625" style="249"/>
    <col min="260" max="260" width="39.5703125" style="249" customWidth="1"/>
    <col min="261" max="278" width="6.7109375" style="249" customWidth="1"/>
    <col min="279" max="279" width="9.140625" style="249" customWidth="1"/>
    <col min="280" max="280" width="8.140625" style="249" customWidth="1"/>
    <col min="281" max="291" width="9.140625" style="249" customWidth="1"/>
    <col min="292" max="515" width="9.140625" style="249"/>
    <col min="516" max="516" width="39.5703125" style="249" customWidth="1"/>
    <col min="517" max="534" width="6.7109375" style="249" customWidth="1"/>
    <col min="535" max="535" width="9.140625" style="249" customWidth="1"/>
    <col min="536" max="536" width="8.140625" style="249" customWidth="1"/>
    <col min="537" max="547" width="9.140625" style="249" customWidth="1"/>
    <col min="548" max="771" width="9.140625" style="249"/>
    <col min="772" max="772" width="39.5703125" style="249" customWidth="1"/>
    <col min="773" max="790" width="6.7109375" style="249" customWidth="1"/>
    <col min="791" max="791" width="9.140625" style="249" customWidth="1"/>
    <col min="792" max="792" width="8.140625" style="249" customWidth="1"/>
    <col min="793" max="803" width="9.140625" style="249" customWidth="1"/>
    <col min="804" max="1027" width="9.140625" style="249"/>
    <col min="1028" max="1028" width="39.5703125" style="249" customWidth="1"/>
    <col min="1029" max="1046" width="6.7109375" style="249" customWidth="1"/>
    <col min="1047" max="1047" width="9.140625" style="249" customWidth="1"/>
    <col min="1048" max="1048" width="8.140625" style="249" customWidth="1"/>
    <col min="1049" max="1059" width="9.140625" style="249" customWidth="1"/>
    <col min="1060" max="1283" width="9.140625" style="249"/>
    <col min="1284" max="1284" width="39.5703125" style="249" customWidth="1"/>
    <col min="1285" max="1302" width="6.7109375" style="249" customWidth="1"/>
    <col min="1303" max="1303" width="9.140625" style="249" customWidth="1"/>
    <col min="1304" max="1304" width="8.140625" style="249" customWidth="1"/>
    <col min="1305" max="1315" width="9.140625" style="249" customWidth="1"/>
    <col min="1316" max="1539" width="9.140625" style="249"/>
    <col min="1540" max="1540" width="39.5703125" style="249" customWidth="1"/>
    <col min="1541" max="1558" width="6.7109375" style="249" customWidth="1"/>
    <col min="1559" max="1559" width="9.140625" style="249" customWidth="1"/>
    <col min="1560" max="1560" width="8.140625" style="249" customWidth="1"/>
    <col min="1561" max="1571" width="9.140625" style="249" customWidth="1"/>
    <col min="1572" max="1795" width="9.140625" style="249"/>
    <col min="1796" max="1796" width="39.5703125" style="249" customWidth="1"/>
    <col min="1797" max="1814" width="6.7109375" style="249" customWidth="1"/>
    <col min="1815" max="1815" width="9.140625" style="249" customWidth="1"/>
    <col min="1816" max="1816" width="8.140625" style="249" customWidth="1"/>
    <col min="1817" max="1827" width="9.140625" style="249" customWidth="1"/>
    <col min="1828" max="2051" width="9.140625" style="249"/>
    <col min="2052" max="2052" width="39.5703125" style="249" customWidth="1"/>
    <col min="2053" max="2070" width="6.7109375" style="249" customWidth="1"/>
    <col min="2071" max="2071" width="9.140625" style="249" customWidth="1"/>
    <col min="2072" max="2072" width="8.140625" style="249" customWidth="1"/>
    <col min="2073" max="2083" width="9.140625" style="249" customWidth="1"/>
    <col min="2084" max="2307" width="9.140625" style="249"/>
    <col min="2308" max="2308" width="39.5703125" style="249" customWidth="1"/>
    <col min="2309" max="2326" width="6.7109375" style="249" customWidth="1"/>
    <col min="2327" max="2327" width="9.140625" style="249" customWidth="1"/>
    <col min="2328" max="2328" width="8.140625" style="249" customWidth="1"/>
    <col min="2329" max="2339" width="9.140625" style="249" customWidth="1"/>
    <col min="2340" max="2563" width="9.140625" style="249"/>
    <col min="2564" max="2564" width="39.5703125" style="249" customWidth="1"/>
    <col min="2565" max="2582" width="6.7109375" style="249" customWidth="1"/>
    <col min="2583" max="2583" width="9.140625" style="249" customWidth="1"/>
    <col min="2584" max="2584" width="8.140625" style="249" customWidth="1"/>
    <col min="2585" max="2595" width="9.140625" style="249" customWidth="1"/>
    <col min="2596" max="2819" width="9.140625" style="249"/>
    <col min="2820" max="2820" width="39.5703125" style="249" customWidth="1"/>
    <col min="2821" max="2838" width="6.7109375" style="249" customWidth="1"/>
    <col min="2839" max="2839" width="9.140625" style="249" customWidth="1"/>
    <col min="2840" max="2840" width="8.140625" style="249" customWidth="1"/>
    <col min="2841" max="2851" width="9.140625" style="249" customWidth="1"/>
    <col min="2852" max="3075" width="9.140625" style="249"/>
    <col min="3076" max="3076" width="39.5703125" style="249" customWidth="1"/>
    <col min="3077" max="3094" width="6.7109375" style="249" customWidth="1"/>
    <col min="3095" max="3095" width="9.140625" style="249" customWidth="1"/>
    <col min="3096" max="3096" width="8.140625" style="249" customWidth="1"/>
    <col min="3097" max="3107" width="9.140625" style="249" customWidth="1"/>
    <col min="3108" max="3331" width="9.140625" style="249"/>
    <col min="3332" max="3332" width="39.5703125" style="249" customWidth="1"/>
    <col min="3333" max="3350" width="6.7109375" style="249" customWidth="1"/>
    <col min="3351" max="3351" width="9.140625" style="249" customWidth="1"/>
    <col min="3352" max="3352" width="8.140625" style="249" customWidth="1"/>
    <col min="3353" max="3363" width="9.140625" style="249" customWidth="1"/>
    <col min="3364" max="3587" width="9.140625" style="249"/>
    <col min="3588" max="3588" width="39.5703125" style="249" customWidth="1"/>
    <col min="3589" max="3606" width="6.7109375" style="249" customWidth="1"/>
    <col min="3607" max="3607" width="9.140625" style="249" customWidth="1"/>
    <col min="3608" max="3608" width="8.140625" style="249" customWidth="1"/>
    <col min="3609" max="3619" width="9.140625" style="249" customWidth="1"/>
    <col min="3620" max="3843" width="9.140625" style="249"/>
    <col min="3844" max="3844" width="39.5703125" style="249" customWidth="1"/>
    <col min="3845" max="3862" width="6.7109375" style="249" customWidth="1"/>
    <col min="3863" max="3863" width="9.140625" style="249" customWidth="1"/>
    <col min="3864" max="3864" width="8.140625" style="249" customWidth="1"/>
    <col min="3865" max="3875" width="9.140625" style="249" customWidth="1"/>
    <col min="3876" max="4099" width="9.140625" style="249"/>
    <col min="4100" max="4100" width="39.5703125" style="249" customWidth="1"/>
    <col min="4101" max="4118" width="6.7109375" style="249" customWidth="1"/>
    <col min="4119" max="4119" width="9.140625" style="249" customWidth="1"/>
    <col min="4120" max="4120" width="8.140625" style="249" customWidth="1"/>
    <col min="4121" max="4131" width="9.140625" style="249" customWidth="1"/>
    <col min="4132" max="4355" width="9.140625" style="249"/>
    <col min="4356" max="4356" width="39.5703125" style="249" customWidth="1"/>
    <col min="4357" max="4374" width="6.7109375" style="249" customWidth="1"/>
    <col min="4375" max="4375" width="9.140625" style="249" customWidth="1"/>
    <col min="4376" max="4376" width="8.140625" style="249" customWidth="1"/>
    <col min="4377" max="4387" width="9.140625" style="249" customWidth="1"/>
    <col min="4388" max="4611" width="9.140625" style="249"/>
    <col min="4612" max="4612" width="39.5703125" style="249" customWidth="1"/>
    <col min="4613" max="4630" width="6.7109375" style="249" customWidth="1"/>
    <col min="4631" max="4631" width="9.140625" style="249" customWidth="1"/>
    <col min="4632" max="4632" width="8.140625" style="249" customWidth="1"/>
    <col min="4633" max="4643" width="9.140625" style="249" customWidth="1"/>
    <col min="4644" max="4867" width="9.140625" style="249"/>
    <col min="4868" max="4868" width="39.5703125" style="249" customWidth="1"/>
    <col min="4869" max="4886" width="6.7109375" style="249" customWidth="1"/>
    <col min="4887" max="4887" width="9.140625" style="249" customWidth="1"/>
    <col min="4888" max="4888" width="8.140625" style="249" customWidth="1"/>
    <col min="4889" max="4899" width="9.140625" style="249" customWidth="1"/>
    <col min="4900" max="5123" width="9.140625" style="249"/>
    <col min="5124" max="5124" width="39.5703125" style="249" customWidth="1"/>
    <col min="5125" max="5142" width="6.7109375" style="249" customWidth="1"/>
    <col min="5143" max="5143" width="9.140625" style="249" customWidth="1"/>
    <col min="5144" max="5144" width="8.140625" style="249" customWidth="1"/>
    <col min="5145" max="5155" width="9.140625" style="249" customWidth="1"/>
    <col min="5156" max="5379" width="9.140625" style="249"/>
    <col min="5380" max="5380" width="39.5703125" style="249" customWidth="1"/>
    <col min="5381" max="5398" width="6.7109375" style="249" customWidth="1"/>
    <col min="5399" max="5399" width="9.140625" style="249" customWidth="1"/>
    <col min="5400" max="5400" width="8.140625" style="249" customWidth="1"/>
    <col min="5401" max="5411" width="9.140625" style="249" customWidth="1"/>
    <col min="5412" max="5635" width="9.140625" style="249"/>
    <col min="5636" max="5636" width="39.5703125" style="249" customWidth="1"/>
    <col min="5637" max="5654" width="6.7109375" style="249" customWidth="1"/>
    <col min="5655" max="5655" width="9.140625" style="249" customWidth="1"/>
    <col min="5656" max="5656" width="8.140625" style="249" customWidth="1"/>
    <col min="5657" max="5667" width="9.140625" style="249" customWidth="1"/>
    <col min="5668" max="5891" width="9.140625" style="249"/>
    <col min="5892" max="5892" width="39.5703125" style="249" customWidth="1"/>
    <col min="5893" max="5910" width="6.7109375" style="249" customWidth="1"/>
    <col min="5911" max="5911" width="9.140625" style="249" customWidth="1"/>
    <col min="5912" max="5912" width="8.140625" style="249" customWidth="1"/>
    <col min="5913" max="5923" width="9.140625" style="249" customWidth="1"/>
    <col min="5924" max="6147" width="9.140625" style="249"/>
    <col min="6148" max="6148" width="39.5703125" style="249" customWidth="1"/>
    <col min="6149" max="6166" width="6.7109375" style="249" customWidth="1"/>
    <col min="6167" max="6167" width="9.140625" style="249" customWidth="1"/>
    <col min="6168" max="6168" width="8.140625" style="249" customWidth="1"/>
    <col min="6169" max="6179" width="9.140625" style="249" customWidth="1"/>
    <col min="6180" max="6403" width="9.140625" style="249"/>
    <col min="6404" max="6404" width="39.5703125" style="249" customWidth="1"/>
    <col min="6405" max="6422" width="6.7109375" style="249" customWidth="1"/>
    <col min="6423" max="6423" width="9.140625" style="249" customWidth="1"/>
    <col min="6424" max="6424" width="8.140625" style="249" customWidth="1"/>
    <col min="6425" max="6435" width="9.140625" style="249" customWidth="1"/>
    <col min="6436" max="6659" width="9.140625" style="249"/>
    <col min="6660" max="6660" width="39.5703125" style="249" customWidth="1"/>
    <col min="6661" max="6678" width="6.7109375" style="249" customWidth="1"/>
    <col min="6679" max="6679" width="9.140625" style="249" customWidth="1"/>
    <col min="6680" max="6680" width="8.140625" style="249" customWidth="1"/>
    <col min="6681" max="6691" width="9.140625" style="249" customWidth="1"/>
    <col min="6692" max="6915" width="9.140625" style="249"/>
    <col min="6916" max="6916" width="39.5703125" style="249" customWidth="1"/>
    <col min="6917" max="6934" width="6.7109375" style="249" customWidth="1"/>
    <col min="6935" max="6935" width="9.140625" style="249" customWidth="1"/>
    <col min="6936" max="6936" width="8.140625" style="249" customWidth="1"/>
    <col min="6937" max="6947" width="9.140625" style="249" customWidth="1"/>
    <col min="6948" max="7171" width="9.140625" style="249"/>
    <col min="7172" max="7172" width="39.5703125" style="249" customWidth="1"/>
    <col min="7173" max="7190" width="6.7109375" style="249" customWidth="1"/>
    <col min="7191" max="7191" width="9.140625" style="249" customWidth="1"/>
    <col min="7192" max="7192" width="8.140625" style="249" customWidth="1"/>
    <col min="7193" max="7203" width="9.140625" style="249" customWidth="1"/>
    <col min="7204" max="7427" width="9.140625" style="249"/>
    <col min="7428" max="7428" width="39.5703125" style="249" customWidth="1"/>
    <col min="7429" max="7446" width="6.7109375" style="249" customWidth="1"/>
    <col min="7447" max="7447" width="9.140625" style="249" customWidth="1"/>
    <col min="7448" max="7448" width="8.140625" style="249" customWidth="1"/>
    <col min="7449" max="7459" width="9.140625" style="249" customWidth="1"/>
    <col min="7460" max="7683" width="9.140625" style="249"/>
    <col min="7684" max="7684" width="39.5703125" style="249" customWidth="1"/>
    <col min="7685" max="7702" width="6.7109375" style="249" customWidth="1"/>
    <col min="7703" max="7703" width="9.140625" style="249" customWidth="1"/>
    <col min="7704" max="7704" width="8.140625" style="249" customWidth="1"/>
    <col min="7705" max="7715" width="9.140625" style="249" customWidth="1"/>
    <col min="7716" max="7939" width="9.140625" style="249"/>
    <col min="7940" max="7940" width="39.5703125" style="249" customWidth="1"/>
    <col min="7941" max="7958" width="6.7109375" style="249" customWidth="1"/>
    <col min="7959" max="7959" width="9.140625" style="249" customWidth="1"/>
    <col min="7960" max="7960" width="8.140625" style="249" customWidth="1"/>
    <col min="7961" max="7971" width="9.140625" style="249" customWidth="1"/>
    <col min="7972" max="8195" width="9.140625" style="249"/>
    <col min="8196" max="8196" width="39.5703125" style="249" customWidth="1"/>
    <col min="8197" max="8214" width="6.7109375" style="249" customWidth="1"/>
    <col min="8215" max="8215" width="9.140625" style="249" customWidth="1"/>
    <col min="8216" max="8216" width="8.140625" style="249" customWidth="1"/>
    <col min="8217" max="8227" width="9.140625" style="249" customWidth="1"/>
    <col min="8228" max="8451" width="9.140625" style="249"/>
    <col min="8452" max="8452" width="39.5703125" style="249" customWidth="1"/>
    <col min="8453" max="8470" width="6.7109375" style="249" customWidth="1"/>
    <col min="8471" max="8471" width="9.140625" style="249" customWidth="1"/>
    <col min="8472" max="8472" width="8.140625" style="249" customWidth="1"/>
    <col min="8473" max="8483" width="9.140625" style="249" customWidth="1"/>
    <col min="8484" max="8707" width="9.140625" style="249"/>
    <col min="8708" max="8708" width="39.5703125" style="249" customWidth="1"/>
    <col min="8709" max="8726" width="6.7109375" style="249" customWidth="1"/>
    <col min="8727" max="8727" width="9.140625" style="249" customWidth="1"/>
    <col min="8728" max="8728" width="8.140625" style="249" customWidth="1"/>
    <col min="8729" max="8739" width="9.140625" style="249" customWidth="1"/>
    <col min="8740" max="8963" width="9.140625" style="249"/>
    <col min="8964" max="8964" width="39.5703125" style="249" customWidth="1"/>
    <col min="8965" max="8982" width="6.7109375" style="249" customWidth="1"/>
    <col min="8983" max="8983" width="9.140625" style="249" customWidth="1"/>
    <col min="8984" max="8984" width="8.140625" style="249" customWidth="1"/>
    <col min="8985" max="8995" width="9.140625" style="249" customWidth="1"/>
    <col min="8996" max="9219" width="9.140625" style="249"/>
    <col min="9220" max="9220" width="39.5703125" style="249" customWidth="1"/>
    <col min="9221" max="9238" width="6.7109375" style="249" customWidth="1"/>
    <col min="9239" max="9239" width="9.140625" style="249" customWidth="1"/>
    <col min="9240" max="9240" width="8.140625" style="249" customWidth="1"/>
    <col min="9241" max="9251" width="9.140625" style="249" customWidth="1"/>
    <col min="9252" max="9475" width="9.140625" style="249"/>
    <col min="9476" max="9476" width="39.5703125" style="249" customWidth="1"/>
    <col min="9477" max="9494" width="6.7109375" style="249" customWidth="1"/>
    <col min="9495" max="9495" width="9.140625" style="249" customWidth="1"/>
    <col min="9496" max="9496" width="8.140625" style="249" customWidth="1"/>
    <col min="9497" max="9507" width="9.140625" style="249" customWidth="1"/>
    <col min="9508" max="9731" width="9.140625" style="249"/>
    <col min="9732" max="9732" width="39.5703125" style="249" customWidth="1"/>
    <col min="9733" max="9750" width="6.7109375" style="249" customWidth="1"/>
    <col min="9751" max="9751" width="9.140625" style="249" customWidth="1"/>
    <col min="9752" max="9752" width="8.140625" style="249" customWidth="1"/>
    <col min="9753" max="9763" width="9.140625" style="249" customWidth="1"/>
    <col min="9764" max="9987" width="9.140625" style="249"/>
    <col min="9988" max="9988" width="39.5703125" style="249" customWidth="1"/>
    <col min="9989" max="10006" width="6.7109375" style="249" customWidth="1"/>
    <col min="10007" max="10007" width="9.140625" style="249" customWidth="1"/>
    <col min="10008" max="10008" width="8.140625" style="249" customWidth="1"/>
    <col min="10009" max="10019" width="9.140625" style="249" customWidth="1"/>
    <col min="10020" max="10243" width="9.140625" style="249"/>
    <col min="10244" max="10244" width="39.5703125" style="249" customWidth="1"/>
    <col min="10245" max="10262" width="6.7109375" style="249" customWidth="1"/>
    <col min="10263" max="10263" width="9.140625" style="249" customWidth="1"/>
    <col min="10264" max="10264" width="8.140625" style="249" customWidth="1"/>
    <col min="10265" max="10275" width="9.140625" style="249" customWidth="1"/>
    <col min="10276" max="10499" width="9.140625" style="249"/>
    <col min="10500" max="10500" width="39.5703125" style="249" customWidth="1"/>
    <col min="10501" max="10518" width="6.7109375" style="249" customWidth="1"/>
    <col min="10519" max="10519" width="9.140625" style="249" customWidth="1"/>
    <col min="10520" max="10520" width="8.140625" style="249" customWidth="1"/>
    <col min="10521" max="10531" width="9.140625" style="249" customWidth="1"/>
    <col min="10532" max="10755" width="9.140625" style="249"/>
    <col min="10756" max="10756" width="39.5703125" style="249" customWidth="1"/>
    <col min="10757" max="10774" width="6.7109375" style="249" customWidth="1"/>
    <col min="10775" max="10775" width="9.140625" style="249" customWidth="1"/>
    <col min="10776" max="10776" width="8.140625" style="249" customWidth="1"/>
    <col min="10777" max="10787" width="9.140625" style="249" customWidth="1"/>
    <col min="10788" max="11011" width="9.140625" style="249"/>
    <col min="11012" max="11012" width="39.5703125" style="249" customWidth="1"/>
    <col min="11013" max="11030" width="6.7109375" style="249" customWidth="1"/>
    <col min="11031" max="11031" width="9.140625" style="249" customWidth="1"/>
    <col min="11032" max="11032" width="8.140625" style="249" customWidth="1"/>
    <col min="11033" max="11043" width="9.140625" style="249" customWidth="1"/>
    <col min="11044" max="11267" width="9.140625" style="249"/>
    <col min="11268" max="11268" width="39.5703125" style="249" customWidth="1"/>
    <col min="11269" max="11286" width="6.7109375" style="249" customWidth="1"/>
    <col min="11287" max="11287" width="9.140625" style="249" customWidth="1"/>
    <col min="11288" max="11288" width="8.140625" style="249" customWidth="1"/>
    <col min="11289" max="11299" width="9.140625" style="249" customWidth="1"/>
    <col min="11300" max="11523" width="9.140625" style="249"/>
    <col min="11524" max="11524" width="39.5703125" style="249" customWidth="1"/>
    <col min="11525" max="11542" width="6.7109375" style="249" customWidth="1"/>
    <col min="11543" max="11543" width="9.140625" style="249" customWidth="1"/>
    <col min="11544" max="11544" width="8.140625" style="249" customWidth="1"/>
    <col min="11545" max="11555" width="9.140625" style="249" customWidth="1"/>
    <col min="11556" max="11779" width="9.140625" style="249"/>
    <col min="11780" max="11780" width="39.5703125" style="249" customWidth="1"/>
    <col min="11781" max="11798" width="6.7109375" style="249" customWidth="1"/>
    <col min="11799" max="11799" width="9.140625" style="249" customWidth="1"/>
    <col min="11800" max="11800" width="8.140625" style="249" customWidth="1"/>
    <col min="11801" max="11811" width="9.140625" style="249" customWidth="1"/>
    <col min="11812" max="12035" width="9.140625" style="249"/>
    <col min="12036" max="12036" width="39.5703125" style="249" customWidth="1"/>
    <col min="12037" max="12054" width="6.7109375" style="249" customWidth="1"/>
    <col min="12055" max="12055" width="9.140625" style="249" customWidth="1"/>
    <col min="12056" max="12056" width="8.140625" style="249" customWidth="1"/>
    <col min="12057" max="12067" width="9.140625" style="249" customWidth="1"/>
    <col min="12068" max="12291" width="9.140625" style="249"/>
    <col min="12292" max="12292" width="39.5703125" style="249" customWidth="1"/>
    <col min="12293" max="12310" width="6.7109375" style="249" customWidth="1"/>
    <col min="12311" max="12311" width="9.140625" style="249" customWidth="1"/>
    <col min="12312" max="12312" width="8.140625" style="249" customWidth="1"/>
    <col min="12313" max="12323" width="9.140625" style="249" customWidth="1"/>
    <col min="12324" max="12547" width="9.140625" style="249"/>
    <col min="12548" max="12548" width="39.5703125" style="249" customWidth="1"/>
    <col min="12549" max="12566" width="6.7109375" style="249" customWidth="1"/>
    <col min="12567" max="12567" width="9.140625" style="249" customWidth="1"/>
    <col min="12568" max="12568" width="8.140625" style="249" customWidth="1"/>
    <col min="12569" max="12579" width="9.140625" style="249" customWidth="1"/>
    <col min="12580" max="12803" width="9.140625" style="249"/>
    <col min="12804" max="12804" width="39.5703125" style="249" customWidth="1"/>
    <col min="12805" max="12822" width="6.7109375" style="249" customWidth="1"/>
    <col min="12823" max="12823" width="9.140625" style="249" customWidth="1"/>
    <col min="12824" max="12824" width="8.140625" style="249" customWidth="1"/>
    <col min="12825" max="12835" width="9.140625" style="249" customWidth="1"/>
    <col min="12836" max="13059" width="9.140625" style="249"/>
    <col min="13060" max="13060" width="39.5703125" style="249" customWidth="1"/>
    <col min="13061" max="13078" width="6.7109375" style="249" customWidth="1"/>
    <col min="13079" max="13079" width="9.140625" style="249" customWidth="1"/>
    <col min="13080" max="13080" width="8.140625" style="249" customWidth="1"/>
    <col min="13081" max="13091" width="9.140625" style="249" customWidth="1"/>
    <col min="13092" max="13315" width="9.140625" style="249"/>
    <col min="13316" max="13316" width="39.5703125" style="249" customWidth="1"/>
    <col min="13317" max="13334" width="6.7109375" style="249" customWidth="1"/>
    <col min="13335" max="13335" width="9.140625" style="249" customWidth="1"/>
    <col min="13336" max="13336" width="8.140625" style="249" customWidth="1"/>
    <col min="13337" max="13347" width="9.140625" style="249" customWidth="1"/>
    <col min="13348" max="13571" width="9.140625" style="249"/>
    <col min="13572" max="13572" width="39.5703125" style="249" customWidth="1"/>
    <col min="13573" max="13590" width="6.7109375" style="249" customWidth="1"/>
    <col min="13591" max="13591" width="9.140625" style="249" customWidth="1"/>
    <col min="13592" max="13592" width="8.140625" style="249" customWidth="1"/>
    <col min="13593" max="13603" width="9.140625" style="249" customWidth="1"/>
    <col min="13604" max="13827" width="9.140625" style="249"/>
    <col min="13828" max="13828" width="39.5703125" style="249" customWidth="1"/>
    <col min="13829" max="13846" width="6.7109375" style="249" customWidth="1"/>
    <col min="13847" max="13847" width="9.140625" style="249" customWidth="1"/>
    <col min="13848" max="13848" width="8.140625" style="249" customWidth="1"/>
    <col min="13849" max="13859" width="9.140625" style="249" customWidth="1"/>
    <col min="13860" max="14083" width="9.140625" style="249"/>
    <col min="14084" max="14084" width="39.5703125" style="249" customWidth="1"/>
    <col min="14085" max="14102" width="6.7109375" style="249" customWidth="1"/>
    <col min="14103" max="14103" width="9.140625" style="249" customWidth="1"/>
    <col min="14104" max="14104" width="8.140625" style="249" customWidth="1"/>
    <col min="14105" max="14115" width="9.140625" style="249" customWidth="1"/>
    <col min="14116" max="14339" width="9.140625" style="249"/>
    <col min="14340" max="14340" width="39.5703125" style="249" customWidth="1"/>
    <col min="14341" max="14358" width="6.7109375" style="249" customWidth="1"/>
    <col min="14359" max="14359" width="9.140625" style="249" customWidth="1"/>
    <col min="14360" max="14360" width="8.140625" style="249" customWidth="1"/>
    <col min="14361" max="14371" width="9.140625" style="249" customWidth="1"/>
    <col min="14372" max="14595" width="9.140625" style="249"/>
    <col min="14596" max="14596" width="39.5703125" style="249" customWidth="1"/>
    <col min="14597" max="14614" width="6.7109375" style="249" customWidth="1"/>
    <col min="14615" max="14615" width="9.140625" style="249" customWidth="1"/>
    <col min="14616" max="14616" width="8.140625" style="249" customWidth="1"/>
    <col min="14617" max="14627" width="9.140625" style="249" customWidth="1"/>
    <col min="14628" max="14851" width="9.140625" style="249"/>
    <col min="14852" max="14852" width="39.5703125" style="249" customWidth="1"/>
    <col min="14853" max="14870" width="6.7109375" style="249" customWidth="1"/>
    <col min="14871" max="14871" width="9.140625" style="249" customWidth="1"/>
    <col min="14872" max="14872" width="8.140625" style="249" customWidth="1"/>
    <col min="14873" max="14883" width="9.140625" style="249" customWidth="1"/>
    <col min="14884" max="15107" width="9.140625" style="249"/>
    <col min="15108" max="15108" width="39.5703125" style="249" customWidth="1"/>
    <col min="15109" max="15126" width="6.7109375" style="249" customWidth="1"/>
    <col min="15127" max="15127" width="9.140625" style="249" customWidth="1"/>
    <col min="15128" max="15128" width="8.140625" style="249" customWidth="1"/>
    <col min="15129" max="15139" width="9.140625" style="249" customWidth="1"/>
    <col min="15140" max="15363" width="9.140625" style="249"/>
    <col min="15364" max="15364" width="39.5703125" style="249" customWidth="1"/>
    <col min="15365" max="15382" width="6.7109375" style="249" customWidth="1"/>
    <col min="15383" max="15383" width="9.140625" style="249" customWidth="1"/>
    <col min="15384" max="15384" width="8.140625" style="249" customWidth="1"/>
    <col min="15385" max="15395" width="9.140625" style="249" customWidth="1"/>
    <col min="15396" max="15619" width="9.140625" style="249"/>
    <col min="15620" max="15620" width="39.5703125" style="249" customWidth="1"/>
    <col min="15621" max="15638" width="6.7109375" style="249" customWidth="1"/>
    <col min="15639" max="15639" width="9.140625" style="249" customWidth="1"/>
    <col min="15640" max="15640" width="8.140625" style="249" customWidth="1"/>
    <col min="15641" max="15651" width="9.140625" style="249" customWidth="1"/>
    <col min="15652" max="15875" width="9.140625" style="249"/>
    <col min="15876" max="15876" width="39.5703125" style="249" customWidth="1"/>
    <col min="15877" max="15894" width="6.7109375" style="249" customWidth="1"/>
    <col min="15895" max="15895" width="9.140625" style="249" customWidth="1"/>
    <col min="15896" max="15896" width="8.140625" style="249" customWidth="1"/>
    <col min="15897" max="15907" width="9.140625" style="249" customWidth="1"/>
    <col min="15908" max="16131" width="9.140625" style="249"/>
    <col min="16132" max="16132" width="39.5703125" style="249" customWidth="1"/>
    <col min="16133" max="16150" width="6.7109375" style="249" customWidth="1"/>
    <col min="16151" max="16151" width="9.140625" style="249" customWidth="1"/>
    <col min="16152" max="16152" width="8.140625" style="249" customWidth="1"/>
    <col min="16153" max="16163" width="9.140625" style="249" customWidth="1"/>
    <col min="16164" max="16384" width="9.140625" style="249"/>
  </cols>
  <sheetData>
    <row r="1" spans="1:35" ht="12.95" customHeight="1">
      <c r="A1" s="5" t="s">
        <v>651</v>
      </c>
      <c r="B1" s="74"/>
      <c r="C1" s="74"/>
      <c r="D1" s="74"/>
      <c r="E1" s="74"/>
      <c r="F1" s="74"/>
      <c r="G1" s="74"/>
      <c r="H1" s="74"/>
      <c r="I1" s="74"/>
      <c r="J1" s="74"/>
      <c r="K1" s="74"/>
      <c r="L1" s="74"/>
      <c r="M1" s="74"/>
      <c r="N1" s="74"/>
      <c r="O1" s="74"/>
      <c r="P1" s="74"/>
      <c r="Q1" s="74"/>
      <c r="R1" s="74"/>
      <c r="S1" s="74"/>
    </row>
    <row r="2" spans="1:35" ht="12.95" customHeight="1">
      <c r="A2" s="187" t="s">
        <v>2451</v>
      </c>
      <c r="B2" s="74"/>
      <c r="C2" s="74"/>
      <c r="D2" s="74"/>
      <c r="E2" s="74"/>
      <c r="F2" s="74"/>
      <c r="G2" s="74"/>
      <c r="H2" s="74"/>
      <c r="I2" s="74"/>
      <c r="J2" s="74"/>
      <c r="K2" s="74"/>
      <c r="L2" s="74"/>
      <c r="M2" s="74"/>
      <c r="N2" s="74"/>
      <c r="O2" s="74"/>
      <c r="P2" s="74"/>
      <c r="Q2" s="74"/>
      <c r="R2" s="74"/>
      <c r="S2" s="74"/>
    </row>
    <row r="3" spans="1:35" ht="12.95" customHeight="1">
      <c r="A3" s="1" t="s">
        <v>5316</v>
      </c>
    </row>
    <row r="4" spans="1:35">
      <c r="A4" s="2170" t="s">
        <v>29</v>
      </c>
      <c r="B4" s="2181" t="s">
        <v>48</v>
      </c>
      <c r="C4" s="2181"/>
      <c r="D4" s="2181"/>
      <c r="E4" s="2181"/>
      <c r="F4" s="2181"/>
      <c r="G4" s="2181"/>
      <c r="H4" s="2181"/>
      <c r="I4" s="2181"/>
      <c r="J4" s="2181"/>
      <c r="K4" s="2181"/>
      <c r="L4" s="2181"/>
      <c r="M4" s="2181"/>
      <c r="N4" s="2181"/>
      <c r="O4" s="2181"/>
      <c r="P4" s="2181"/>
      <c r="Q4" s="2181"/>
      <c r="R4" s="2181"/>
      <c r="S4" s="2181"/>
      <c r="T4" s="2181"/>
      <c r="U4" s="2181"/>
      <c r="V4" s="2181"/>
      <c r="W4" s="2181"/>
      <c r="X4" s="2181"/>
      <c r="Y4" s="2181"/>
      <c r="Z4" s="2181"/>
      <c r="AA4" s="2181"/>
      <c r="AB4" s="2181"/>
      <c r="AC4" s="2181"/>
      <c r="AD4" s="2181"/>
      <c r="AE4" s="2181"/>
      <c r="AF4" s="2181"/>
      <c r="AG4" s="2181"/>
      <c r="AH4" s="2181"/>
      <c r="AI4" s="2181"/>
    </row>
    <row r="5" spans="1:35">
      <c r="A5" s="2170"/>
      <c r="B5" s="265" t="s">
        <v>701</v>
      </c>
      <c r="C5" s="251" t="s">
        <v>702</v>
      </c>
      <c r="D5" s="251" t="s">
        <v>703</v>
      </c>
      <c r="E5" s="251" t="s">
        <v>704</v>
      </c>
      <c r="F5" s="251" t="s">
        <v>705</v>
      </c>
      <c r="G5" s="251" t="s">
        <v>706</v>
      </c>
      <c r="H5" s="251" t="s">
        <v>707</v>
      </c>
      <c r="I5" s="251" t="s">
        <v>708</v>
      </c>
      <c r="J5" s="251" t="s">
        <v>709</v>
      </c>
      <c r="K5" s="251" t="s">
        <v>710</v>
      </c>
      <c r="L5" s="251" t="s">
        <v>711</v>
      </c>
      <c r="M5" s="251" t="s">
        <v>712</v>
      </c>
      <c r="N5" s="251" t="s">
        <v>713</v>
      </c>
      <c r="O5" s="251" t="s">
        <v>714</v>
      </c>
      <c r="P5" s="251" t="s">
        <v>715</v>
      </c>
      <c r="Q5" s="251" t="s">
        <v>716</v>
      </c>
      <c r="R5" s="251" t="s">
        <v>717</v>
      </c>
      <c r="S5" s="251" t="s">
        <v>718</v>
      </c>
      <c r="T5" s="251" t="s">
        <v>719</v>
      </c>
      <c r="U5" s="251" t="s">
        <v>720</v>
      </c>
      <c r="V5" s="251" t="s">
        <v>721</v>
      </c>
      <c r="W5" s="251" t="s">
        <v>722</v>
      </c>
      <c r="X5" s="251" t="s">
        <v>723</v>
      </c>
      <c r="Y5" s="251" t="s">
        <v>724</v>
      </c>
      <c r="Z5" s="251" t="s">
        <v>725</v>
      </c>
      <c r="AA5" s="251" t="s">
        <v>726</v>
      </c>
      <c r="AB5" s="251" t="s">
        <v>727</v>
      </c>
      <c r="AC5" s="251" t="s">
        <v>728</v>
      </c>
      <c r="AD5" s="251" t="s">
        <v>729</v>
      </c>
      <c r="AE5" s="251" t="s">
        <v>730</v>
      </c>
      <c r="AF5" s="251" t="s">
        <v>731</v>
      </c>
      <c r="AG5" s="251" t="s">
        <v>732</v>
      </c>
      <c r="AH5" s="251" t="s">
        <v>733</v>
      </c>
      <c r="AI5" s="251" t="s">
        <v>734</v>
      </c>
    </row>
    <row r="6" spans="1:35" s="268" customFormat="1" ht="25.5">
      <c r="A6" s="84" t="s">
        <v>614</v>
      </c>
      <c r="B6" s="255">
        <v>0</v>
      </c>
      <c r="C6" s="255">
        <v>0</v>
      </c>
      <c r="D6" s="255">
        <v>0</v>
      </c>
      <c r="E6" s="255">
        <v>0</v>
      </c>
      <c r="F6" s="255">
        <v>0</v>
      </c>
      <c r="G6" s="255">
        <v>0</v>
      </c>
      <c r="H6" s="255">
        <v>0</v>
      </c>
      <c r="I6" s="255">
        <v>0</v>
      </c>
      <c r="J6" s="255">
        <v>0</v>
      </c>
      <c r="K6" s="255">
        <v>0</v>
      </c>
      <c r="L6" s="255">
        <v>0</v>
      </c>
      <c r="M6" s="255">
        <v>0</v>
      </c>
      <c r="N6" s="255">
        <v>0</v>
      </c>
      <c r="O6" s="255">
        <v>0</v>
      </c>
      <c r="P6" s="255">
        <v>0</v>
      </c>
      <c r="Q6" s="255">
        <v>0</v>
      </c>
      <c r="R6" s="266"/>
      <c r="S6" s="266"/>
      <c r="T6" s="266"/>
      <c r="U6" s="255">
        <v>0</v>
      </c>
      <c r="V6" s="255">
        <v>0</v>
      </c>
      <c r="W6" s="255">
        <v>12</v>
      </c>
      <c r="X6" s="254">
        <v>12</v>
      </c>
      <c r="Y6" s="255">
        <v>11</v>
      </c>
      <c r="Z6" s="255">
        <v>22</v>
      </c>
      <c r="AA6" s="254">
        <v>20</v>
      </c>
      <c r="AB6" s="255">
        <v>21</v>
      </c>
      <c r="AC6" s="255">
        <v>32</v>
      </c>
      <c r="AD6" s="267"/>
      <c r="AE6" s="266"/>
      <c r="AF6" s="255">
        <v>41</v>
      </c>
      <c r="AG6" s="254">
        <v>39</v>
      </c>
      <c r="AH6" s="255">
        <v>39</v>
      </c>
      <c r="AI6" s="255">
        <v>58</v>
      </c>
    </row>
    <row r="7" spans="1:35">
      <c r="A7" s="259" t="s">
        <v>41</v>
      </c>
      <c r="B7" s="269">
        <f t="shared" ref="B7:AI7" si="0">SUM(B6:B6)</f>
        <v>0</v>
      </c>
      <c r="C7" s="260">
        <f t="shared" si="0"/>
        <v>0</v>
      </c>
      <c r="D7" s="260">
        <f t="shared" si="0"/>
        <v>0</v>
      </c>
      <c r="E7" s="260">
        <f t="shared" si="0"/>
        <v>0</v>
      </c>
      <c r="F7" s="260">
        <f t="shared" si="0"/>
        <v>0</v>
      </c>
      <c r="G7" s="260">
        <f t="shared" si="0"/>
        <v>0</v>
      </c>
      <c r="H7" s="260">
        <f t="shared" si="0"/>
        <v>0</v>
      </c>
      <c r="I7" s="260">
        <f t="shared" si="0"/>
        <v>0</v>
      </c>
      <c r="J7" s="260">
        <f t="shared" si="0"/>
        <v>0</v>
      </c>
      <c r="K7" s="260">
        <f t="shared" si="0"/>
        <v>0</v>
      </c>
      <c r="L7" s="260">
        <f t="shared" si="0"/>
        <v>0</v>
      </c>
      <c r="M7" s="260">
        <f t="shared" si="0"/>
        <v>0</v>
      </c>
      <c r="N7" s="260">
        <f t="shared" si="0"/>
        <v>0</v>
      </c>
      <c r="O7" s="260">
        <f t="shared" si="0"/>
        <v>0</v>
      </c>
      <c r="P7" s="260">
        <f t="shared" si="0"/>
        <v>0</v>
      </c>
      <c r="Q7" s="260">
        <f t="shared" si="0"/>
        <v>0</v>
      </c>
      <c r="R7" s="260">
        <f t="shared" si="0"/>
        <v>0</v>
      </c>
      <c r="S7" s="260">
        <f t="shared" si="0"/>
        <v>0</v>
      </c>
      <c r="T7" s="260">
        <f t="shared" si="0"/>
        <v>0</v>
      </c>
      <c r="U7" s="260">
        <f t="shared" si="0"/>
        <v>0</v>
      </c>
      <c r="V7" s="260">
        <f t="shared" si="0"/>
        <v>0</v>
      </c>
      <c r="W7" s="260">
        <f t="shared" si="0"/>
        <v>12</v>
      </c>
      <c r="X7" s="261">
        <f t="shared" si="0"/>
        <v>12</v>
      </c>
      <c r="Y7" s="261">
        <f t="shared" si="0"/>
        <v>11</v>
      </c>
      <c r="Z7" s="260">
        <f t="shared" si="0"/>
        <v>22</v>
      </c>
      <c r="AA7" s="261">
        <f t="shared" si="0"/>
        <v>20</v>
      </c>
      <c r="AB7" s="261">
        <f t="shared" si="0"/>
        <v>21</v>
      </c>
      <c r="AC7" s="260">
        <f t="shared" si="0"/>
        <v>32</v>
      </c>
      <c r="AD7" s="261">
        <f t="shared" si="0"/>
        <v>0</v>
      </c>
      <c r="AE7" s="261">
        <f t="shared" si="0"/>
        <v>0</v>
      </c>
      <c r="AF7" s="260">
        <f t="shared" si="0"/>
        <v>41</v>
      </c>
      <c r="AG7" s="261">
        <f t="shared" si="0"/>
        <v>39</v>
      </c>
      <c r="AH7" s="261">
        <f t="shared" si="0"/>
        <v>39</v>
      </c>
      <c r="AI7" s="260">
        <f t="shared" si="0"/>
        <v>58</v>
      </c>
    </row>
    <row r="8" spans="1:35" s="268" customFormat="1" ht="25.5">
      <c r="A8" s="84" t="s">
        <v>697</v>
      </c>
      <c r="B8" s="255">
        <v>0</v>
      </c>
      <c r="C8" s="255">
        <v>0</v>
      </c>
      <c r="D8" s="255">
        <v>0</v>
      </c>
      <c r="E8" s="255">
        <v>0</v>
      </c>
      <c r="F8" s="255">
        <v>0</v>
      </c>
      <c r="G8" s="255">
        <v>0</v>
      </c>
      <c r="H8" s="255">
        <v>0</v>
      </c>
      <c r="I8" s="255">
        <v>0</v>
      </c>
      <c r="J8" s="255">
        <v>0</v>
      </c>
      <c r="K8" s="255">
        <v>0</v>
      </c>
      <c r="L8" s="255">
        <v>0</v>
      </c>
      <c r="M8" s="255">
        <v>0</v>
      </c>
      <c r="N8" s="255">
        <v>0</v>
      </c>
      <c r="O8" s="255">
        <v>0</v>
      </c>
      <c r="P8" s="255">
        <v>0</v>
      </c>
      <c r="Q8" s="255">
        <v>0</v>
      </c>
      <c r="R8" s="266"/>
      <c r="S8" s="266"/>
      <c r="T8" s="266"/>
      <c r="U8" s="255">
        <v>0</v>
      </c>
      <c r="V8" s="255">
        <v>2</v>
      </c>
      <c r="W8" s="255">
        <v>3</v>
      </c>
      <c r="X8" s="255">
        <v>4</v>
      </c>
      <c r="Y8" s="255">
        <v>2</v>
      </c>
      <c r="Z8" s="255">
        <v>1</v>
      </c>
      <c r="AA8" s="255">
        <v>3</v>
      </c>
      <c r="AB8" s="255">
        <v>3</v>
      </c>
      <c r="AC8" s="255">
        <v>2</v>
      </c>
      <c r="AD8" s="266"/>
      <c r="AE8" s="266"/>
      <c r="AF8" s="255">
        <v>8</v>
      </c>
      <c r="AG8" s="255">
        <v>6</v>
      </c>
      <c r="AH8" s="255">
        <v>6</v>
      </c>
      <c r="AI8" s="255">
        <v>5</v>
      </c>
    </row>
    <row r="9" spans="1:35" s="268" customFormat="1" ht="25.5">
      <c r="A9" s="84" t="s">
        <v>622</v>
      </c>
      <c r="B9" s="255">
        <v>0</v>
      </c>
      <c r="C9" s="255">
        <v>0</v>
      </c>
      <c r="D9" s="255">
        <v>0</v>
      </c>
      <c r="E9" s="255">
        <v>0</v>
      </c>
      <c r="F9" s="255">
        <v>0</v>
      </c>
      <c r="G9" s="255">
        <v>0</v>
      </c>
      <c r="H9" s="255">
        <v>0</v>
      </c>
      <c r="I9" s="255">
        <v>0</v>
      </c>
      <c r="J9" s="255">
        <v>0</v>
      </c>
      <c r="K9" s="255">
        <v>0</v>
      </c>
      <c r="L9" s="255">
        <v>0</v>
      </c>
      <c r="M9" s="255">
        <v>0</v>
      </c>
      <c r="N9" s="255">
        <v>0</v>
      </c>
      <c r="O9" s="255">
        <v>0</v>
      </c>
      <c r="P9" s="255">
        <v>0</v>
      </c>
      <c r="Q9" s="255">
        <v>0</v>
      </c>
      <c r="R9" s="266"/>
      <c r="S9" s="266"/>
      <c r="T9" s="266"/>
      <c r="U9" s="255">
        <v>0</v>
      </c>
      <c r="V9" s="255">
        <v>0</v>
      </c>
      <c r="W9" s="255">
        <v>9</v>
      </c>
      <c r="X9" s="255">
        <v>9</v>
      </c>
      <c r="Y9" s="255">
        <v>8</v>
      </c>
      <c r="Z9" s="255">
        <v>23</v>
      </c>
      <c r="AA9" s="255">
        <v>22</v>
      </c>
      <c r="AB9" s="255">
        <v>19</v>
      </c>
      <c r="AC9" s="255">
        <v>31</v>
      </c>
      <c r="AD9" s="266"/>
      <c r="AE9" s="266"/>
      <c r="AF9" s="255">
        <v>34</v>
      </c>
      <c r="AG9" s="255">
        <v>30</v>
      </c>
      <c r="AH9" s="255">
        <v>26</v>
      </c>
      <c r="AI9" s="255">
        <v>35</v>
      </c>
    </row>
    <row r="10" spans="1:35" s="268" customFormat="1" ht="25.5">
      <c r="A10" s="84" t="s">
        <v>698</v>
      </c>
      <c r="B10" s="255">
        <v>0</v>
      </c>
      <c r="C10" s="255">
        <v>0</v>
      </c>
      <c r="D10" s="255">
        <v>0</v>
      </c>
      <c r="E10" s="255">
        <v>0</v>
      </c>
      <c r="F10" s="255">
        <v>0</v>
      </c>
      <c r="G10" s="255">
        <v>0</v>
      </c>
      <c r="H10" s="255">
        <v>0</v>
      </c>
      <c r="I10" s="255">
        <v>0</v>
      </c>
      <c r="J10" s="255">
        <v>0</v>
      </c>
      <c r="K10" s="255">
        <v>0</v>
      </c>
      <c r="L10" s="255">
        <v>0</v>
      </c>
      <c r="M10" s="255">
        <v>0</v>
      </c>
      <c r="N10" s="255">
        <v>0</v>
      </c>
      <c r="O10" s="255">
        <v>0</v>
      </c>
      <c r="P10" s="255">
        <v>0</v>
      </c>
      <c r="Q10" s="255">
        <v>0</v>
      </c>
      <c r="R10" s="266"/>
      <c r="S10" s="266"/>
      <c r="T10" s="266"/>
      <c r="U10" s="255">
        <v>0</v>
      </c>
      <c r="V10" s="255">
        <v>2</v>
      </c>
      <c r="W10" s="255">
        <v>7</v>
      </c>
      <c r="X10" s="255">
        <v>9</v>
      </c>
      <c r="Y10" s="255">
        <v>11</v>
      </c>
      <c r="Z10" s="255">
        <v>13</v>
      </c>
      <c r="AA10" s="255">
        <v>15</v>
      </c>
      <c r="AB10" s="255">
        <v>19</v>
      </c>
      <c r="AC10" s="255">
        <v>21</v>
      </c>
      <c r="AD10" s="266"/>
      <c r="AE10" s="266"/>
      <c r="AF10" s="255">
        <v>31</v>
      </c>
      <c r="AG10" s="255">
        <v>30</v>
      </c>
      <c r="AH10" s="255">
        <v>35</v>
      </c>
      <c r="AI10" s="255">
        <v>33</v>
      </c>
    </row>
    <row r="11" spans="1:35">
      <c r="A11" s="259" t="s">
        <v>43</v>
      </c>
      <c r="B11" s="269">
        <f t="shared" ref="B11:AI11" si="1">SUM(B8:B10)</f>
        <v>0</v>
      </c>
      <c r="C11" s="260">
        <f t="shared" si="1"/>
        <v>0</v>
      </c>
      <c r="D11" s="260">
        <f t="shared" si="1"/>
        <v>0</v>
      </c>
      <c r="E11" s="260">
        <f t="shared" si="1"/>
        <v>0</v>
      </c>
      <c r="F11" s="260">
        <f t="shared" si="1"/>
        <v>0</v>
      </c>
      <c r="G11" s="260">
        <f t="shared" si="1"/>
        <v>0</v>
      </c>
      <c r="H11" s="260">
        <f t="shared" si="1"/>
        <v>0</v>
      </c>
      <c r="I11" s="260">
        <f t="shared" si="1"/>
        <v>0</v>
      </c>
      <c r="J11" s="260">
        <f t="shared" si="1"/>
        <v>0</v>
      </c>
      <c r="K11" s="260">
        <f t="shared" si="1"/>
        <v>0</v>
      </c>
      <c r="L11" s="260">
        <f t="shared" si="1"/>
        <v>0</v>
      </c>
      <c r="M11" s="260">
        <f t="shared" si="1"/>
        <v>0</v>
      </c>
      <c r="N11" s="260">
        <f t="shared" si="1"/>
        <v>0</v>
      </c>
      <c r="O11" s="260">
        <f t="shared" si="1"/>
        <v>0</v>
      </c>
      <c r="P11" s="260">
        <f t="shared" si="1"/>
        <v>0</v>
      </c>
      <c r="Q11" s="260">
        <f t="shared" si="1"/>
        <v>0</v>
      </c>
      <c r="R11" s="260">
        <f t="shared" si="1"/>
        <v>0</v>
      </c>
      <c r="S11" s="260">
        <f t="shared" si="1"/>
        <v>0</v>
      </c>
      <c r="T11" s="260">
        <f t="shared" si="1"/>
        <v>0</v>
      </c>
      <c r="U11" s="260">
        <f t="shared" si="1"/>
        <v>0</v>
      </c>
      <c r="V11" s="260">
        <f t="shared" si="1"/>
        <v>4</v>
      </c>
      <c r="W11" s="260">
        <f t="shared" si="1"/>
        <v>19</v>
      </c>
      <c r="X11" s="260">
        <f t="shared" si="1"/>
        <v>22</v>
      </c>
      <c r="Y11" s="260">
        <f t="shared" si="1"/>
        <v>21</v>
      </c>
      <c r="Z11" s="260">
        <f t="shared" si="1"/>
        <v>37</v>
      </c>
      <c r="AA11" s="260">
        <f t="shared" si="1"/>
        <v>40</v>
      </c>
      <c r="AB11" s="260">
        <f t="shared" si="1"/>
        <v>41</v>
      </c>
      <c r="AC11" s="260">
        <f t="shared" si="1"/>
        <v>54</v>
      </c>
      <c r="AD11" s="260">
        <f t="shared" si="1"/>
        <v>0</v>
      </c>
      <c r="AE11" s="260">
        <f t="shared" si="1"/>
        <v>0</v>
      </c>
      <c r="AF11" s="260">
        <f t="shared" si="1"/>
        <v>73</v>
      </c>
      <c r="AG11" s="260">
        <f t="shared" si="1"/>
        <v>66</v>
      </c>
      <c r="AH11" s="260">
        <f t="shared" si="1"/>
        <v>67</v>
      </c>
      <c r="AI11" s="260">
        <f t="shared" si="1"/>
        <v>73</v>
      </c>
    </row>
    <row r="12" spans="1:35" s="268" customFormat="1" ht="25.5">
      <c r="A12" s="84" t="s">
        <v>627</v>
      </c>
      <c r="B12" s="255">
        <v>0</v>
      </c>
      <c r="C12" s="255">
        <v>0</v>
      </c>
      <c r="D12" s="255">
        <v>0</v>
      </c>
      <c r="E12" s="255">
        <v>0</v>
      </c>
      <c r="F12" s="255">
        <v>0</v>
      </c>
      <c r="G12" s="255">
        <v>0</v>
      </c>
      <c r="H12" s="255">
        <v>0</v>
      </c>
      <c r="I12" s="255">
        <v>0</v>
      </c>
      <c r="J12" s="255">
        <v>0</v>
      </c>
      <c r="K12" s="255">
        <v>0</v>
      </c>
      <c r="L12" s="255">
        <v>0</v>
      </c>
      <c r="M12" s="255">
        <v>0</v>
      </c>
      <c r="N12" s="255">
        <v>0</v>
      </c>
      <c r="O12" s="255">
        <v>0</v>
      </c>
      <c r="P12" s="255">
        <v>0</v>
      </c>
      <c r="Q12" s="255">
        <v>0</v>
      </c>
      <c r="R12" s="266"/>
      <c r="S12" s="266"/>
      <c r="T12" s="266"/>
      <c r="U12" s="255">
        <v>28</v>
      </c>
      <c r="V12" s="255">
        <v>28</v>
      </c>
      <c r="W12" s="255">
        <v>28</v>
      </c>
      <c r="X12" s="255">
        <v>36</v>
      </c>
      <c r="Y12" s="255">
        <v>36</v>
      </c>
      <c r="Z12" s="255">
        <v>32</v>
      </c>
      <c r="AA12" s="255">
        <v>23</v>
      </c>
      <c r="AB12" s="255">
        <v>21</v>
      </c>
      <c r="AC12" s="255">
        <v>32</v>
      </c>
      <c r="AD12" s="266"/>
      <c r="AE12" s="266"/>
      <c r="AF12" s="255">
        <v>33</v>
      </c>
      <c r="AG12" s="255">
        <v>32</v>
      </c>
      <c r="AH12" s="255">
        <v>34</v>
      </c>
      <c r="AI12" s="255">
        <v>31</v>
      </c>
    </row>
    <row r="13" spans="1:35" s="268" customFormat="1" ht="25.5">
      <c r="A13" s="84" t="s">
        <v>631</v>
      </c>
      <c r="B13" s="255">
        <v>0</v>
      </c>
      <c r="C13" s="255">
        <v>0</v>
      </c>
      <c r="D13" s="255">
        <v>0</v>
      </c>
      <c r="E13" s="255">
        <v>0</v>
      </c>
      <c r="F13" s="255">
        <v>0</v>
      </c>
      <c r="G13" s="255">
        <v>0</v>
      </c>
      <c r="H13" s="255">
        <v>0</v>
      </c>
      <c r="I13" s="255">
        <v>0</v>
      </c>
      <c r="J13" s="255">
        <v>0</v>
      </c>
      <c r="K13" s="255">
        <v>0</v>
      </c>
      <c r="L13" s="255">
        <v>0</v>
      </c>
      <c r="M13" s="255">
        <v>0</v>
      </c>
      <c r="N13" s="255">
        <v>0</v>
      </c>
      <c r="O13" s="255">
        <v>0</v>
      </c>
      <c r="P13" s="255">
        <v>0</v>
      </c>
      <c r="Q13" s="255">
        <v>0</v>
      </c>
      <c r="R13" s="255">
        <v>6</v>
      </c>
      <c r="S13" s="266"/>
      <c r="T13" s="266"/>
      <c r="U13" s="255">
        <v>21</v>
      </c>
      <c r="V13" s="255">
        <v>21</v>
      </c>
      <c r="W13" s="255">
        <v>21</v>
      </c>
      <c r="X13" s="255">
        <v>19</v>
      </c>
      <c r="Y13" s="255">
        <v>18</v>
      </c>
      <c r="Z13" s="255">
        <v>31</v>
      </c>
      <c r="AA13" s="255">
        <v>22</v>
      </c>
      <c r="AB13" s="255">
        <v>24</v>
      </c>
      <c r="AC13" s="255">
        <v>41</v>
      </c>
      <c r="AD13" s="266"/>
      <c r="AE13" s="266"/>
      <c r="AF13" s="255">
        <v>54</v>
      </c>
      <c r="AG13" s="255">
        <v>52</v>
      </c>
      <c r="AH13" s="255">
        <v>53</v>
      </c>
      <c r="AI13" s="255">
        <v>50</v>
      </c>
    </row>
    <row r="14" spans="1:35">
      <c r="A14" s="259" t="s">
        <v>44</v>
      </c>
      <c r="B14" s="269">
        <f t="shared" ref="B14:AI14" si="2">SUM(B12:B13)</f>
        <v>0</v>
      </c>
      <c r="C14" s="260">
        <f t="shared" si="2"/>
        <v>0</v>
      </c>
      <c r="D14" s="260">
        <f t="shared" si="2"/>
        <v>0</v>
      </c>
      <c r="E14" s="260">
        <f t="shared" si="2"/>
        <v>0</v>
      </c>
      <c r="F14" s="260">
        <f t="shared" si="2"/>
        <v>0</v>
      </c>
      <c r="G14" s="260">
        <f t="shared" si="2"/>
        <v>0</v>
      </c>
      <c r="H14" s="260">
        <f t="shared" si="2"/>
        <v>0</v>
      </c>
      <c r="I14" s="260">
        <f t="shared" si="2"/>
        <v>0</v>
      </c>
      <c r="J14" s="260">
        <f t="shared" si="2"/>
        <v>0</v>
      </c>
      <c r="K14" s="260">
        <f t="shared" si="2"/>
        <v>0</v>
      </c>
      <c r="L14" s="260">
        <f t="shared" si="2"/>
        <v>0</v>
      </c>
      <c r="M14" s="260">
        <f t="shared" si="2"/>
        <v>0</v>
      </c>
      <c r="N14" s="260">
        <f t="shared" si="2"/>
        <v>0</v>
      </c>
      <c r="O14" s="260">
        <f t="shared" si="2"/>
        <v>0</v>
      </c>
      <c r="P14" s="260">
        <f t="shared" si="2"/>
        <v>0</v>
      </c>
      <c r="Q14" s="260">
        <f t="shared" si="2"/>
        <v>0</v>
      </c>
      <c r="R14" s="260">
        <f t="shared" si="2"/>
        <v>6</v>
      </c>
      <c r="S14" s="260">
        <f t="shared" si="2"/>
        <v>0</v>
      </c>
      <c r="T14" s="260">
        <f t="shared" si="2"/>
        <v>0</v>
      </c>
      <c r="U14" s="260">
        <f t="shared" si="2"/>
        <v>49</v>
      </c>
      <c r="V14" s="260">
        <f t="shared" si="2"/>
        <v>49</v>
      </c>
      <c r="W14" s="260">
        <f t="shared" si="2"/>
        <v>49</v>
      </c>
      <c r="X14" s="260">
        <f t="shared" si="2"/>
        <v>55</v>
      </c>
      <c r="Y14" s="260">
        <f t="shared" si="2"/>
        <v>54</v>
      </c>
      <c r="Z14" s="260">
        <f t="shared" si="2"/>
        <v>63</v>
      </c>
      <c r="AA14" s="260">
        <f t="shared" si="2"/>
        <v>45</v>
      </c>
      <c r="AB14" s="260">
        <f t="shared" si="2"/>
        <v>45</v>
      </c>
      <c r="AC14" s="260">
        <f t="shared" si="2"/>
        <v>73</v>
      </c>
      <c r="AD14" s="260">
        <f t="shared" si="2"/>
        <v>0</v>
      </c>
      <c r="AE14" s="260">
        <f t="shared" si="2"/>
        <v>0</v>
      </c>
      <c r="AF14" s="260">
        <f t="shared" si="2"/>
        <v>87</v>
      </c>
      <c r="AG14" s="260">
        <f t="shared" si="2"/>
        <v>84</v>
      </c>
      <c r="AH14" s="260">
        <f t="shared" si="2"/>
        <v>87</v>
      </c>
      <c r="AI14" s="260">
        <f t="shared" si="2"/>
        <v>81</v>
      </c>
    </row>
    <row r="15" spans="1:35">
      <c r="A15" s="259" t="s">
        <v>31</v>
      </c>
      <c r="B15" s="269">
        <f t="shared" ref="B15:AH15" si="3">SUM(B14,B11,B7)</f>
        <v>0</v>
      </c>
      <c r="C15" s="260">
        <f t="shared" si="3"/>
        <v>0</v>
      </c>
      <c r="D15" s="260">
        <f t="shared" si="3"/>
        <v>0</v>
      </c>
      <c r="E15" s="260">
        <f t="shared" si="3"/>
        <v>0</v>
      </c>
      <c r="F15" s="260">
        <f t="shared" si="3"/>
        <v>0</v>
      </c>
      <c r="G15" s="260">
        <f t="shared" si="3"/>
        <v>0</v>
      </c>
      <c r="H15" s="260">
        <f t="shared" si="3"/>
        <v>0</v>
      </c>
      <c r="I15" s="260">
        <f t="shared" si="3"/>
        <v>0</v>
      </c>
      <c r="J15" s="260">
        <f t="shared" si="3"/>
        <v>0</v>
      </c>
      <c r="K15" s="260">
        <f t="shared" si="3"/>
        <v>0</v>
      </c>
      <c r="L15" s="260">
        <f t="shared" si="3"/>
        <v>0</v>
      </c>
      <c r="M15" s="260">
        <f t="shared" si="3"/>
        <v>0</v>
      </c>
      <c r="N15" s="260">
        <f t="shared" si="3"/>
        <v>0</v>
      </c>
      <c r="O15" s="260">
        <f t="shared" si="3"/>
        <v>0</v>
      </c>
      <c r="P15" s="260">
        <f t="shared" si="3"/>
        <v>0</v>
      </c>
      <c r="Q15" s="260">
        <f t="shared" si="3"/>
        <v>0</v>
      </c>
      <c r="R15" s="260">
        <f t="shared" si="3"/>
        <v>6</v>
      </c>
      <c r="S15" s="260">
        <f t="shared" si="3"/>
        <v>0</v>
      </c>
      <c r="T15" s="260">
        <f t="shared" si="3"/>
        <v>0</v>
      </c>
      <c r="U15" s="260">
        <f t="shared" si="3"/>
        <v>49</v>
      </c>
      <c r="V15" s="260">
        <f t="shared" si="3"/>
        <v>53</v>
      </c>
      <c r="W15" s="260">
        <f t="shared" si="3"/>
        <v>80</v>
      </c>
      <c r="X15" s="260">
        <f t="shared" si="3"/>
        <v>89</v>
      </c>
      <c r="Y15" s="260">
        <f t="shared" si="3"/>
        <v>86</v>
      </c>
      <c r="Z15" s="260">
        <f t="shared" si="3"/>
        <v>122</v>
      </c>
      <c r="AA15" s="260">
        <f t="shared" si="3"/>
        <v>105</v>
      </c>
      <c r="AB15" s="260">
        <f t="shared" si="3"/>
        <v>107</v>
      </c>
      <c r="AC15" s="260">
        <f t="shared" si="3"/>
        <v>159</v>
      </c>
      <c r="AD15" s="260">
        <f t="shared" si="3"/>
        <v>0</v>
      </c>
      <c r="AE15" s="260">
        <f t="shared" si="3"/>
        <v>0</v>
      </c>
      <c r="AF15" s="260">
        <f t="shared" si="3"/>
        <v>201</v>
      </c>
      <c r="AG15" s="260">
        <f t="shared" si="3"/>
        <v>189</v>
      </c>
      <c r="AH15" s="260">
        <f t="shared" si="3"/>
        <v>193</v>
      </c>
      <c r="AI15" s="260">
        <f>SUM(AI14,AI11,AI7)</f>
        <v>212</v>
      </c>
    </row>
    <row r="16" spans="1:35">
      <c r="A16" s="63" t="s">
        <v>649</v>
      </c>
      <c r="AI16" s="2"/>
    </row>
  </sheetData>
  <mergeCells count="2">
    <mergeCell ref="A4:A5"/>
    <mergeCell ref="B4:AI4"/>
  </mergeCells>
  <printOptions horizontalCentered="1"/>
  <pageMargins left="0.23622047244094491" right="0.23622047244094491" top="0.74803149606299213" bottom="0.74803149606299213" header="0.19685039370078741" footer="0.19685039370078741"/>
  <pageSetup fitToWidth="2"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26"/>
  <sheetViews>
    <sheetView workbookViewId="0">
      <selection activeCell="B25" sqref="B25"/>
    </sheetView>
  </sheetViews>
  <sheetFormatPr baseColWidth="10" defaultColWidth="11.42578125" defaultRowHeight="12.75"/>
  <cols>
    <col min="1" max="1" width="27.28515625" style="2" customWidth="1"/>
    <col min="2" max="4" width="14.85546875" style="2" customWidth="1"/>
    <col min="5" max="16384" width="11.42578125" style="2"/>
  </cols>
  <sheetData>
    <row r="1" spans="1:3">
      <c r="A1" s="521" t="s">
        <v>365</v>
      </c>
      <c r="B1" s="1"/>
      <c r="C1" s="1"/>
    </row>
    <row r="2" spans="1:3">
      <c r="A2" s="521" t="s">
        <v>3623</v>
      </c>
    </row>
    <row r="3" spans="1:3">
      <c r="A3" s="521" t="s">
        <v>6514</v>
      </c>
      <c r="B3" s="4"/>
      <c r="C3" s="4"/>
    </row>
    <row r="4" spans="1:3">
      <c r="A4" s="1785" t="s">
        <v>962</v>
      </c>
      <c r="B4" s="1925" t="s">
        <v>963</v>
      </c>
    </row>
    <row r="5" spans="1:3">
      <c r="A5" s="1509" t="s">
        <v>6513</v>
      </c>
      <c r="B5" s="182">
        <v>611</v>
      </c>
    </row>
    <row r="6" spans="1:3">
      <c r="A6" s="1509" t="s">
        <v>5433</v>
      </c>
      <c r="B6" s="182">
        <v>1042</v>
      </c>
    </row>
    <row r="7" spans="1:3">
      <c r="A7" s="1509" t="s">
        <v>3617</v>
      </c>
      <c r="B7" s="182">
        <v>908</v>
      </c>
    </row>
    <row r="8" spans="1:3">
      <c r="A8" s="1509" t="s">
        <v>3618</v>
      </c>
      <c r="B8" s="182">
        <v>480</v>
      </c>
    </row>
    <row r="9" spans="1:3">
      <c r="A9" s="1509" t="s">
        <v>5434</v>
      </c>
      <c r="B9" s="182">
        <v>1594</v>
      </c>
    </row>
    <row r="10" spans="1:3">
      <c r="A10" s="1509" t="s">
        <v>6515</v>
      </c>
      <c r="B10" s="182">
        <v>526</v>
      </c>
    </row>
    <row r="11" spans="1:3">
      <c r="A11" s="1509" t="s">
        <v>5435</v>
      </c>
      <c r="B11" s="182">
        <v>238</v>
      </c>
    </row>
    <row r="12" spans="1:3">
      <c r="A12" s="1509" t="s">
        <v>2676</v>
      </c>
      <c r="B12" s="182">
        <v>36</v>
      </c>
    </row>
    <row r="13" spans="1:3">
      <c r="A13" s="1509" t="s">
        <v>3619</v>
      </c>
      <c r="B13" s="182">
        <v>64</v>
      </c>
    </row>
    <row r="14" spans="1:3">
      <c r="A14" s="1509" t="s">
        <v>3620</v>
      </c>
      <c r="B14" s="182">
        <v>77</v>
      </c>
    </row>
    <row r="15" spans="1:3">
      <c r="A15" s="63" t="s">
        <v>3621</v>
      </c>
      <c r="B15" s="137"/>
    </row>
    <row r="16" spans="1:3">
      <c r="A16" s="63" t="s">
        <v>5436</v>
      </c>
    </row>
    <row r="18" spans="1:4">
      <c r="A18" s="521" t="s">
        <v>3624</v>
      </c>
      <c r="B18" s="4"/>
      <c r="C18" s="4"/>
      <c r="D18" s="4"/>
    </row>
    <row r="19" spans="1:4" ht="25.5">
      <c r="A19" s="1927" t="s">
        <v>957</v>
      </c>
      <c r="B19" s="1927" t="s">
        <v>958</v>
      </c>
      <c r="C19" s="1927" t="s">
        <v>959</v>
      </c>
      <c r="D19" s="1927" t="s">
        <v>960</v>
      </c>
    </row>
    <row r="20" spans="1:4">
      <c r="A20" s="718" t="s">
        <v>1243</v>
      </c>
      <c r="B20" s="1620">
        <v>10</v>
      </c>
      <c r="C20" s="182">
        <v>652</v>
      </c>
      <c r="D20" s="720">
        <v>70653.440000000002</v>
      </c>
    </row>
    <row r="21" spans="1:4">
      <c r="A21" s="718" t="s">
        <v>1244</v>
      </c>
      <c r="B21" s="1620">
        <v>7</v>
      </c>
      <c r="C21" s="182">
        <v>798.5</v>
      </c>
      <c r="D21" s="720">
        <v>104383.05</v>
      </c>
    </row>
    <row r="22" spans="1:4">
      <c r="A22" s="718" t="s">
        <v>939</v>
      </c>
      <c r="B22" s="1620">
        <v>3</v>
      </c>
      <c r="C22" s="182">
        <v>361.83</v>
      </c>
      <c r="D22" s="720">
        <v>51301.07</v>
      </c>
    </row>
    <row r="23" spans="1:4">
      <c r="A23" s="718" t="s">
        <v>961</v>
      </c>
      <c r="B23" s="1620">
        <v>177</v>
      </c>
      <c r="C23" s="182">
        <v>30162.14</v>
      </c>
      <c r="D23" s="720">
        <v>2534713.46</v>
      </c>
    </row>
    <row r="24" spans="1:4">
      <c r="A24" s="718" t="s">
        <v>894</v>
      </c>
      <c r="B24" s="1620">
        <v>6</v>
      </c>
      <c r="C24" s="182">
        <v>2446</v>
      </c>
      <c r="D24" s="720">
        <v>392024.69</v>
      </c>
    </row>
    <row r="25" spans="1:4">
      <c r="A25" s="2086" t="s">
        <v>0</v>
      </c>
      <c r="B25" s="2087">
        <f>SUM(B20:B24)</f>
        <v>203</v>
      </c>
      <c r="C25" s="2082">
        <f t="shared" ref="C25:D25" si="0">SUM(C20:C24)</f>
        <v>34420.47</v>
      </c>
      <c r="D25" s="2088">
        <f t="shared" si="0"/>
        <v>3153075.71</v>
      </c>
    </row>
    <row r="26" spans="1:4">
      <c r="A26" s="63" t="s">
        <v>3621</v>
      </c>
    </row>
  </sheetData>
  <printOptions horizontalCentered="1"/>
  <pageMargins left="0.70866141732283472" right="0.70866141732283472" top="0.74803149606299213" bottom="0.74803149606299213" header="0.31496062992125984" footer="0.31496062992125984"/>
  <pageSetup fitToHeight="12"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38"/>
  <sheetViews>
    <sheetView zoomScaleNormal="100" workbookViewId="0">
      <selection activeCell="B25" sqref="B25"/>
    </sheetView>
  </sheetViews>
  <sheetFormatPr baseColWidth="10" defaultColWidth="11.42578125" defaultRowHeight="12.75"/>
  <cols>
    <col min="1" max="1" width="54.5703125" style="2" customWidth="1"/>
    <col min="2" max="3" width="12.7109375" style="2" customWidth="1"/>
    <col min="4" max="16384" width="11.42578125" style="2"/>
  </cols>
  <sheetData>
    <row r="1" spans="1:3">
      <c r="A1" s="521" t="s">
        <v>365</v>
      </c>
      <c r="B1" s="1"/>
      <c r="C1" s="1"/>
    </row>
    <row r="2" spans="1:3">
      <c r="A2" s="521" t="s">
        <v>3628</v>
      </c>
    </row>
    <row r="3" spans="1:3">
      <c r="A3" s="521" t="s">
        <v>5357</v>
      </c>
    </row>
    <row r="4" spans="1:3" ht="25.5">
      <c r="A4" s="1770" t="s">
        <v>5358</v>
      </c>
      <c r="B4" s="1769" t="s">
        <v>1147</v>
      </c>
      <c r="C4" s="1769" t="s">
        <v>1148</v>
      </c>
    </row>
    <row r="5" spans="1:3">
      <c r="A5" s="88" t="s">
        <v>3625</v>
      </c>
      <c r="B5" s="97" t="s">
        <v>1149</v>
      </c>
      <c r="C5" s="426">
        <v>3397</v>
      </c>
    </row>
    <row r="6" spans="1:3">
      <c r="A6" s="88" t="s">
        <v>5437</v>
      </c>
      <c r="B6" s="97" t="s">
        <v>1150</v>
      </c>
      <c r="C6" s="97">
        <v>9</v>
      </c>
    </row>
    <row r="7" spans="1:3">
      <c r="A7" s="88" t="s">
        <v>3626</v>
      </c>
      <c r="B7" s="97" t="s">
        <v>1151</v>
      </c>
      <c r="C7" s="97">
        <v>6</v>
      </c>
    </row>
    <row r="8" spans="1:3">
      <c r="A8" s="88" t="s">
        <v>3627</v>
      </c>
      <c r="B8" s="97" t="s">
        <v>1152</v>
      </c>
      <c r="C8" s="97">
        <v>150</v>
      </c>
    </row>
    <row r="9" spans="1:3">
      <c r="A9" s="88" t="s">
        <v>5438</v>
      </c>
      <c r="B9" s="97" t="s">
        <v>1152</v>
      </c>
      <c r="C9" s="97">
        <v>5</v>
      </c>
    </row>
    <row r="11" spans="1:3" ht="25.5">
      <c r="A11" s="1770" t="s">
        <v>5359</v>
      </c>
      <c r="B11" s="1769" t="s">
        <v>1147</v>
      </c>
      <c r="C11" s="1769" t="s">
        <v>1148</v>
      </c>
    </row>
    <row r="12" spans="1:3">
      <c r="A12" s="142" t="s">
        <v>5593</v>
      </c>
      <c r="B12" s="97" t="s">
        <v>5442</v>
      </c>
      <c r="C12" s="97">
        <v>10</v>
      </c>
    </row>
    <row r="13" spans="1:3">
      <c r="A13" s="142" t="s">
        <v>5085</v>
      </c>
      <c r="B13" s="97" t="s">
        <v>5442</v>
      </c>
      <c r="C13" s="97">
        <v>9</v>
      </c>
    </row>
    <row r="14" spans="1:3">
      <c r="A14" s="142" t="s">
        <v>1153</v>
      </c>
      <c r="B14" s="97" t="s">
        <v>5442</v>
      </c>
      <c r="C14" s="97">
        <v>4</v>
      </c>
    </row>
    <row r="15" spans="1:3">
      <c r="A15" s="142" t="s">
        <v>5594</v>
      </c>
      <c r="B15" s="97" t="s">
        <v>5442</v>
      </c>
      <c r="C15" s="97">
        <v>2</v>
      </c>
    </row>
    <row r="16" spans="1:3">
      <c r="A16" s="142" t="s">
        <v>5439</v>
      </c>
      <c r="B16" s="97" t="s">
        <v>5442</v>
      </c>
      <c r="C16" s="97">
        <v>12</v>
      </c>
    </row>
    <row r="17" spans="1:3">
      <c r="A17" s="142" t="s">
        <v>5087</v>
      </c>
      <c r="B17" s="97" t="s">
        <v>5442</v>
      </c>
      <c r="C17" s="97">
        <v>1</v>
      </c>
    </row>
    <row r="18" spans="1:3">
      <c r="A18" s="427" t="s">
        <v>5088</v>
      </c>
      <c r="B18" s="97" t="s">
        <v>5442</v>
      </c>
      <c r="C18" s="235">
        <v>2</v>
      </c>
    </row>
    <row r="19" spans="1:3">
      <c r="A19" s="427" t="s">
        <v>5090</v>
      </c>
      <c r="B19" s="97" t="s">
        <v>5442</v>
      </c>
      <c r="C19" s="235">
        <v>22</v>
      </c>
    </row>
    <row r="20" spans="1:3">
      <c r="A20" s="427" t="s">
        <v>1154</v>
      </c>
      <c r="B20" s="97" t="s">
        <v>5442</v>
      </c>
      <c r="C20" s="235">
        <v>8</v>
      </c>
    </row>
    <row r="21" spans="1:3">
      <c r="A21" s="427" t="s">
        <v>1155</v>
      </c>
      <c r="B21" s="97" t="s">
        <v>5442</v>
      </c>
      <c r="C21" s="235">
        <v>2</v>
      </c>
    </row>
    <row r="22" spans="1:3">
      <c r="A22" s="427" t="s">
        <v>6517</v>
      </c>
      <c r="B22" s="97" t="s">
        <v>5442</v>
      </c>
      <c r="C22" s="235">
        <v>2</v>
      </c>
    </row>
    <row r="23" spans="1:3">
      <c r="A23" s="427" t="s">
        <v>6518</v>
      </c>
      <c r="B23" s="97" t="s">
        <v>5442</v>
      </c>
      <c r="C23" s="235">
        <v>5</v>
      </c>
    </row>
    <row r="24" spans="1:3">
      <c r="A24" s="427" t="s">
        <v>6519</v>
      </c>
      <c r="B24" s="97" t="s">
        <v>5442</v>
      </c>
      <c r="C24" s="235">
        <v>14</v>
      </c>
    </row>
    <row r="25" spans="1:3">
      <c r="A25" s="427" t="s">
        <v>6520</v>
      </c>
      <c r="B25" s="97" t="s">
        <v>5442</v>
      </c>
      <c r="C25" s="235">
        <v>10</v>
      </c>
    </row>
    <row r="26" spans="1:3">
      <c r="A26" s="427" t="s">
        <v>967</v>
      </c>
      <c r="B26" s="97" t="s">
        <v>5442</v>
      </c>
      <c r="C26" s="235">
        <v>6</v>
      </c>
    </row>
    <row r="27" spans="1:3">
      <c r="A27" s="427" t="s">
        <v>1257</v>
      </c>
      <c r="B27" s="97" t="s">
        <v>5442</v>
      </c>
      <c r="C27" s="235">
        <v>7</v>
      </c>
    </row>
    <row r="28" spans="1:3">
      <c r="A28" s="427" t="s">
        <v>5595</v>
      </c>
      <c r="B28" s="97" t="s">
        <v>5442</v>
      </c>
      <c r="C28" s="235">
        <v>2</v>
      </c>
    </row>
    <row r="29" spans="1:3">
      <c r="A29" s="427" t="s">
        <v>6521</v>
      </c>
      <c r="B29" s="97" t="s">
        <v>5442</v>
      </c>
      <c r="C29" s="235">
        <v>5</v>
      </c>
    </row>
    <row r="30" spans="1:3">
      <c r="A30" s="1786" t="s">
        <v>1157</v>
      </c>
      <c r="B30" s="1787" t="s">
        <v>5443</v>
      </c>
      <c r="C30" s="1787">
        <v>25</v>
      </c>
    </row>
    <row r="31" spans="1:3" ht="12.75" customHeight="1">
      <c r="A31" s="2531" t="s">
        <v>6516</v>
      </c>
      <c r="B31" s="2531"/>
      <c r="C31" s="2531"/>
    </row>
    <row r="32" spans="1:3">
      <c r="A32" s="516"/>
      <c r="B32" s="516"/>
      <c r="C32" s="516"/>
    </row>
    <row r="33" spans="1:3" ht="25.5">
      <c r="A33" s="1770" t="s">
        <v>5360</v>
      </c>
      <c r="B33" s="1769" t="s">
        <v>1147</v>
      </c>
      <c r="C33" s="1769" t="s">
        <v>1148</v>
      </c>
    </row>
    <row r="34" spans="1:3">
      <c r="A34" s="427" t="s">
        <v>1158</v>
      </c>
      <c r="B34" s="302" t="s">
        <v>1159</v>
      </c>
      <c r="C34" s="302">
        <v>115</v>
      </c>
    </row>
    <row r="35" spans="1:3">
      <c r="A35" s="427" t="s">
        <v>1160</v>
      </c>
      <c r="B35" s="302" t="s">
        <v>1159</v>
      </c>
      <c r="C35" s="302">
        <v>32</v>
      </c>
    </row>
    <row r="36" spans="1:3">
      <c r="A36" s="427" t="s">
        <v>5441</v>
      </c>
      <c r="B36" s="302" t="s">
        <v>5440</v>
      </c>
      <c r="C36" s="428">
        <v>15850</v>
      </c>
    </row>
    <row r="37" spans="1:3">
      <c r="A37" s="2529" t="s">
        <v>6600</v>
      </c>
      <c r="B37" s="2530"/>
    </row>
    <row r="38" spans="1:3">
      <c r="A38" s="2089" t="s">
        <v>1181</v>
      </c>
      <c r="B38" s="2090"/>
      <c r="C38" s="429"/>
    </row>
  </sheetData>
  <mergeCells count="2">
    <mergeCell ref="A37:B37"/>
    <mergeCell ref="A31:C31"/>
  </mergeCells>
  <printOptions horizontalCentered="1"/>
  <pageMargins left="0.70866141732283472" right="0.70866141732283472" top="0.74803149606299213" bottom="0.74803149606299213" header="0.31496062992125984" footer="0.31496062992125984"/>
  <pageSetup scale="99"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9"/>
  <sheetViews>
    <sheetView zoomScaleNormal="100" workbookViewId="0">
      <selection activeCell="B25" sqref="B25"/>
    </sheetView>
  </sheetViews>
  <sheetFormatPr baseColWidth="10" defaultColWidth="11.42578125" defaultRowHeight="12.75"/>
  <cols>
    <col min="1" max="1" width="39.7109375" style="2" bestFit="1" customWidth="1"/>
    <col min="2" max="2" width="12.7109375" style="2" customWidth="1"/>
    <col min="3" max="3" width="13.42578125" style="2" bestFit="1" customWidth="1"/>
    <col min="4" max="16384" width="11.42578125" style="2"/>
  </cols>
  <sheetData>
    <row r="1" spans="1:3">
      <c r="A1" s="521" t="s">
        <v>365</v>
      </c>
      <c r="B1" s="1"/>
    </row>
    <row r="2" spans="1:3">
      <c r="A2" s="521" t="s">
        <v>3629</v>
      </c>
    </row>
    <row r="3" spans="1:3">
      <c r="A3" s="1" t="s">
        <v>1162</v>
      </c>
      <c r="B3" s="4"/>
    </row>
    <row r="4" spans="1:3" ht="25.5">
      <c r="A4" s="404" t="s">
        <v>962</v>
      </c>
      <c r="B4" s="402" t="s">
        <v>1147</v>
      </c>
      <c r="C4" s="401" t="s">
        <v>35</v>
      </c>
    </row>
    <row r="5" spans="1:3">
      <c r="A5" s="718" t="s">
        <v>1163</v>
      </c>
      <c r="B5" s="97" t="s">
        <v>1164</v>
      </c>
      <c r="C5" s="430">
        <v>148507.23000000001</v>
      </c>
    </row>
    <row r="6" spans="1:3">
      <c r="A6" s="718" t="s">
        <v>1165</v>
      </c>
      <c r="B6" s="97" t="s">
        <v>1166</v>
      </c>
      <c r="C6" s="430">
        <v>512403</v>
      </c>
    </row>
    <row r="7" spans="1:3">
      <c r="A7" s="718" t="s">
        <v>1167</v>
      </c>
      <c r="B7" s="97" t="s">
        <v>1166</v>
      </c>
      <c r="C7" s="430">
        <v>469737</v>
      </c>
    </row>
    <row r="8" spans="1:3">
      <c r="A8" s="718" t="s">
        <v>1168</v>
      </c>
      <c r="B8" s="97" t="s">
        <v>1169</v>
      </c>
      <c r="C8" s="430">
        <v>40716</v>
      </c>
    </row>
    <row r="9" spans="1:3">
      <c r="A9" s="718" t="s">
        <v>1170</v>
      </c>
      <c r="B9" s="97" t="s">
        <v>1171</v>
      </c>
      <c r="C9" s="430">
        <v>196265</v>
      </c>
    </row>
    <row r="10" spans="1:3">
      <c r="A10" s="718" t="s">
        <v>5444</v>
      </c>
      <c r="B10" s="97" t="s">
        <v>1171</v>
      </c>
      <c r="C10" s="430">
        <v>58257</v>
      </c>
    </row>
    <row r="11" spans="1:3">
      <c r="A11" s="718" t="s">
        <v>1172</v>
      </c>
      <c r="B11" s="97" t="s">
        <v>1171</v>
      </c>
      <c r="C11" s="430">
        <v>2304043</v>
      </c>
    </row>
    <row r="12" spans="1:3">
      <c r="A12" s="718" t="s">
        <v>1173</v>
      </c>
      <c r="B12" s="97" t="s">
        <v>1174</v>
      </c>
      <c r="C12" s="430">
        <v>24000</v>
      </c>
    </row>
    <row r="13" spans="1:3">
      <c r="A13" s="718" t="s">
        <v>5445</v>
      </c>
      <c r="B13" s="97" t="s">
        <v>634</v>
      </c>
      <c r="C13" s="430">
        <v>17000</v>
      </c>
    </row>
    <row r="14" spans="1:3">
      <c r="A14" s="718" t="s">
        <v>1175</v>
      </c>
      <c r="B14" s="97" t="s">
        <v>1169</v>
      </c>
      <c r="C14" s="430">
        <v>2000</v>
      </c>
    </row>
    <row r="15" spans="1:3">
      <c r="A15" s="718" t="s">
        <v>1176</v>
      </c>
      <c r="B15" s="97" t="s">
        <v>1177</v>
      </c>
      <c r="C15" s="430">
        <v>48000</v>
      </c>
    </row>
    <row r="16" spans="1:3">
      <c r="A16" s="718" t="s">
        <v>1178</v>
      </c>
      <c r="B16" s="97" t="s">
        <v>1179</v>
      </c>
      <c r="C16" s="430">
        <v>389627</v>
      </c>
    </row>
    <row r="17" spans="1:3">
      <c r="A17" s="1788" t="s">
        <v>5596</v>
      </c>
      <c r="B17" s="431" t="s">
        <v>962</v>
      </c>
      <c r="C17" s="430">
        <v>693612</v>
      </c>
    </row>
    <row r="18" spans="1:3">
      <c r="A18" s="1788" t="s">
        <v>1180</v>
      </c>
      <c r="B18" s="431" t="s">
        <v>962</v>
      </c>
      <c r="C18" s="430">
        <v>303770</v>
      </c>
    </row>
    <row r="19" spans="1:3">
      <c r="A19" s="63" t="s">
        <v>1181</v>
      </c>
      <c r="B19" s="1789" t="s">
        <v>0</v>
      </c>
      <c r="C19" s="1790">
        <f>SUM(C5:C18)</f>
        <v>5207937.2300000004</v>
      </c>
    </row>
  </sheetData>
  <printOptions horizontalCentered="1"/>
  <pageMargins left="0.70866141732283472" right="0.70866141732283472" top="0.74803149606299213" bottom="0.74803149606299213" header="0.31496062992125984" footer="0.31496062992125984"/>
  <pageSetup fitToHeight="14"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20"/>
  <sheetViews>
    <sheetView workbookViewId="0">
      <selection activeCell="B25" sqref="B25"/>
    </sheetView>
  </sheetViews>
  <sheetFormatPr baseColWidth="10" defaultRowHeight="12.75"/>
  <cols>
    <col min="1" max="4" width="15.7109375" customWidth="1"/>
  </cols>
  <sheetData>
    <row r="1" spans="1:4">
      <c r="A1" s="719" t="s">
        <v>365</v>
      </c>
      <c r="B1" s="1"/>
      <c r="C1" s="2"/>
      <c r="D1" s="2"/>
    </row>
    <row r="2" spans="1:4">
      <c r="A2" s="719" t="s">
        <v>3640</v>
      </c>
      <c r="B2" s="2"/>
      <c r="C2" s="2"/>
      <c r="D2" s="2"/>
    </row>
    <row r="3" spans="1:4">
      <c r="A3" s="1" t="s">
        <v>6522</v>
      </c>
      <c r="B3" s="4"/>
      <c r="C3" s="2"/>
      <c r="D3" s="2"/>
    </row>
    <row r="4" spans="1:4" ht="25.5">
      <c r="A4" s="1926" t="s">
        <v>2038</v>
      </c>
      <c r="B4" s="1926" t="s">
        <v>2039</v>
      </c>
      <c r="C4" s="1927" t="s">
        <v>2040</v>
      </c>
      <c r="D4" s="1927" t="s">
        <v>2041</v>
      </c>
    </row>
    <row r="5" spans="1:4">
      <c r="A5" s="718" t="s">
        <v>2042</v>
      </c>
      <c r="B5" s="428">
        <v>3170</v>
      </c>
      <c r="C5" s="2091">
        <v>92568</v>
      </c>
      <c r="D5" s="720">
        <v>31700</v>
      </c>
    </row>
    <row r="6" spans="1:4">
      <c r="A6" s="718" t="s">
        <v>2043</v>
      </c>
      <c r="B6" s="428">
        <v>4351</v>
      </c>
      <c r="C6" s="2091">
        <v>92568</v>
      </c>
      <c r="D6" s="720">
        <f>+B6*7</f>
        <v>30457</v>
      </c>
    </row>
    <row r="7" spans="1:4">
      <c r="A7" s="718" t="s">
        <v>2044</v>
      </c>
      <c r="B7" s="428">
        <v>4037</v>
      </c>
      <c r="C7" s="2091">
        <v>92568</v>
      </c>
      <c r="D7" s="720">
        <f t="shared" ref="D7:D16" si="0">+B7*7</f>
        <v>28259</v>
      </c>
    </row>
    <row r="8" spans="1:4">
      <c r="A8" s="718" t="s">
        <v>2045</v>
      </c>
      <c r="B8" s="428">
        <v>3387</v>
      </c>
      <c r="C8" s="2091">
        <v>92568</v>
      </c>
      <c r="D8" s="720">
        <f t="shared" si="0"/>
        <v>23709</v>
      </c>
    </row>
    <row r="9" spans="1:4">
      <c r="A9" s="718" t="s">
        <v>2046</v>
      </c>
      <c r="B9" s="428">
        <v>4153</v>
      </c>
      <c r="C9" s="2091">
        <v>92568</v>
      </c>
      <c r="D9" s="720">
        <f t="shared" si="0"/>
        <v>29071</v>
      </c>
    </row>
    <row r="10" spans="1:4">
      <c r="A10" s="718" t="s">
        <v>2047</v>
      </c>
      <c r="B10" s="428">
        <v>4741</v>
      </c>
      <c r="C10" s="2091">
        <v>97188.001599999989</v>
      </c>
      <c r="D10" s="720">
        <f t="shared" si="0"/>
        <v>33187</v>
      </c>
    </row>
    <row r="11" spans="1:4">
      <c r="A11" s="718" t="s">
        <v>2048</v>
      </c>
      <c r="B11" s="428">
        <v>3968</v>
      </c>
      <c r="C11" s="2091">
        <v>97188.001599999989</v>
      </c>
      <c r="D11" s="720">
        <f t="shared" si="0"/>
        <v>27776</v>
      </c>
    </row>
    <row r="12" spans="1:4">
      <c r="A12" s="718" t="s">
        <v>2049</v>
      </c>
      <c r="B12" s="428">
        <v>310</v>
      </c>
      <c r="C12" s="720">
        <v>12676.155199999999</v>
      </c>
      <c r="D12" s="720">
        <f t="shared" si="0"/>
        <v>2170</v>
      </c>
    </row>
    <row r="13" spans="1:4">
      <c r="A13" s="718" t="s">
        <v>2050</v>
      </c>
      <c r="B13" s="428">
        <v>3366</v>
      </c>
      <c r="C13" s="2091">
        <v>88352.003200000006</v>
      </c>
      <c r="D13" s="720">
        <f t="shared" si="0"/>
        <v>23562</v>
      </c>
    </row>
    <row r="14" spans="1:4">
      <c r="A14" s="718" t="s">
        <v>2051</v>
      </c>
      <c r="B14" s="428">
        <v>5651</v>
      </c>
      <c r="C14" s="2091">
        <v>92558.998400000011</v>
      </c>
      <c r="D14" s="720">
        <f t="shared" si="0"/>
        <v>39557</v>
      </c>
    </row>
    <row r="15" spans="1:4">
      <c r="A15" s="718" t="s">
        <v>2052</v>
      </c>
      <c r="B15" s="428">
        <v>4635</v>
      </c>
      <c r="C15" s="2091">
        <v>88351.0288</v>
      </c>
      <c r="D15" s="720">
        <f t="shared" si="0"/>
        <v>32445</v>
      </c>
    </row>
    <row r="16" spans="1:4">
      <c r="A16" s="718" t="s">
        <v>2053</v>
      </c>
      <c r="B16" s="428">
        <v>1236</v>
      </c>
      <c r="C16" s="2091">
        <v>53008.009599999998</v>
      </c>
      <c r="D16" s="720">
        <f t="shared" si="0"/>
        <v>8652</v>
      </c>
    </row>
    <row r="17" spans="1:5">
      <c r="A17" s="721" t="s">
        <v>0</v>
      </c>
      <c r="B17" s="2092">
        <f>SUM(B5:B16)</f>
        <v>43005</v>
      </c>
      <c r="C17" s="722">
        <f>SUM(C5:C16)</f>
        <v>992162.19839999999</v>
      </c>
      <c r="D17" s="722">
        <f>SUM(D5:D16)</f>
        <v>310545</v>
      </c>
      <c r="E17" s="723"/>
    </row>
    <row r="18" spans="1:5">
      <c r="A18" s="724" t="s">
        <v>2054</v>
      </c>
    </row>
    <row r="20" spans="1:5">
      <c r="D20" s="725"/>
    </row>
  </sheetData>
  <printOptions horizontalCentered="1"/>
  <pageMargins left="0.70866141732283472" right="0.70866141732283472" top="0.74803149606299213" bottom="0.74803149606299213" header="0.31496062992125984" footer="0.31496062992125984"/>
  <pageSetup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17"/>
  <sheetViews>
    <sheetView zoomScaleNormal="100" workbookViewId="0">
      <selection activeCell="B25" sqref="B25"/>
    </sheetView>
  </sheetViews>
  <sheetFormatPr baseColWidth="10" defaultColWidth="11.42578125" defaultRowHeight="12.75"/>
  <cols>
    <col min="1" max="2" width="14.7109375" style="2" customWidth="1"/>
    <col min="3" max="3" width="16.28515625" style="2" customWidth="1"/>
    <col min="4" max="7" width="14.7109375" style="2" customWidth="1"/>
    <col min="8" max="8" width="16.7109375" style="2" customWidth="1"/>
    <col min="9" max="16384" width="11.42578125" style="2"/>
  </cols>
  <sheetData>
    <row r="1" spans="1:9">
      <c r="A1" s="1619" t="s">
        <v>365</v>
      </c>
      <c r="B1" s="1"/>
      <c r="C1" s="1"/>
      <c r="D1" s="1"/>
      <c r="E1" s="1"/>
    </row>
    <row r="2" spans="1:9">
      <c r="A2" s="1619" t="s">
        <v>3641</v>
      </c>
    </row>
    <row r="3" spans="1:9">
      <c r="A3" s="1" t="s">
        <v>3630</v>
      </c>
      <c r="B3" s="1"/>
      <c r="C3" s="1"/>
      <c r="D3" s="1"/>
      <c r="E3" s="1"/>
    </row>
    <row r="4" spans="1:9" ht="13.5" customHeight="1">
      <c r="A4" s="2278" t="s">
        <v>957</v>
      </c>
      <c r="B4" s="2278" t="s">
        <v>3631</v>
      </c>
      <c r="C4" s="2278" t="s">
        <v>3632</v>
      </c>
      <c r="D4" s="2343" t="s">
        <v>3633</v>
      </c>
      <c r="E4" s="2270"/>
      <c r="F4" s="2270"/>
      <c r="G4" s="2270"/>
      <c r="H4" s="2344"/>
    </row>
    <row r="5" spans="1:9">
      <c r="A5" s="2123"/>
      <c r="B5" s="2123"/>
      <c r="C5" s="2123"/>
      <c r="D5" s="1431" t="s">
        <v>3634</v>
      </c>
      <c r="E5" s="1431" t="s">
        <v>3635</v>
      </c>
      <c r="F5" s="1431" t="s">
        <v>3636</v>
      </c>
      <c r="G5" s="1431" t="s">
        <v>3637</v>
      </c>
      <c r="H5" s="1431" t="s">
        <v>3638</v>
      </c>
    </row>
    <row r="6" spans="1:9">
      <c r="A6" s="1620" t="s">
        <v>1243</v>
      </c>
      <c r="B6" s="720">
        <v>4800000</v>
      </c>
      <c r="C6" s="720">
        <v>4584420</v>
      </c>
      <c r="D6" s="720">
        <v>491866</v>
      </c>
      <c r="E6" s="720">
        <v>1264100</v>
      </c>
      <c r="F6" s="720">
        <v>1736254</v>
      </c>
      <c r="G6" s="720">
        <v>1265399</v>
      </c>
      <c r="H6" s="720">
        <f>SUM(D6:G6)</f>
        <v>4757619</v>
      </c>
      <c r="I6" s="568"/>
    </row>
    <row r="7" spans="1:9">
      <c r="A7" s="1620" t="s">
        <v>1244</v>
      </c>
      <c r="B7" s="720">
        <v>4800000</v>
      </c>
      <c r="C7" s="720">
        <v>4963845</v>
      </c>
      <c r="D7" s="720">
        <v>347547</v>
      </c>
      <c r="E7" s="720">
        <v>1188262</v>
      </c>
      <c r="F7" s="720">
        <v>1504809</v>
      </c>
      <c r="G7" s="720">
        <v>2210936</v>
      </c>
      <c r="H7" s="720">
        <f t="shared" ref="H7:H10" si="0">SUM(D7:G7)</f>
        <v>5251554</v>
      </c>
      <c r="I7" s="568"/>
    </row>
    <row r="8" spans="1:9">
      <c r="A8" s="1620" t="s">
        <v>939</v>
      </c>
      <c r="B8" s="720">
        <v>4800000</v>
      </c>
      <c r="C8" s="720">
        <v>5396492</v>
      </c>
      <c r="D8" s="720">
        <v>546274</v>
      </c>
      <c r="E8" s="720">
        <v>1140890</v>
      </c>
      <c r="F8" s="720">
        <v>1666803</v>
      </c>
      <c r="G8" s="720">
        <v>1552054</v>
      </c>
      <c r="H8" s="720">
        <f t="shared" si="0"/>
        <v>4906021</v>
      </c>
      <c r="I8" s="568"/>
    </row>
    <row r="9" spans="1:9">
      <c r="A9" s="1620" t="s">
        <v>961</v>
      </c>
      <c r="B9" s="720">
        <v>57985110</v>
      </c>
      <c r="C9" s="720">
        <v>58449105</v>
      </c>
      <c r="D9" s="720">
        <v>12084012</v>
      </c>
      <c r="E9" s="720">
        <v>12957616</v>
      </c>
      <c r="F9" s="720">
        <v>16785962</v>
      </c>
      <c r="G9" s="720">
        <v>13609204</v>
      </c>
      <c r="H9" s="720">
        <f>SUM(D9:G9)</f>
        <v>55436794</v>
      </c>
      <c r="I9" s="568"/>
    </row>
    <row r="10" spans="1:9">
      <c r="A10" s="1620" t="s">
        <v>894</v>
      </c>
      <c r="B10" s="720">
        <v>14755196</v>
      </c>
      <c r="C10" s="720">
        <v>14493130</v>
      </c>
      <c r="D10" s="720">
        <v>2606003</v>
      </c>
      <c r="E10" s="720">
        <v>4022915</v>
      </c>
      <c r="F10" s="720">
        <v>2597195</v>
      </c>
      <c r="G10" s="720">
        <v>5267017</v>
      </c>
      <c r="H10" s="720">
        <f t="shared" si="0"/>
        <v>14493130</v>
      </c>
      <c r="I10" s="1621"/>
    </row>
    <row r="11" spans="1:9">
      <c r="A11" s="721" t="s">
        <v>0</v>
      </c>
      <c r="B11" s="722">
        <f>SUM(B6:B10)</f>
        <v>87140306</v>
      </c>
      <c r="C11" s="722">
        <f t="shared" ref="C11:H11" si="1">SUM(C6:C10)</f>
        <v>87886992</v>
      </c>
      <c r="D11" s="722">
        <f t="shared" si="1"/>
        <v>16075702</v>
      </c>
      <c r="E11" s="722">
        <f t="shared" si="1"/>
        <v>20573783</v>
      </c>
      <c r="F11" s="722">
        <f t="shared" si="1"/>
        <v>24291023</v>
      </c>
      <c r="G11" s="722">
        <f t="shared" si="1"/>
        <v>23904610</v>
      </c>
      <c r="H11" s="722">
        <f t="shared" si="1"/>
        <v>84845118</v>
      </c>
      <c r="I11" s="568"/>
    </row>
    <row r="12" spans="1:9">
      <c r="A12" s="1107" t="s">
        <v>2054</v>
      </c>
      <c r="G12" s="721" t="s">
        <v>3639</v>
      </c>
      <c r="H12" s="1622">
        <f>C11-H11</f>
        <v>3041874</v>
      </c>
      <c r="I12" s="568"/>
    </row>
    <row r="17" spans="4:4">
      <c r="D17" s="517"/>
    </row>
  </sheetData>
  <mergeCells count="4">
    <mergeCell ref="A4:A5"/>
    <mergeCell ref="B4:B5"/>
    <mergeCell ref="C4:C5"/>
    <mergeCell ref="D4:H4"/>
  </mergeCells>
  <pageMargins left="0.70866141732283472" right="0.70866141732283472" top="0.74803149606299213" bottom="0.74803149606299213" header="0.31496062992125984" footer="0.31496062992125984"/>
  <pageSetup fitToHeight="21"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62"/>
  <sheetViews>
    <sheetView zoomScaleNormal="100" workbookViewId="0">
      <selection activeCell="B25" sqref="B25"/>
    </sheetView>
  </sheetViews>
  <sheetFormatPr baseColWidth="10" defaultColWidth="11.42578125" defaultRowHeight="12.75"/>
  <cols>
    <col min="1" max="1" width="30.28515625" style="352" customWidth="1"/>
    <col min="2" max="2" width="13" style="352" customWidth="1"/>
    <col min="3" max="3" width="12.7109375" style="352" customWidth="1"/>
    <col min="4" max="4" width="15" style="352" customWidth="1"/>
    <col min="5" max="5" width="12.7109375" style="352" customWidth="1"/>
    <col min="6" max="6" width="15.7109375" style="352" customWidth="1"/>
    <col min="7" max="7" width="12.7109375" style="352" customWidth="1"/>
    <col min="8" max="8" width="14.85546875" style="352" customWidth="1"/>
    <col min="9" max="16384" width="11.42578125" style="352"/>
  </cols>
  <sheetData>
    <row r="1" spans="1:7">
      <c r="A1" s="569" t="s">
        <v>365</v>
      </c>
      <c r="B1" s="411"/>
      <c r="C1" s="411"/>
      <c r="D1" s="411"/>
      <c r="E1" s="411"/>
      <c r="F1" s="411"/>
      <c r="G1" s="411"/>
    </row>
    <row r="2" spans="1:7">
      <c r="A2" s="569" t="s">
        <v>3642</v>
      </c>
    </row>
    <row r="3" spans="1:7">
      <c r="A3" s="569" t="s">
        <v>5361</v>
      </c>
    </row>
    <row r="4" spans="1:7">
      <c r="A4" s="411" t="s">
        <v>5448</v>
      </c>
      <c r="B4" s="411"/>
      <c r="C4" s="411"/>
      <c r="D4" s="411"/>
      <c r="E4" s="411"/>
      <c r="F4" s="411"/>
      <c r="G4" s="411"/>
    </row>
    <row r="5" spans="1:7" s="574" customFormat="1" ht="51" customHeight="1">
      <c r="A5" s="2532" t="s">
        <v>1597</v>
      </c>
      <c r="B5" s="2532" t="s">
        <v>957</v>
      </c>
      <c r="C5" s="2228" t="s">
        <v>5447</v>
      </c>
      <c r="D5" s="2228"/>
      <c r="E5" s="2539" t="s">
        <v>5446</v>
      </c>
      <c r="F5" s="2540"/>
    </row>
    <row r="6" spans="1:7" s="574" customFormat="1">
      <c r="A6" s="2533"/>
      <c r="B6" s="2533"/>
      <c r="C6" s="493" t="s">
        <v>1598</v>
      </c>
      <c r="D6" s="493" t="s">
        <v>35</v>
      </c>
      <c r="E6" s="469" t="s">
        <v>1598</v>
      </c>
      <c r="F6" s="470" t="s">
        <v>35</v>
      </c>
    </row>
    <row r="7" spans="1:7">
      <c r="A7" s="2536" t="s">
        <v>1599</v>
      </c>
      <c r="B7" s="573" t="s">
        <v>1243</v>
      </c>
      <c r="C7" s="575">
        <v>18</v>
      </c>
      <c r="D7" s="431">
        <v>244293</v>
      </c>
      <c r="E7" s="431">
        <v>19</v>
      </c>
      <c r="F7" s="431">
        <v>209038.7</v>
      </c>
    </row>
    <row r="8" spans="1:7">
      <c r="A8" s="2537"/>
      <c r="B8" s="573" t="s">
        <v>1244</v>
      </c>
      <c r="C8" s="575">
        <v>9</v>
      </c>
      <c r="D8" s="431">
        <v>124380</v>
      </c>
      <c r="E8" s="431">
        <v>20</v>
      </c>
      <c r="F8" s="431">
        <v>551852.05000000005</v>
      </c>
    </row>
    <row r="9" spans="1:7">
      <c r="A9" s="2537"/>
      <c r="B9" s="573" t="s">
        <v>939</v>
      </c>
      <c r="C9" s="575">
        <v>7</v>
      </c>
      <c r="D9" s="431">
        <v>179000</v>
      </c>
      <c r="E9" s="431">
        <v>18</v>
      </c>
      <c r="F9" s="431">
        <v>355565.31</v>
      </c>
    </row>
    <row r="10" spans="1:7">
      <c r="A10" s="2537"/>
      <c r="B10" s="573" t="s">
        <v>961</v>
      </c>
      <c r="C10" s="575">
        <v>218</v>
      </c>
      <c r="D10" s="431">
        <v>5796680</v>
      </c>
      <c r="E10" s="431">
        <v>11</v>
      </c>
      <c r="F10" s="431">
        <v>629761.43000000005</v>
      </c>
    </row>
    <row r="11" spans="1:7">
      <c r="A11" s="2537"/>
      <c r="B11" s="573" t="s">
        <v>894</v>
      </c>
      <c r="C11" s="575">
        <v>5</v>
      </c>
      <c r="D11" s="431">
        <v>56200</v>
      </c>
      <c r="E11" s="431">
        <v>13</v>
      </c>
      <c r="F11" s="431">
        <v>262201.51</v>
      </c>
    </row>
    <row r="12" spans="1:7">
      <c r="A12" s="2538"/>
      <c r="B12" s="577" t="s">
        <v>699</v>
      </c>
      <c r="C12" s="578">
        <f t="shared" ref="C12:D12" si="0">SUM(C7:C11)</f>
        <v>257</v>
      </c>
      <c r="D12" s="2093">
        <f t="shared" si="0"/>
        <v>6400553</v>
      </c>
      <c r="E12" s="2094">
        <f>SUM(E7:E11)</f>
        <v>81</v>
      </c>
      <c r="F12" s="2093">
        <f>SUM(F7:F11)</f>
        <v>2008419.0000000002</v>
      </c>
    </row>
    <row r="13" spans="1:7" ht="12.75" customHeight="1">
      <c r="A13" s="2536" t="s">
        <v>1600</v>
      </c>
      <c r="B13" s="573" t="s">
        <v>1243</v>
      </c>
      <c r="C13" s="575"/>
      <c r="D13" s="431"/>
      <c r="E13" s="431">
        <v>1</v>
      </c>
      <c r="F13" s="431">
        <v>9000</v>
      </c>
    </row>
    <row r="14" spans="1:7">
      <c r="A14" s="2537"/>
      <c r="B14" s="573" t="s">
        <v>1244</v>
      </c>
      <c r="C14" s="575">
        <v>10</v>
      </c>
      <c r="D14" s="431">
        <v>400400</v>
      </c>
      <c r="E14" s="431">
        <v>19</v>
      </c>
      <c r="F14" s="431">
        <v>426796.5</v>
      </c>
    </row>
    <row r="15" spans="1:7">
      <c r="A15" s="2537"/>
      <c r="B15" s="573" t="s">
        <v>939</v>
      </c>
      <c r="C15" s="575"/>
      <c r="D15" s="431"/>
      <c r="E15" s="431">
        <v>0</v>
      </c>
      <c r="F15" s="431">
        <v>0</v>
      </c>
    </row>
    <row r="16" spans="1:7">
      <c r="A16" s="2537"/>
      <c r="B16" s="573" t="s">
        <v>961</v>
      </c>
      <c r="C16" s="575"/>
      <c r="D16" s="431"/>
      <c r="E16" s="431">
        <v>6</v>
      </c>
      <c r="F16" s="431">
        <v>249880.46</v>
      </c>
    </row>
    <row r="17" spans="1:6">
      <c r="A17" s="2537"/>
      <c r="B17" s="573" t="s">
        <v>894</v>
      </c>
      <c r="C17" s="575"/>
      <c r="D17" s="431"/>
      <c r="E17" s="431">
        <v>0</v>
      </c>
      <c r="F17" s="431">
        <v>0</v>
      </c>
    </row>
    <row r="18" spans="1:6">
      <c r="A18" s="2538"/>
      <c r="B18" s="577" t="s">
        <v>699</v>
      </c>
      <c r="C18" s="578">
        <f t="shared" ref="C18:D18" si="1">SUM(C13:C17)</f>
        <v>10</v>
      </c>
      <c r="D18" s="2093">
        <f t="shared" si="1"/>
        <v>400400</v>
      </c>
      <c r="E18" s="2094">
        <f>SUM(E13:E17)</f>
        <v>26</v>
      </c>
      <c r="F18" s="2093">
        <f>SUM(F13:F17)</f>
        <v>685676.96</v>
      </c>
    </row>
    <row r="19" spans="1:6">
      <c r="A19" s="2536" t="s">
        <v>1601</v>
      </c>
      <c r="B19" s="573" t="s">
        <v>1243</v>
      </c>
      <c r="C19" s="575"/>
      <c r="D19" s="431"/>
      <c r="E19" s="431">
        <v>0</v>
      </c>
      <c r="F19" s="431">
        <v>0</v>
      </c>
    </row>
    <row r="20" spans="1:6">
      <c r="A20" s="2537"/>
      <c r="B20" s="573" t="s">
        <v>1244</v>
      </c>
      <c r="C20" s="575">
        <v>10</v>
      </c>
      <c r="D20" s="431">
        <v>50000</v>
      </c>
      <c r="E20" s="431">
        <v>3</v>
      </c>
      <c r="F20" s="431">
        <v>16431.05</v>
      </c>
    </row>
    <row r="21" spans="1:6">
      <c r="A21" s="2537"/>
      <c r="B21" s="573" t="s">
        <v>939</v>
      </c>
      <c r="C21" s="575">
        <v>2</v>
      </c>
      <c r="D21" s="431">
        <v>10000</v>
      </c>
      <c r="E21" s="431">
        <v>6</v>
      </c>
      <c r="F21" s="431">
        <v>29242.400000000001</v>
      </c>
    </row>
    <row r="22" spans="1:6">
      <c r="A22" s="2537"/>
      <c r="B22" s="573" t="s">
        <v>961</v>
      </c>
      <c r="C22" s="575">
        <v>17</v>
      </c>
      <c r="D22" s="431">
        <v>68000</v>
      </c>
      <c r="E22" s="431">
        <v>13</v>
      </c>
      <c r="F22" s="431">
        <v>142860.38</v>
      </c>
    </row>
    <row r="23" spans="1:6">
      <c r="A23" s="2537"/>
      <c r="B23" s="573" t="s">
        <v>894</v>
      </c>
      <c r="C23" s="575">
        <v>8</v>
      </c>
      <c r="D23" s="431">
        <v>22400</v>
      </c>
      <c r="E23" s="431">
        <v>0</v>
      </c>
      <c r="F23" s="431">
        <v>0</v>
      </c>
    </row>
    <row r="24" spans="1:6">
      <c r="A24" s="2538"/>
      <c r="B24" s="577" t="s">
        <v>699</v>
      </c>
      <c r="C24" s="578">
        <f t="shared" ref="C24:D24" si="2">SUM(C19:C23)</f>
        <v>37</v>
      </c>
      <c r="D24" s="2093">
        <f t="shared" si="2"/>
        <v>150400</v>
      </c>
      <c r="E24" s="2094">
        <f>SUM(E19:E23)</f>
        <v>22</v>
      </c>
      <c r="F24" s="2093">
        <f>SUM(F19:F23)</f>
        <v>188533.83000000002</v>
      </c>
    </row>
    <row r="25" spans="1:6">
      <c r="A25" s="2536" t="s">
        <v>1602</v>
      </c>
      <c r="B25" s="573" t="s">
        <v>1243</v>
      </c>
      <c r="C25" s="575"/>
      <c r="D25" s="431"/>
      <c r="E25" s="431">
        <v>0</v>
      </c>
      <c r="F25" s="431">
        <v>0</v>
      </c>
    </row>
    <row r="26" spans="1:6">
      <c r="A26" s="2537"/>
      <c r="B26" s="573" t="s">
        <v>1244</v>
      </c>
      <c r="C26" s="575"/>
      <c r="D26" s="431"/>
      <c r="E26" s="431">
        <v>0</v>
      </c>
      <c r="F26" s="431">
        <v>0</v>
      </c>
    </row>
    <row r="27" spans="1:6">
      <c r="A27" s="2537"/>
      <c r="B27" s="573" t="s">
        <v>939</v>
      </c>
      <c r="C27" s="575"/>
      <c r="D27" s="431"/>
      <c r="E27" s="431">
        <v>1</v>
      </c>
      <c r="F27" s="431">
        <v>19840</v>
      </c>
    </row>
    <row r="28" spans="1:6">
      <c r="A28" s="2537"/>
      <c r="B28" s="573" t="s">
        <v>961</v>
      </c>
      <c r="C28" s="575">
        <v>6</v>
      </c>
      <c r="D28" s="431">
        <v>1633971</v>
      </c>
      <c r="E28" s="431">
        <v>24</v>
      </c>
      <c r="F28" s="431">
        <v>678207.91</v>
      </c>
    </row>
    <row r="29" spans="1:6">
      <c r="A29" s="2537"/>
      <c r="B29" s="573" t="s">
        <v>894</v>
      </c>
      <c r="C29" s="575"/>
      <c r="D29" s="431"/>
      <c r="E29" s="431">
        <v>0</v>
      </c>
      <c r="F29" s="431">
        <v>0</v>
      </c>
    </row>
    <row r="30" spans="1:6">
      <c r="A30" s="2538"/>
      <c r="B30" s="577" t="s">
        <v>699</v>
      </c>
      <c r="C30" s="578">
        <f t="shared" ref="C30:D30" si="3">SUM(C25:C29)</f>
        <v>6</v>
      </c>
      <c r="D30" s="2093">
        <f t="shared" si="3"/>
        <v>1633971</v>
      </c>
      <c r="E30" s="2094">
        <f>SUM(E25:E29)</f>
        <v>25</v>
      </c>
      <c r="F30" s="2093">
        <f>SUM(F25:F29)</f>
        <v>698047.91</v>
      </c>
    </row>
    <row r="31" spans="1:6">
      <c r="A31" s="2534" t="s">
        <v>0</v>
      </c>
      <c r="B31" s="2535"/>
      <c r="C31" s="580">
        <f>SUM(C30,C24,C18,C12)</f>
        <v>310</v>
      </c>
      <c r="D31" s="2095">
        <f t="shared" ref="D31" si="4">SUM(D30,D24,D18,D12)</f>
        <v>8585324</v>
      </c>
      <c r="E31" s="2096">
        <f>SUM(E30,E24,E18,E12)</f>
        <v>154</v>
      </c>
      <c r="F31" s="2095">
        <f>SUM(F30,F24,F18,F12)</f>
        <v>3580677.7</v>
      </c>
    </row>
    <row r="32" spans="1:6">
      <c r="A32" s="425" t="s">
        <v>1591</v>
      </c>
    </row>
    <row r="34" spans="1:7">
      <c r="A34" s="411" t="s">
        <v>5449</v>
      </c>
      <c r="B34" s="411"/>
      <c r="C34" s="411"/>
      <c r="D34" s="411"/>
      <c r="E34" s="411"/>
      <c r="F34" s="411"/>
      <c r="G34" s="411"/>
    </row>
    <row r="35" spans="1:7" ht="38.25" customHeight="1">
      <c r="A35" s="2532" t="s">
        <v>1597</v>
      </c>
      <c r="B35" s="2532" t="s">
        <v>957</v>
      </c>
      <c r="C35" s="2228" t="s">
        <v>5597</v>
      </c>
      <c r="D35" s="2228"/>
    </row>
    <row r="36" spans="1:7">
      <c r="A36" s="2533"/>
      <c r="B36" s="2533"/>
      <c r="C36" s="493" t="s">
        <v>1598</v>
      </c>
      <c r="D36" s="493" t="s">
        <v>35</v>
      </c>
    </row>
    <row r="37" spans="1:7">
      <c r="A37" s="2536" t="s">
        <v>1599</v>
      </c>
      <c r="B37" s="573" t="s">
        <v>1243</v>
      </c>
      <c r="C37" s="575">
        <v>14</v>
      </c>
      <c r="D37" s="576">
        <v>409291.68</v>
      </c>
    </row>
    <row r="38" spans="1:7">
      <c r="A38" s="2537"/>
      <c r="B38" s="573" t="s">
        <v>1244</v>
      </c>
      <c r="C38" s="575">
        <v>27</v>
      </c>
      <c r="D38" s="576">
        <v>612281.93000000005</v>
      </c>
    </row>
    <row r="39" spans="1:7">
      <c r="A39" s="2537"/>
      <c r="B39" s="573" t="s">
        <v>939</v>
      </c>
      <c r="C39" s="575">
        <v>29</v>
      </c>
      <c r="D39" s="576">
        <v>952255.11</v>
      </c>
    </row>
    <row r="40" spans="1:7">
      <c r="A40" s="2537"/>
      <c r="B40" s="573" t="s">
        <v>961</v>
      </c>
      <c r="C40" s="575">
        <v>0</v>
      </c>
      <c r="D40" s="576">
        <v>0</v>
      </c>
    </row>
    <row r="41" spans="1:7">
      <c r="A41" s="2537"/>
      <c r="B41" s="573" t="s">
        <v>894</v>
      </c>
      <c r="C41" s="575">
        <v>1</v>
      </c>
      <c r="D41" s="576">
        <v>40551.199999999997</v>
      </c>
    </row>
    <row r="42" spans="1:7">
      <c r="A42" s="2538"/>
      <c r="B42" s="577" t="s">
        <v>699</v>
      </c>
      <c r="C42" s="578">
        <f>SUM(C37:C41)</f>
        <v>71</v>
      </c>
      <c r="D42" s="579">
        <f>SUM(D37:D41)</f>
        <v>2014379.9200000002</v>
      </c>
    </row>
    <row r="43" spans="1:7">
      <c r="A43" s="2536" t="s">
        <v>1600</v>
      </c>
      <c r="B43" s="573" t="s">
        <v>1243</v>
      </c>
      <c r="C43" s="575">
        <v>11</v>
      </c>
      <c r="D43" s="576">
        <v>185453.1</v>
      </c>
    </row>
    <row r="44" spans="1:7">
      <c r="A44" s="2537"/>
      <c r="B44" s="573" t="s">
        <v>1244</v>
      </c>
      <c r="C44" s="575">
        <v>50</v>
      </c>
      <c r="D44" s="576">
        <v>2322168.7000000002</v>
      </c>
    </row>
    <row r="45" spans="1:7">
      <c r="A45" s="2537"/>
      <c r="B45" s="573" t="s">
        <v>939</v>
      </c>
      <c r="C45" s="575">
        <v>2</v>
      </c>
      <c r="D45" s="576">
        <v>42807</v>
      </c>
    </row>
    <row r="46" spans="1:7">
      <c r="A46" s="2537"/>
      <c r="B46" s="573" t="s">
        <v>961</v>
      </c>
      <c r="C46" s="575">
        <v>0</v>
      </c>
      <c r="D46" s="576">
        <v>0</v>
      </c>
    </row>
    <row r="47" spans="1:7">
      <c r="A47" s="2537"/>
      <c r="B47" s="573" t="s">
        <v>894</v>
      </c>
      <c r="C47" s="575">
        <v>1</v>
      </c>
      <c r="D47" s="576">
        <v>580000</v>
      </c>
    </row>
    <row r="48" spans="1:7">
      <c r="A48" s="2538"/>
      <c r="B48" s="577" t="s">
        <v>699</v>
      </c>
      <c r="C48" s="578">
        <f>SUM(C43:C47)</f>
        <v>64</v>
      </c>
      <c r="D48" s="579">
        <f>SUM(D43:D47)</f>
        <v>3130428.8000000003</v>
      </c>
    </row>
    <row r="49" spans="1:4">
      <c r="A49" s="2536" t="s">
        <v>1601</v>
      </c>
      <c r="B49" s="573" t="s">
        <v>1243</v>
      </c>
      <c r="C49" s="575">
        <v>95</v>
      </c>
      <c r="D49" s="576">
        <v>3499</v>
      </c>
    </row>
    <row r="50" spans="1:4">
      <c r="A50" s="2537"/>
      <c r="B50" s="573" t="s">
        <v>1244</v>
      </c>
      <c r="C50" s="575">
        <v>6</v>
      </c>
      <c r="D50" s="576">
        <v>33104.800000000003</v>
      </c>
    </row>
    <row r="51" spans="1:4">
      <c r="A51" s="2537"/>
      <c r="B51" s="573" t="s">
        <v>939</v>
      </c>
      <c r="C51" s="575">
        <v>2</v>
      </c>
      <c r="D51" s="576">
        <v>20195</v>
      </c>
    </row>
    <row r="52" spans="1:4">
      <c r="A52" s="2537"/>
      <c r="B52" s="573" t="s">
        <v>961</v>
      </c>
      <c r="C52" s="575">
        <v>0</v>
      </c>
      <c r="D52" s="576">
        <v>0</v>
      </c>
    </row>
    <row r="53" spans="1:4">
      <c r="A53" s="2537"/>
      <c r="B53" s="573" t="s">
        <v>894</v>
      </c>
      <c r="C53" s="575">
        <v>0</v>
      </c>
      <c r="D53" s="576">
        <v>0</v>
      </c>
    </row>
    <row r="54" spans="1:4">
      <c r="A54" s="2538"/>
      <c r="B54" s="577" t="s">
        <v>699</v>
      </c>
      <c r="C54" s="578">
        <f>SUM(C49:C53)</f>
        <v>103</v>
      </c>
      <c r="D54" s="579">
        <f>SUM(D49:D53)</f>
        <v>56798.8</v>
      </c>
    </row>
    <row r="55" spans="1:4">
      <c r="A55" s="2536" t="s">
        <v>1602</v>
      </c>
      <c r="B55" s="573" t="s">
        <v>1243</v>
      </c>
      <c r="C55" s="575">
        <v>6</v>
      </c>
      <c r="D55" s="576">
        <v>80190</v>
      </c>
    </row>
    <row r="56" spans="1:4">
      <c r="A56" s="2537"/>
      <c r="B56" s="573" t="s">
        <v>1244</v>
      </c>
      <c r="C56" s="575">
        <v>4</v>
      </c>
      <c r="D56" s="576">
        <v>35353.86</v>
      </c>
    </row>
    <row r="57" spans="1:4">
      <c r="A57" s="2537"/>
      <c r="B57" s="573" t="s">
        <v>939</v>
      </c>
      <c r="C57" s="575">
        <v>12</v>
      </c>
      <c r="D57" s="576">
        <v>184720.18</v>
      </c>
    </row>
    <row r="58" spans="1:4">
      <c r="A58" s="2537"/>
      <c r="B58" s="573" t="s">
        <v>961</v>
      </c>
      <c r="C58" s="575">
        <v>0</v>
      </c>
      <c r="D58" s="576">
        <v>0</v>
      </c>
    </row>
    <row r="59" spans="1:4">
      <c r="A59" s="2537"/>
      <c r="B59" s="573" t="s">
        <v>894</v>
      </c>
      <c r="C59" s="575">
        <v>0</v>
      </c>
      <c r="D59" s="576">
        <v>0</v>
      </c>
    </row>
    <row r="60" spans="1:4">
      <c r="A60" s="2538"/>
      <c r="B60" s="577" t="s">
        <v>699</v>
      </c>
      <c r="C60" s="578">
        <f>SUM(C55:C59)</f>
        <v>22</v>
      </c>
      <c r="D60" s="579">
        <f>SUM(D55:D59)</f>
        <v>300264.03999999998</v>
      </c>
    </row>
    <row r="61" spans="1:4">
      <c r="A61" s="2534" t="s">
        <v>0</v>
      </c>
      <c r="B61" s="2535"/>
      <c r="C61" s="580">
        <f t="shared" ref="C61:D61" si="5">SUM(C60,C54,C48,C42)</f>
        <v>260</v>
      </c>
      <c r="D61" s="581">
        <f t="shared" si="5"/>
        <v>5501871.5600000005</v>
      </c>
    </row>
    <row r="62" spans="1:4">
      <c r="A62" s="425" t="s">
        <v>1591</v>
      </c>
    </row>
  </sheetData>
  <mergeCells count="17">
    <mergeCell ref="E5:F5"/>
    <mergeCell ref="A13:A18"/>
    <mergeCell ref="A19:A24"/>
    <mergeCell ref="A25:A30"/>
    <mergeCell ref="A31:B31"/>
    <mergeCell ref="A7:A12"/>
    <mergeCell ref="A5:A6"/>
    <mergeCell ref="B5:B6"/>
    <mergeCell ref="C5:D5"/>
    <mergeCell ref="A35:A36"/>
    <mergeCell ref="B35:B36"/>
    <mergeCell ref="A61:B61"/>
    <mergeCell ref="C35:D35"/>
    <mergeCell ref="A37:A42"/>
    <mergeCell ref="A43:A48"/>
    <mergeCell ref="A49:A54"/>
    <mergeCell ref="A55:A60"/>
  </mergeCells>
  <printOptions horizontalCentered="1"/>
  <pageMargins left="0.70866141732283472" right="0.70866141732283472" top="0.74803149606299213" bottom="0.74803149606299213" header="0.31496062992125984" footer="0.31496062992125984"/>
  <pageSetup fitToHeight="13" orientation="landscape" r:id="rId1"/>
  <rowBreaks count="1" manualBreakCount="1">
    <brk id="33"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2"/>
  <sheetViews>
    <sheetView workbookViewId="0">
      <selection activeCell="B25" sqref="B25"/>
    </sheetView>
  </sheetViews>
  <sheetFormatPr baseColWidth="10" defaultColWidth="11.42578125" defaultRowHeight="12.75"/>
  <cols>
    <col min="1" max="1" width="21.85546875" style="352" customWidth="1"/>
    <col min="2" max="5" width="15.7109375" style="352" customWidth="1"/>
    <col min="6" max="16384" width="11.42578125" style="352"/>
  </cols>
  <sheetData>
    <row r="1" spans="1:5">
      <c r="A1" s="569" t="s">
        <v>365</v>
      </c>
      <c r="B1" s="411"/>
      <c r="C1" s="411"/>
      <c r="D1" s="411"/>
    </row>
    <row r="2" spans="1:5">
      <c r="A2" s="569" t="s">
        <v>3643</v>
      </c>
    </row>
    <row r="3" spans="1:5">
      <c r="A3" s="411" t="s">
        <v>1585</v>
      </c>
      <c r="B3" s="411"/>
      <c r="C3" s="411"/>
      <c r="D3" s="411"/>
    </row>
    <row r="4" spans="1:5">
      <c r="A4" s="2541" t="s">
        <v>957</v>
      </c>
      <c r="B4" s="2542" t="s">
        <v>1586</v>
      </c>
      <c r="C4" s="2542"/>
      <c r="D4" s="2542"/>
      <c r="E4" s="2542"/>
    </row>
    <row r="5" spans="1:5">
      <c r="A5" s="2541"/>
      <c r="B5" s="570" t="s">
        <v>1587</v>
      </c>
      <c r="C5" s="570" t="s">
        <v>1588</v>
      </c>
      <c r="D5" s="570" t="s">
        <v>1589</v>
      </c>
      <c r="E5" s="570" t="s">
        <v>1590</v>
      </c>
    </row>
    <row r="6" spans="1:5">
      <c r="A6" s="571" t="s">
        <v>1243</v>
      </c>
      <c r="B6" s="571">
        <v>138</v>
      </c>
      <c r="C6" s="571">
        <v>44</v>
      </c>
      <c r="D6" s="571">
        <v>2</v>
      </c>
      <c r="E6" s="571">
        <v>6</v>
      </c>
    </row>
    <row r="7" spans="1:5">
      <c r="A7" s="571" t="s">
        <v>1244</v>
      </c>
      <c r="B7" s="571">
        <v>240</v>
      </c>
      <c r="C7" s="571">
        <v>297</v>
      </c>
      <c r="D7" s="571">
        <v>2</v>
      </c>
      <c r="E7" s="571">
        <v>18</v>
      </c>
    </row>
    <row r="8" spans="1:5">
      <c r="A8" s="571" t="s">
        <v>939</v>
      </c>
      <c r="B8" s="571">
        <v>80</v>
      </c>
      <c r="C8" s="571">
        <v>70</v>
      </c>
      <c r="D8" s="571">
        <v>1</v>
      </c>
      <c r="E8" s="571">
        <v>3</v>
      </c>
    </row>
    <row r="9" spans="1:5">
      <c r="A9" s="571" t="s">
        <v>961</v>
      </c>
      <c r="B9" s="571">
        <v>381</v>
      </c>
      <c r="C9" s="571"/>
      <c r="D9" s="571">
        <v>4</v>
      </c>
      <c r="E9" s="571">
        <v>4</v>
      </c>
    </row>
    <row r="10" spans="1:5">
      <c r="A10" s="571" t="s">
        <v>894</v>
      </c>
      <c r="B10" s="571">
        <v>84</v>
      </c>
      <c r="C10" s="571">
        <v>25</v>
      </c>
      <c r="D10" s="571">
        <v>1</v>
      </c>
      <c r="E10" s="571">
        <v>5</v>
      </c>
    </row>
    <row r="11" spans="1:5">
      <c r="A11" s="572" t="s">
        <v>0</v>
      </c>
      <c r="B11" s="570">
        <f>SUM(B6:B10)</f>
        <v>923</v>
      </c>
      <c r="C11" s="570">
        <f t="shared" ref="C11:E11" si="0">SUM(C6:C10)</f>
        <v>436</v>
      </c>
      <c r="D11" s="570">
        <f t="shared" si="0"/>
        <v>10</v>
      </c>
      <c r="E11" s="570">
        <f t="shared" si="0"/>
        <v>36</v>
      </c>
    </row>
    <row r="12" spans="1:5">
      <c r="A12" s="425" t="s">
        <v>1591</v>
      </c>
    </row>
  </sheetData>
  <mergeCells count="2">
    <mergeCell ref="A4:A5"/>
    <mergeCell ref="B4:E4"/>
  </mergeCells>
  <printOptions horizontalCentered="1"/>
  <pageMargins left="0.70866141732283472" right="0.70866141732283472" top="0.74803149606299213" bottom="0.74803149606299213" header="0.31496062992125984" footer="0.31496062992125984"/>
  <pageSetup fitToHeight="13"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1"/>
  <sheetViews>
    <sheetView zoomScaleNormal="100" workbookViewId="0">
      <selection activeCell="B25" sqref="B25"/>
    </sheetView>
  </sheetViews>
  <sheetFormatPr baseColWidth="10" defaultColWidth="11.42578125" defaultRowHeight="12.75"/>
  <cols>
    <col min="1" max="1" width="31.28515625" style="352" customWidth="1"/>
    <col min="2" max="4" width="15.7109375" style="352" customWidth="1"/>
    <col min="5" max="16384" width="11.42578125" style="352"/>
  </cols>
  <sheetData>
    <row r="1" spans="1:3">
      <c r="A1" s="569" t="s">
        <v>365</v>
      </c>
      <c r="B1" s="411"/>
      <c r="C1" s="411"/>
    </row>
    <row r="2" spans="1:3">
      <c r="A2" s="569" t="s">
        <v>3644</v>
      </c>
    </row>
    <row r="3" spans="1:3">
      <c r="A3" s="411" t="s">
        <v>6523</v>
      </c>
      <c r="B3" s="411"/>
      <c r="C3" s="411"/>
    </row>
    <row r="4" spans="1:3">
      <c r="A4" s="570" t="s">
        <v>681</v>
      </c>
      <c r="B4" s="570" t="s">
        <v>1598</v>
      </c>
    </row>
    <row r="5" spans="1:3">
      <c r="A5" s="573" t="s">
        <v>1592</v>
      </c>
      <c r="B5" s="571">
        <v>51</v>
      </c>
    </row>
    <row r="6" spans="1:3">
      <c r="A6" s="573" t="s">
        <v>1593</v>
      </c>
      <c r="B6" s="571">
        <v>36</v>
      </c>
    </row>
    <row r="7" spans="1:3">
      <c r="A7" s="573" t="s">
        <v>1594</v>
      </c>
      <c r="B7" s="571">
        <v>27</v>
      </c>
    </row>
    <row r="8" spans="1:3">
      <c r="A8" s="573" t="s">
        <v>1595</v>
      </c>
      <c r="B8" s="571">
        <v>125</v>
      </c>
    </row>
    <row r="9" spans="1:3">
      <c r="A9" s="573" t="s">
        <v>1596</v>
      </c>
      <c r="B9" s="571">
        <v>457</v>
      </c>
    </row>
    <row r="10" spans="1:3">
      <c r="A10" s="572" t="s">
        <v>0</v>
      </c>
      <c r="B10" s="570">
        <f>SUM(B5:B9)</f>
        <v>696</v>
      </c>
    </row>
    <row r="11" spans="1:3">
      <c r="A11" s="425" t="s">
        <v>1591</v>
      </c>
    </row>
  </sheetData>
  <printOptions horizontalCentered="1"/>
  <pageMargins left="0.70866141732283472" right="0.70866141732283472" top="0.74803149606299213" bottom="0.74803149606299213" header="0.31496062992125984" footer="0.31496062992125984"/>
  <pageSetup fitToHeight="13"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58"/>
  <sheetViews>
    <sheetView zoomScaleNormal="100" workbookViewId="0">
      <selection activeCell="B25" sqref="B25"/>
    </sheetView>
  </sheetViews>
  <sheetFormatPr baseColWidth="10" defaultColWidth="11.42578125" defaultRowHeight="12.75"/>
  <cols>
    <col min="1" max="1" width="61.28515625" style="352" bestFit="1" customWidth="1"/>
    <col min="2" max="7" width="12.7109375" style="352" customWidth="1"/>
    <col min="8" max="8" width="11.42578125" style="352"/>
    <col min="9" max="9" width="58.140625" style="352" bestFit="1" customWidth="1"/>
    <col min="10" max="16384" width="11.42578125" style="352"/>
  </cols>
  <sheetData>
    <row r="1" spans="1:7">
      <c r="A1" s="569" t="s">
        <v>365</v>
      </c>
      <c r="B1" s="411"/>
      <c r="C1" s="411"/>
      <c r="D1" s="411"/>
    </row>
    <row r="2" spans="1:7">
      <c r="A2" s="569" t="s">
        <v>3645</v>
      </c>
    </row>
    <row r="3" spans="1:7">
      <c r="A3" s="411" t="s">
        <v>6524</v>
      </c>
      <c r="B3" s="411"/>
      <c r="C3" s="411"/>
      <c r="D3" s="411"/>
    </row>
    <row r="4" spans="1:7">
      <c r="A4" s="2541" t="s">
        <v>1612</v>
      </c>
      <c r="B4" s="2542" t="s">
        <v>963</v>
      </c>
      <c r="C4" s="2542"/>
      <c r="D4" s="2542"/>
      <c r="E4" s="2542"/>
      <c r="F4" s="2542"/>
      <c r="G4" s="2541" t="s">
        <v>0</v>
      </c>
    </row>
    <row r="5" spans="1:7">
      <c r="A5" s="2544"/>
      <c r="B5" s="570" t="s">
        <v>1243</v>
      </c>
      <c r="C5" s="570" t="s">
        <v>1244</v>
      </c>
      <c r="D5" s="570" t="s">
        <v>939</v>
      </c>
      <c r="E5" s="570" t="s">
        <v>961</v>
      </c>
      <c r="F5" s="570" t="s">
        <v>894</v>
      </c>
      <c r="G5" s="2541"/>
    </row>
    <row r="6" spans="1:7">
      <c r="A6" s="608" t="s">
        <v>1613</v>
      </c>
      <c r="B6" s="609">
        <v>70</v>
      </c>
      <c r="C6" s="610">
        <v>72</v>
      </c>
      <c r="D6" s="610">
        <v>34</v>
      </c>
      <c r="E6" s="610">
        <v>20</v>
      </c>
      <c r="F6" s="610">
        <v>7</v>
      </c>
      <c r="G6" s="611">
        <f t="shared" ref="G6:G53" si="0">SUM(B6:F6)</f>
        <v>203</v>
      </c>
    </row>
    <row r="7" spans="1:7">
      <c r="A7" s="608" t="s">
        <v>1614</v>
      </c>
      <c r="B7" s="609">
        <v>0</v>
      </c>
      <c r="C7" s="610">
        <v>0</v>
      </c>
      <c r="D7" s="610">
        <v>0</v>
      </c>
      <c r="E7" s="610">
        <v>115</v>
      </c>
      <c r="F7" s="610">
        <v>0</v>
      </c>
      <c r="G7" s="611">
        <f t="shared" si="0"/>
        <v>115</v>
      </c>
    </row>
    <row r="8" spans="1:7">
      <c r="A8" s="608" t="s">
        <v>1615</v>
      </c>
      <c r="B8" s="609">
        <v>4</v>
      </c>
      <c r="C8" s="610">
        <v>6</v>
      </c>
      <c r="D8" s="610">
        <v>6</v>
      </c>
      <c r="E8" s="610">
        <v>152</v>
      </c>
      <c r="F8" s="610">
        <v>0</v>
      </c>
      <c r="G8" s="611">
        <f t="shared" si="0"/>
        <v>168</v>
      </c>
    </row>
    <row r="9" spans="1:7">
      <c r="A9" s="608" t="s">
        <v>1616</v>
      </c>
      <c r="B9" s="609">
        <v>47</v>
      </c>
      <c r="C9" s="610">
        <v>39</v>
      </c>
      <c r="D9" s="610">
        <v>20</v>
      </c>
      <c r="E9" s="610">
        <v>11</v>
      </c>
      <c r="F9" s="610">
        <v>6</v>
      </c>
      <c r="G9" s="611">
        <f>SUM(B9:F9)</f>
        <v>123</v>
      </c>
    </row>
    <row r="10" spans="1:7">
      <c r="A10" s="608" t="s">
        <v>1617</v>
      </c>
      <c r="B10" s="609">
        <v>0</v>
      </c>
      <c r="C10" s="610">
        <v>0</v>
      </c>
      <c r="D10" s="610">
        <v>0</v>
      </c>
      <c r="E10" s="610">
        <v>3</v>
      </c>
      <c r="F10" s="610">
        <v>0</v>
      </c>
      <c r="G10" s="611">
        <f>SUM(B10:F10)</f>
        <v>3</v>
      </c>
    </row>
    <row r="11" spans="1:7">
      <c r="A11" s="608" t="s">
        <v>1618</v>
      </c>
      <c r="B11" s="609">
        <v>0</v>
      </c>
      <c r="C11" s="609">
        <v>0</v>
      </c>
      <c r="D11" s="609">
        <v>0</v>
      </c>
      <c r="E11" s="609">
        <v>0</v>
      </c>
      <c r="F11" s="609">
        <v>0</v>
      </c>
      <c r="G11" s="611">
        <f t="shared" si="0"/>
        <v>0</v>
      </c>
    </row>
    <row r="12" spans="1:7">
      <c r="A12" s="608" t="s">
        <v>1619</v>
      </c>
      <c r="B12" s="609">
        <v>50</v>
      </c>
      <c r="C12" s="610">
        <v>7</v>
      </c>
      <c r="D12" s="610">
        <v>26</v>
      </c>
      <c r="E12" s="610">
        <v>3</v>
      </c>
      <c r="F12" s="610">
        <v>0</v>
      </c>
      <c r="G12" s="611">
        <f t="shared" si="0"/>
        <v>86</v>
      </c>
    </row>
    <row r="13" spans="1:7">
      <c r="A13" s="608" t="s">
        <v>1620</v>
      </c>
      <c r="B13" s="609">
        <v>57</v>
      </c>
      <c r="C13" s="610">
        <v>60</v>
      </c>
      <c r="D13" s="610">
        <v>61</v>
      </c>
      <c r="E13" s="610">
        <v>11</v>
      </c>
      <c r="F13" s="610">
        <v>15</v>
      </c>
      <c r="G13" s="611">
        <f t="shared" si="0"/>
        <v>204</v>
      </c>
    </row>
    <row r="14" spans="1:7">
      <c r="A14" s="608" t="s">
        <v>1621</v>
      </c>
      <c r="B14" s="609">
        <v>0</v>
      </c>
      <c r="C14" s="609">
        <v>0</v>
      </c>
      <c r="D14" s="609">
        <v>0</v>
      </c>
      <c r="E14" s="609">
        <v>0</v>
      </c>
      <c r="F14" s="609">
        <v>0</v>
      </c>
      <c r="G14" s="611">
        <f t="shared" si="0"/>
        <v>0</v>
      </c>
    </row>
    <row r="15" spans="1:7">
      <c r="A15" s="608" t="s">
        <v>1622</v>
      </c>
      <c r="B15" s="609">
        <v>0</v>
      </c>
      <c r="C15" s="610">
        <v>1</v>
      </c>
      <c r="D15" s="610">
        <v>2</v>
      </c>
      <c r="E15" s="610">
        <v>0</v>
      </c>
      <c r="F15" s="610">
        <v>0</v>
      </c>
      <c r="G15" s="611">
        <f t="shared" si="0"/>
        <v>3</v>
      </c>
    </row>
    <row r="16" spans="1:7">
      <c r="A16" s="608" t="s">
        <v>1623</v>
      </c>
      <c r="B16" s="609">
        <v>0</v>
      </c>
      <c r="C16" s="609">
        <v>0</v>
      </c>
      <c r="D16" s="609">
        <v>0</v>
      </c>
      <c r="E16" s="609">
        <v>0</v>
      </c>
      <c r="F16" s="609">
        <v>0</v>
      </c>
      <c r="G16" s="611">
        <f t="shared" si="0"/>
        <v>0</v>
      </c>
    </row>
    <row r="17" spans="1:7">
      <c r="A17" s="608" t="s">
        <v>1624</v>
      </c>
      <c r="B17" s="609">
        <v>58</v>
      </c>
      <c r="C17" s="610">
        <v>46</v>
      </c>
      <c r="D17" s="610">
        <v>35</v>
      </c>
      <c r="E17" s="610">
        <v>46</v>
      </c>
      <c r="F17" s="610">
        <v>14</v>
      </c>
      <c r="G17" s="611">
        <f t="shared" si="0"/>
        <v>199</v>
      </c>
    </row>
    <row r="18" spans="1:7">
      <c r="A18" s="608" t="s">
        <v>1625</v>
      </c>
      <c r="B18" s="609">
        <v>59</v>
      </c>
      <c r="C18" s="610">
        <v>59</v>
      </c>
      <c r="D18" s="610">
        <v>46</v>
      </c>
      <c r="E18" s="610">
        <v>7</v>
      </c>
      <c r="F18" s="610">
        <v>15</v>
      </c>
      <c r="G18" s="611">
        <f t="shared" si="0"/>
        <v>186</v>
      </c>
    </row>
    <row r="19" spans="1:7">
      <c r="A19" s="608" t="s">
        <v>1626</v>
      </c>
      <c r="B19" s="609">
        <v>80</v>
      </c>
      <c r="C19" s="610">
        <v>20</v>
      </c>
      <c r="D19" s="610">
        <v>30</v>
      </c>
      <c r="E19" s="610">
        <v>8</v>
      </c>
      <c r="F19" s="610">
        <v>5</v>
      </c>
      <c r="G19" s="611">
        <f t="shared" si="0"/>
        <v>143</v>
      </c>
    </row>
    <row r="20" spans="1:7">
      <c r="A20" s="608" t="s">
        <v>1627</v>
      </c>
      <c r="B20" s="609">
        <v>0</v>
      </c>
      <c r="C20" s="609">
        <v>0</v>
      </c>
      <c r="D20" s="609">
        <v>0</v>
      </c>
      <c r="E20" s="609">
        <v>0</v>
      </c>
      <c r="F20" s="609">
        <v>0</v>
      </c>
      <c r="G20" s="611">
        <f t="shared" si="0"/>
        <v>0</v>
      </c>
    </row>
    <row r="21" spans="1:7">
      <c r="A21" s="608" t="s">
        <v>1628</v>
      </c>
      <c r="B21" s="609">
        <v>1</v>
      </c>
      <c r="C21" s="610">
        <v>0</v>
      </c>
      <c r="D21" s="610">
        <v>0</v>
      </c>
      <c r="E21" s="610">
        <v>48</v>
      </c>
      <c r="F21" s="610">
        <v>0</v>
      </c>
      <c r="G21" s="611">
        <f t="shared" si="0"/>
        <v>49</v>
      </c>
    </row>
    <row r="22" spans="1:7">
      <c r="A22" s="608" t="s">
        <v>1629</v>
      </c>
      <c r="B22" s="609">
        <v>0</v>
      </c>
      <c r="C22" s="610">
        <v>0</v>
      </c>
      <c r="D22" s="610">
        <v>0</v>
      </c>
      <c r="E22" s="610">
        <v>1</v>
      </c>
      <c r="F22" s="610">
        <v>0</v>
      </c>
      <c r="G22" s="611">
        <f t="shared" si="0"/>
        <v>1</v>
      </c>
    </row>
    <row r="23" spans="1:7">
      <c r="A23" s="608" t="s">
        <v>1630</v>
      </c>
      <c r="B23" s="609">
        <v>28</v>
      </c>
      <c r="C23" s="610">
        <v>7</v>
      </c>
      <c r="D23" s="610">
        <v>46</v>
      </c>
      <c r="E23" s="610">
        <v>94</v>
      </c>
      <c r="F23" s="610">
        <v>182</v>
      </c>
      <c r="G23" s="611">
        <f t="shared" si="0"/>
        <v>357</v>
      </c>
    </row>
    <row r="24" spans="1:7">
      <c r="A24" s="608" t="s">
        <v>1631</v>
      </c>
      <c r="B24" s="609">
        <v>56</v>
      </c>
      <c r="C24" s="610">
        <v>54</v>
      </c>
      <c r="D24" s="610">
        <v>62</v>
      </c>
      <c r="E24" s="610">
        <v>11</v>
      </c>
      <c r="F24" s="610">
        <v>16</v>
      </c>
      <c r="G24" s="611">
        <f t="shared" si="0"/>
        <v>199</v>
      </c>
    </row>
    <row r="25" spans="1:7">
      <c r="A25" s="608" t="s">
        <v>1632</v>
      </c>
      <c r="B25" s="609">
        <v>26</v>
      </c>
      <c r="C25" s="610">
        <v>50</v>
      </c>
      <c r="D25" s="610">
        <v>17</v>
      </c>
      <c r="E25" s="610">
        <v>12</v>
      </c>
      <c r="F25" s="610">
        <v>4</v>
      </c>
      <c r="G25" s="611">
        <f t="shared" si="0"/>
        <v>109</v>
      </c>
    </row>
    <row r="26" spans="1:7">
      <c r="A26" s="608" t="s">
        <v>1633</v>
      </c>
      <c r="B26" s="609">
        <v>21</v>
      </c>
      <c r="C26" s="610">
        <v>102</v>
      </c>
      <c r="D26" s="610">
        <v>77</v>
      </c>
      <c r="E26" s="610">
        <v>33</v>
      </c>
      <c r="F26" s="610">
        <v>74</v>
      </c>
      <c r="G26" s="611">
        <f t="shared" si="0"/>
        <v>307</v>
      </c>
    </row>
    <row r="27" spans="1:7">
      <c r="A27" s="608" t="s">
        <v>1634</v>
      </c>
      <c r="B27" s="609">
        <v>0</v>
      </c>
      <c r="C27" s="610">
        <v>1</v>
      </c>
      <c r="D27" s="610">
        <v>2</v>
      </c>
      <c r="E27" s="610">
        <v>3</v>
      </c>
      <c r="F27" s="610">
        <v>0</v>
      </c>
      <c r="G27" s="611">
        <f t="shared" si="0"/>
        <v>6</v>
      </c>
    </row>
    <row r="28" spans="1:7">
      <c r="A28" s="608" t="s">
        <v>1635</v>
      </c>
      <c r="B28" s="609">
        <v>18</v>
      </c>
      <c r="C28" s="610">
        <v>12</v>
      </c>
      <c r="D28" s="610">
        <v>17</v>
      </c>
      <c r="E28" s="610">
        <v>38</v>
      </c>
      <c r="F28" s="610">
        <v>65</v>
      </c>
      <c r="G28" s="611">
        <f t="shared" si="0"/>
        <v>150</v>
      </c>
    </row>
    <row r="29" spans="1:7">
      <c r="A29" s="608" t="s">
        <v>1636</v>
      </c>
      <c r="B29" s="609">
        <v>12</v>
      </c>
      <c r="C29" s="610">
        <v>32</v>
      </c>
      <c r="D29" s="610">
        <v>15</v>
      </c>
      <c r="E29" s="610">
        <v>0</v>
      </c>
      <c r="F29" s="610">
        <v>2</v>
      </c>
      <c r="G29" s="611">
        <f t="shared" si="0"/>
        <v>61</v>
      </c>
    </row>
    <row r="30" spans="1:7">
      <c r="A30" s="608" t="s">
        <v>1637</v>
      </c>
      <c r="B30" s="609">
        <v>43</v>
      </c>
      <c r="C30" s="610">
        <v>29</v>
      </c>
      <c r="D30" s="610">
        <v>64</v>
      </c>
      <c r="E30" s="610">
        <v>0</v>
      </c>
      <c r="F30" s="610">
        <v>0</v>
      </c>
      <c r="G30" s="611">
        <f t="shared" si="0"/>
        <v>136</v>
      </c>
    </row>
    <row r="31" spans="1:7">
      <c r="A31" s="608" t="s">
        <v>1638</v>
      </c>
      <c r="B31" s="609">
        <v>0</v>
      </c>
      <c r="C31" s="610">
        <v>0</v>
      </c>
      <c r="D31" s="610">
        <v>0</v>
      </c>
      <c r="E31" s="610">
        <v>12</v>
      </c>
      <c r="F31" s="610">
        <v>2</v>
      </c>
      <c r="G31" s="611">
        <f t="shared" si="0"/>
        <v>14</v>
      </c>
    </row>
    <row r="32" spans="1:7">
      <c r="A32" s="608" t="s">
        <v>1639</v>
      </c>
      <c r="B32" s="609">
        <v>0</v>
      </c>
      <c r="C32" s="610">
        <v>0</v>
      </c>
      <c r="D32" s="610">
        <v>6</v>
      </c>
      <c r="E32" s="610">
        <v>0</v>
      </c>
      <c r="F32" s="610">
        <v>0</v>
      </c>
      <c r="G32" s="611">
        <f t="shared" si="0"/>
        <v>6</v>
      </c>
    </row>
    <row r="33" spans="1:7">
      <c r="A33" s="608" t="s">
        <v>1640</v>
      </c>
      <c r="B33" s="609">
        <v>0</v>
      </c>
      <c r="C33" s="609">
        <v>0</v>
      </c>
      <c r="D33" s="609">
        <v>0</v>
      </c>
      <c r="E33" s="609">
        <v>0</v>
      </c>
      <c r="F33" s="609">
        <v>0</v>
      </c>
      <c r="G33" s="611">
        <f t="shared" si="0"/>
        <v>0</v>
      </c>
    </row>
    <row r="34" spans="1:7">
      <c r="A34" s="608" t="s">
        <v>1641</v>
      </c>
      <c r="B34" s="609">
        <v>0</v>
      </c>
      <c r="C34" s="609">
        <v>0</v>
      </c>
      <c r="D34" s="609">
        <v>0</v>
      </c>
      <c r="E34" s="609">
        <v>0</v>
      </c>
      <c r="F34" s="609">
        <v>0</v>
      </c>
      <c r="G34" s="611">
        <f t="shared" si="0"/>
        <v>0</v>
      </c>
    </row>
    <row r="35" spans="1:7">
      <c r="A35" s="608" t="s">
        <v>1642</v>
      </c>
      <c r="B35" s="609">
        <v>76</v>
      </c>
      <c r="C35" s="610">
        <v>17</v>
      </c>
      <c r="D35" s="610">
        <v>29</v>
      </c>
      <c r="E35" s="610">
        <v>278</v>
      </c>
      <c r="F35" s="610">
        <v>0</v>
      </c>
      <c r="G35" s="611">
        <f t="shared" si="0"/>
        <v>400</v>
      </c>
    </row>
    <row r="36" spans="1:7">
      <c r="A36" s="608" t="s">
        <v>1643</v>
      </c>
      <c r="B36" s="609">
        <v>0</v>
      </c>
      <c r="C36" s="610">
        <v>3</v>
      </c>
      <c r="D36" s="610">
        <v>0</v>
      </c>
      <c r="E36" s="610">
        <v>0</v>
      </c>
      <c r="F36" s="610">
        <v>0</v>
      </c>
      <c r="G36" s="611">
        <f t="shared" si="0"/>
        <v>3</v>
      </c>
    </row>
    <row r="37" spans="1:7">
      <c r="A37" s="608" t="s">
        <v>1644</v>
      </c>
      <c r="B37" s="609">
        <v>1</v>
      </c>
      <c r="C37" s="610">
        <v>2</v>
      </c>
      <c r="D37" s="610">
        <v>2</v>
      </c>
      <c r="E37" s="610">
        <v>3</v>
      </c>
      <c r="F37" s="610">
        <v>0</v>
      </c>
      <c r="G37" s="611">
        <f t="shared" si="0"/>
        <v>8</v>
      </c>
    </row>
    <row r="38" spans="1:7">
      <c r="A38" s="608" t="s">
        <v>1645</v>
      </c>
      <c r="B38" s="609">
        <v>21</v>
      </c>
      <c r="C38" s="610">
        <v>147</v>
      </c>
      <c r="D38" s="610">
        <v>162</v>
      </c>
      <c r="E38" s="610">
        <v>0</v>
      </c>
      <c r="F38" s="610">
        <v>4</v>
      </c>
      <c r="G38" s="611">
        <f t="shared" si="0"/>
        <v>334</v>
      </c>
    </row>
    <row r="39" spans="1:7">
      <c r="A39" s="608" t="s">
        <v>1646</v>
      </c>
      <c r="B39" s="609">
        <v>0</v>
      </c>
      <c r="C39" s="609">
        <v>0</v>
      </c>
      <c r="D39" s="609">
        <v>0</v>
      </c>
      <c r="E39" s="609">
        <v>0</v>
      </c>
      <c r="F39" s="609">
        <v>0</v>
      </c>
      <c r="G39" s="611">
        <f t="shared" si="0"/>
        <v>0</v>
      </c>
    </row>
    <row r="40" spans="1:7">
      <c r="A40" s="608" t="s">
        <v>1647</v>
      </c>
      <c r="B40" s="609">
        <v>0</v>
      </c>
      <c r="C40" s="609">
        <v>0</v>
      </c>
      <c r="D40" s="609">
        <v>0</v>
      </c>
      <c r="E40" s="609">
        <v>0</v>
      </c>
      <c r="F40" s="609">
        <v>0</v>
      </c>
      <c r="G40" s="611">
        <f t="shared" si="0"/>
        <v>0</v>
      </c>
    </row>
    <row r="41" spans="1:7">
      <c r="A41" s="608" t="s">
        <v>1648</v>
      </c>
      <c r="B41" s="609">
        <v>0</v>
      </c>
      <c r="C41" s="610">
        <v>0</v>
      </c>
      <c r="D41" s="610">
        <v>7</v>
      </c>
      <c r="E41" s="610">
        <v>2</v>
      </c>
      <c r="F41" s="610">
        <v>0</v>
      </c>
      <c r="G41" s="611">
        <f t="shared" si="0"/>
        <v>9</v>
      </c>
    </row>
    <row r="42" spans="1:7">
      <c r="A42" s="608" t="s">
        <v>1649</v>
      </c>
      <c r="B42" s="609">
        <v>105</v>
      </c>
      <c r="C42" s="610">
        <v>341</v>
      </c>
      <c r="D42" s="610">
        <v>112</v>
      </c>
      <c r="E42" s="610">
        <v>624</v>
      </c>
      <c r="F42" s="610">
        <v>192</v>
      </c>
      <c r="G42" s="611">
        <f t="shared" si="0"/>
        <v>1374</v>
      </c>
    </row>
    <row r="43" spans="1:7">
      <c r="A43" s="608" t="s">
        <v>1650</v>
      </c>
      <c r="B43" s="609">
        <v>0</v>
      </c>
      <c r="C43" s="609">
        <v>0</v>
      </c>
      <c r="D43" s="609">
        <v>0</v>
      </c>
      <c r="E43" s="609">
        <v>0</v>
      </c>
      <c r="F43" s="609">
        <v>0</v>
      </c>
      <c r="G43" s="611">
        <f t="shared" si="0"/>
        <v>0</v>
      </c>
    </row>
    <row r="44" spans="1:7">
      <c r="A44" s="608" t="s">
        <v>1651</v>
      </c>
      <c r="B44" s="609">
        <v>0</v>
      </c>
      <c r="C44" s="610">
        <v>0</v>
      </c>
      <c r="D44" s="610">
        <v>0</v>
      </c>
      <c r="E44" s="610">
        <v>109</v>
      </c>
      <c r="F44" s="610">
        <v>5</v>
      </c>
      <c r="G44" s="611">
        <f t="shared" si="0"/>
        <v>114</v>
      </c>
    </row>
    <row r="45" spans="1:7">
      <c r="A45" s="608" t="s">
        <v>1652</v>
      </c>
      <c r="B45" s="609">
        <v>0</v>
      </c>
      <c r="C45" s="610">
        <v>0</v>
      </c>
      <c r="D45" s="610">
        <v>0</v>
      </c>
      <c r="E45" s="610">
        <v>1</v>
      </c>
      <c r="F45" s="610">
        <v>0</v>
      </c>
      <c r="G45" s="611">
        <f t="shared" si="0"/>
        <v>1</v>
      </c>
    </row>
    <row r="46" spans="1:7">
      <c r="A46" s="608" t="s">
        <v>1653</v>
      </c>
      <c r="B46" s="609">
        <v>76</v>
      </c>
      <c r="C46" s="610">
        <v>39</v>
      </c>
      <c r="D46" s="610">
        <v>96</v>
      </c>
      <c r="E46" s="610">
        <v>455</v>
      </c>
      <c r="F46" s="610">
        <v>664</v>
      </c>
      <c r="G46" s="611">
        <f t="shared" si="0"/>
        <v>1330</v>
      </c>
    </row>
    <row r="47" spans="1:7">
      <c r="A47" s="608" t="s">
        <v>1654</v>
      </c>
      <c r="B47" s="609">
        <v>55</v>
      </c>
      <c r="C47" s="610">
        <v>44</v>
      </c>
      <c r="D47" s="610">
        <v>36</v>
      </c>
      <c r="E47" s="610">
        <v>47</v>
      </c>
      <c r="F47" s="610">
        <v>15</v>
      </c>
      <c r="G47" s="611">
        <f t="shared" si="0"/>
        <v>197</v>
      </c>
    </row>
    <row r="48" spans="1:7">
      <c r="A48" s="608" t="s">
        <v>1655</v>
      </c>
      <c r="B48" s="609">
        <v>3</v>
      </c>
      <c r="C48" s="610">
        <v>8</v>
      </c>
      <c r="D48" s="610">
        <v>3</v>
      </c>
      <c r="E48" s="610">
        <v>17</v>
      </c>
      <c r="F48" s="610">
        <v>5</v>
      </c>
      <c r="G48" s="611">
        <f t="shared" si="0"/>
        <v>36</v>
      </c>
    </row>
    <row r="49" spans="1:7">
      <c r="A49" s="608" t="s">
        <v>1656</v>
      </c>
      <c r="B49" s="609">
        <v>0</v>
      </c>
      <c r="C49" s="610">
        <v>0</v>
      </c>
      <c r="D49" s="610">
        <v>0</v>
      </c>
      <c r="E49" s="610">
        <v>319</v>
      </c>
      <c r="F49" s="610">
        <v>0</v>
      </c>
      <c r="G49" s="611">
        <f t="shared" si="0"/>
        <v>319</v>
      </c>
    </row>
    <row r="50" spans="1:7">
      <c r="A50" s="608" t="s">
        <v>1657</v>
      </c>
      <c r="B50" s="609">
        <v>3</v>
      </c>
      <c r="C50" s="610">
        <v>0</v>
      </c>
      <c r="D50" s="610">
        <v>0</v>
      </c>
      <c r="E50" s="610">
        <v>0</v>
      </c>
      <c r="F50" s="610">
        <v>63</v>
      </c>
      <c r="G50" s="611">
        <f t="shared" si="0"/>
        <v>66</v>
      </c>
    </row>
    <row r="51" spans="1:7">
      <c r="A51" s="608" t="s">
        <v>1658</v>
      </c>
      <c r="B51" s="609">
        <v>57</v>
      </c>
      <c r="C51" s="610">
        <v>64</v>
      </c>
      <c r="D51" s="610">
        <v>44</v>
      </c>
      <c r="E51" s="610">
        <v>8</v>
      </c>
      <c r="F51" s="610">
        <v>17</v>
      </c>
      <c r="G51" s="611">
        <f t="shared" si="0"/>
        <v>190</v>
      </c>
    </row>
    <row r="52" spans="1:7">
      <c r="A52" s="608" t="s">
        <v>1659</v>
      </c>
      <c r="B52" s="609">
        <v>15</v>
      </c>
      <c r="C52" s="610">
        <v>35</v>
      </c>
      <c r="D52" s="610">
        <v>20</v>
      </c>
      <c r="E52" s="610">
        <v>6</v>
      </c>
      <c r="F52" s="610">
        <v>3</v>
      </c>
      <c r="G52" s="611">
        <f t="shared" si="0"/>
        <v>79</v>
      </c>
    </row>
    <row r="53" spans="1:7">
      <c r="A53" s="1623" t="s">
        <v>0</v>
      </c>
      <c r="B53" s="1624">
        <v>1042</v>
      </c>
      <c r="C53" s="1624">
        <v>1297</v>
      </c>
      <c r="D53" s="1624">
        <v>1077</v>
      </c>
      <c r="E53" s="1624">
        <v>2497</v>
      </c>
      <c r="F53" s="1624">
        <v>1375</v>
      </c>
      <c r="G53" s="1624">
        <f t="shared" si="0"/>
        <v>7288</v>
      </c>
    </row>
    <row r="54" spans="1:7">
      <c r="A54" s="425" t="s">
        <v>6525</v>
      </c>
      <c r="B54" s="612"/>
      <c r="C54" s="613"/>
      <c r="D54" s="614"/>
      <c r="E54" s="614"/>
      <c r="F54" s="614"/>
      <c r="G54" s="614"/>
    </row>
    <row r="55" spans="1:7" ht="12.75" customHeight="1">
      <c r="A55" s="2545" t="s">
        <v>1660</v>
      </c>
      <c r="B55" s="2545"/>
      <c r="C55" s="2545"/>
      <c r="D55" s="2545"/>
      <c r="E55" s="2545"/>
      <c r="F55" s="2545"/>
      <c r="G55" s="2545"/>
    </row>
    <row r="56" spans="1:7" ht="12.75" customHeight="1">
      <c r="A56" s="2543" t="s">
        <v>5598</v>
      </c>
      <c r="B56" s="2543"/>
      <c r="C56" s="2543"/>
      <c r="D56" s="2543"/>
      <c r="E56" s="2543"/>
      <c r="F56" s="2543"/>
      <c r="G56" s="2543"/>
    </row>
    <row r="57" spans="1:7">
      <c r="A57" s="2543" t="s">
        <v>5599</v>
      </c>
      <c r="B57" s="2543"/>
      <c r="C57" s="2543"/>
      <c r="D57" s="2543"/>
      <c r="E57" s="2543"/>
      <c r="F57" s="2543"/>
      <c r="G57" s="2543"/>
    </row>
    <row r="58" spans="1:7">
      <c r="A58" s="425" t="s">
        <v>1591</v>
      </c>
      <c r="B58" s="612"/>
      <c r="C58" s="613"/>
      <c r="D58" s="614"/>
      <c r="E58" s="614"/>
      <c r="F58" s="614"/>
      <c r="G58" s="614"/>
    </row>
  </sheetData>
  <autoFilter ref="B5:F57"/>
  <mergeCells count="6">
    <mergeCell ref="A57:G57"/>
    <mergeCell ref="A4:A5"/>
    <mergeCell ref="B4:F4"/>
    <mergeCell ref="G4:G5"/>
    <mergeCell ref="A55:G55"/>
    <mergeCell ref="A56:G56"/>
  </mergeCells>
  <printOptions horizontalCentered="1"/>
  <pageMargins left="0.70866141732283472" right="0.70866141732283472" top="0.74803149606299213" bottom="0.74803149606299213" header="0.31496062992125984" footer="0.31496062992125984"/>
  <pageSetup scale="7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23"/>
  <sheetViews>
    <sheetView workbookViewId="0">
      <selection activeCell="B25" sqref="B25"/>
    </sheetView>
  </sheetViews>
  <sheetFormatPr baseColWidth="10" defaultColWidth="11.42578125" defaultRowHeight="12.75"/>
  <cols>
    <col min="1" max="1" width="31.28515625" style="352" customWidth="1"/>
    <col min="2" max="2" width="15.7109375" style="352" customWidth="1"/>
    <col min="3" max="3" width="17.140625" style="352" customWidth="1"/>
    <col min="4" max="5" width="15.7109375" style="352" customWidth="1"/>
    <col min="6" max="16384" width="11.42578125" style="352"/>
  </cols>
  <sheetData>
    <row r="1" spans="1:4">
      <c r="A1" s="569" t="s">
        <v>365</v>
      </c>
      <c r="B1" s="411"/>
      <c r="C1" s="411"/>
      <c r="D1" s="411"/>
    </row>
    <row r="2" spans="1:4">
      <c r="A2" s="569" t="s">
        <v>3646</v>
      </c>
    </row>
    <row r="3" spans="1:4">
      <c r="A3" s="411" t="s">
        <v>1605</v>
      </c>
      <c r="B3" s="411"/>
      <c r="C3" s="411"/>
      <c r="D3" s="411"/>
    </row>
    <row r="4" spans="1:4">
      <c r="A4" s="583" t="s">
        <v>1606</v>
      </c>
      <c r="B4" s="583" t="s">
        <v>1604</v>
      </c>
      <c r="C4" s="583" t="s">
        <v>35</v>
      </c>
    </row>
    <row r="5" spans="1:4">
      <c r="A5" s="584" t="s">
        <v>1607</v>
      </c>
      <c r="B5" s="585">
        <v>705</v>
      </c>
      <c r="C5" s="576">
        <v>7070818.6200000001</v>
      </c>
    </row>
    <row r="6" spans="1:4" ht="13.5" customHeight="1">
      <c r="A6" s="584" t="s">
        <v>1608</v>
      </c>
      <c r="B6" s="586">
        <v>1712</v>
      </c>
      <c r="C6" s="576">
        <v>7390265.8300000001</v>
      </c>
    </row>
    <row r="7" spans="1:4">
      <c r="A7" s="587" t="s">
        <v>1609</v>
      </c>
      <c r="B7" s="586">
        <v>4674</v>
      </c>
      <c r="C7" s="576">
        <v>56754012.600000001</v>
      </c>
    </row>
    <row r="8" spans="1:4">
      <c r="A8" s="587" t="s">
        <v>1610</v>
      </c>
      <c r="B8" s="586">
        <v>827</v>
      </c>
      <c r="C8" s="576">
        <v>2086929.38</v>
      </c>
    </row>
    <row r="9" spans="1:4">
      <c r="A9" s="572" t="s">
        <v>0</v>
      </c>
      <c r="B9" s="588">
        <f>SUM(B5:B8)</f>
        <v>7918</v>
      </c>
      <c r="C9" s="589">
        <f>SUM(C5:C8)</f>
        <v>73302026.429999992</v>
      </c>
    </row>
    <row r="10" spans="1:4">
      <c r="A10" s="425" t="s">
        <v>1591</v>
      </c>
    </row>
    <row r="11" spans="1:4">
      <c r="A11" s="590"/>
      <c r="B11" s="351"/>
      <c r="C11" s="351"/>
    </row>
    <row r="12" spans="1:4">
      <c r="A12" s="591"/>
      <c r="B12" s="592"/>
      <c r="C12" s="351"/>
    </row>
    <row r="13" spans="1:4">
      <c r="A13" s="593"/>
      <c r="B13" s="582"/>
      <c r="C13" s="351"/>
    </row>
    <row r="14" spans="1:4">
      <c r="A14" s="593"/>
      <c r="B14" s="582"/>
      <c r="C14" s="351"/>
    </row>
    <row r="15" spans="1:4">
      <c r="A15" s="593"/>
      <c r="B15" s="582"/>
      <c r="C15" s="351"/>
    </row>
    <row r="16" spans="1:4">
      <c r="A16" s="593"/>
      <c r="B16" s="582"/>
      <c r="C16" s="351"/>
    </row>
    <row r="17" spans="1:3">
      <c r="A17" s="593"/>
      <c r="B17" s="582"/>
      <c r="C17" s="351"/>
    </row>
    <row r="18" spans="1:3">
      <c r="A18" s="593"/>
      <c r="B18" s="582"/>
      <c r="C18" s="351"/>
    </row>
    <row r="19" spans="1:3">
      <c r="A19" s="593"/>
      <c r="B19" s="582"/>
      <c r="C19" s="351"/>
    </row>
    <row r="20" spans="1:3">
      <c r="A20" s="593"/>
      <c r="B20" s="582"/>
      <c r="C20" s="351"/>
    </row>
    <row r="21" spans="1:3">
      <c r="A21" s="594"/>
      <c r="B21" s="595"/>
      <c r="C21" s="351"/>
    </row>
    <row r="22" spans="1:3">
      <c r="A22" s="596"/>
      <c r="B22" s="351"/>
      <c r="C22" s="351"/>
    </row>
    <row r="23" spans="1:3">
      <c r="A23" s="351"/>
      <c r="B23" s="351"/>
      <c r="C23" s="351"/>
    </row>
  </sheetData>
  <printOptions horizontalCentered="1"/>
  <pageMargins left="0.70866141732283472" right="0.70866141732283472" top="0.74803149606299213" bottom="0.74803149606299213" header="0.31496062992125984" footer="0.31496062992125984"/>
  <pageSetup fitToHeight="1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I24"/>
  <sheetViews>
    <sheetView zoomScaleNormal="100" workbookViewId="0">
      <selection activeCell="A2" sqref="A2"/>
    </sheetView>
  </sheetViews>
  <sheetFormatPr baseColWidth="10" defaultColWidth="11.42578125" defaultRowHeight="12.75"/>
  <cols>
    <col min="1" max="1" width="16.5703125" style="2" customWidth="1"/>
    <col min="2" max="35" width="6.7109375" style="2" customWidth="1"/>
    <col min="36" max="16384" width="11.42578125" style="2"/>
  </cols>
  <sheetData>
    <row r="1" spans="1:35">
      <c r="A1" s="74" t="s">
        <v>651</v>
      </c>
      <c r="B1" s="1"/>
      <c r="C1" s="1"/>
      <c r="D1" s="1"/>
      <c r="E1" s="1"/>
      <c r="F1" s="1"/>
      <c r="G1" s="1"/>
      <c r="H1" s="1"/>
      <c r="I1" s="1"/>
      <c r="J1" s="1"/>
      <c r="K1" s="1"/>
      <c r="L1" s="1"/>
      <c r="M1" s="1"/>
      <c r="N1" s="1"/>
      <c r="O1" s="1"/>
      <c r="P1" s="1"/>
      <c r="Q1" s="1"/>
      <c r="R1" s="1"/>
      <c r="S1" s="1"/>
      <c r="T1" s="1"/>
      <c r="U1" s="1"/>
    </row>
    <row r="2" spans="1:35">
      <c r="A2" s="74" t="s">
        <v>735</v>
      </c>
      <c r="B2" s="1"/>
      <c r="C2" s="1"/>
      <c r="D2" s="1"/>
      <c r="E2" s="1"/>
      <c r="F2" s="1"/>
      <c r="G2" s="1"/>
      <c r="H2" s="1"/>
      <c r="I2" s="1"/>
      <c r="J2" s="1"/>
      <c r="K2" s="1"/>
      <c r="L2" s="1"/>
      <c r="M2" s="1"/>
      <c r="N2" s="1"/>
      <c r="O2" s="1"/>
      <c r="P2" s="1"/>
      <c r="Q2" s="1"/>
      <c r="R2" s="1"/>
      <c r="S2" s="1"/>
      <c r="T2" s="1"/>
      <c r="U2" s="1"/>
    </row>
    <row r="3" spans="1:35" ht="38.25">
      <c r="A3" s="275" t="s">
        <v>5317</v>
      </c>
    </row>
    <row r="4" spans="1:35">
      <c r="A4" s="2122" t="s">
        <v>736</v>
      </c>
      <c r="B4" s="2182" t="s">
        <v>48</v>
      </c>
      <c r="C4" s="2182"/>
      <c r="D4" s="2182"/>
      <c r="E4" s="2182"/>
      <c r="F4" s="2182"/>
      <c r="G4" s="2182"/>
      <c r="H4" s="2182"/>
      <c r="I4" s="2182"/>
      <c r="J4" s="2182"/>
      <c r="K4" s="2182"/>
      <c r="L4" s="2182"/>
      <c r="M4" s="2182"/>
      <c r="N4" s="2182"/>
      <c r="O4" s="2182"/>
      <c r="P4" s="2182"/>
      <c r="Q4" s="2182"/>
      <c r="R4" s="2182"/>
      <c r="S4" s="2182"/>
      <c r="T4" s="2182" t="s">
        <v>48</v>
      </c>
      <c r="U4" s="2182"/>
      <c r="V4" s="2182"/>
      <c r="W4" s="2182"/>
      <c r="X4" s="2182"/>
      <c r="Y4" s="2182"/>
      <c r="Z4" s="2182"/>
      <c r="AA4" s="2182"/>
      <c r="AB4" s="2182"/>
      <c r="AC4" s="2182"/>
      <c r="AD4" s="2182"/>
      <c r="AE4" s="2182"/>
      <c r="AF4" s="2182"/>
      <c r="AG4" s="2182"/>
      <c r="AH4" s="2182"/>
      <c r="AI4" s="2182"/>
    </row>
    <row r="5" spans="1:35">
      <c r="A5" s="2123"/>
      <c r="B5" s="123" t="s">
        <v>701</v>
      </c>
      <c r="C5" s="123" t="s">
        <v>702</v>
      </c>
      <c r="D5" s="123" t="s">
        <v>703</v>
      </c>
      <c r="E5" s="123" t="s">
        <v>704</v>
      </c>
      <c r="F5" s="123" t="s">
        <v>705</v>
      </c>
      <c r="G5" s="123" t="s">
        <v>706</v>
      </c>
      <c r="H5" s="123" t="s">
        <v>707</v>
      </c>
      <c r="I5" s="123" t="s">
        <v>708</v>
      </c>
      <c r="J5" s="123" t="s">
        <v>709</v>
      </c>
      <c r="K5" s="123" t="s">
        <v>710</v>
      </c>
      <c r="L5" s="123" t="s">
        <v>711</v>
      </c>
      <c r="M5" s="123" t="s">
        <v>712</v>
      </c>
      <c r="N5" s="123" t="s">
        <v>713</v>
      </c>
      <c r="O5" s="123" t="s">
        <v>714</v>
      </c>
      <c r="P5" s="123" t="s">
        <v>715</v>
      </c>
      <c r="Q5" s="123" t="s">
        <v>716</v>
      </c>
      <c r="R5" s="123" t="s">
        <v>717</v>
      </c>
      <c r="S5" s="123" t="s">
        <v>718</v>
      </c>
      <c r="T5" s="123" t="s">
        <v>719</v>
      </c>
      <c r="U5" s="123" t="s">
        <v>720</v>
      </c>
      <c r="V5" s="123" t="s">
        <v>721</v>
      </c>
      <c r="W5" s="123" t="s">
        <v>722</v>
      </c>
      <c r="X5" s="123" t="s">
        <v>723</v>
      </c>
      <c r="Y5" s="123" t="s">
        <v>724</v>
      </c>
      <c r="Z5" s="123" t="s">
        <v>725</v>
      </c>
      <c r="AA5" s="123" t="s">
        <v>726</v>
      </c>
      <c r="AB5" s="123" t="s">
        <v>727</v>
      </c>
      <c r="AC5" s="123" t="s">
        <v>728</v>
      </c>
      <c r="AD5" s="123" t="s">
        <v>729</v>
      </c>
      <c r="AE5" s="123" t="s">
        <v>730</v>
      </c>
      <c r="AF5" s="123" t="s">
        <v>731</v>
      </c>
      <c r="AG5" s="123" t="s">
        <v>732</v>
      </c>
      <c r="AH5" s="123" t="s">
        <v>733</v>
      </c>
      <c r="AI5" s="123" t="s">
        <v>734</v>
      </c>
    </row>
    <row r="6" spans="1:35">
      <c r="A6" s="235" t="s">
        <v>737</v>
      </c>
      <c r="B6" s="182">
        <v>203</v>
      </c>
      <c r="C6" s="182">
        <v>182</v>
      </c>
      <c r="D6" s="182">
        <v>168</v>
      </c>
      <c r="E6" s="182">
        <v>162</v>
      </c>
      <c r="F6" s="182">
        <v>145</v>
      </c>
      <c r="G6" s="182">
        <v>142</v>
      </c>
      <c r="H6" s="182">
        <v>142</v>
      </c>
      <c r="I6" s="182">
        <v>142</v>
      </c>
      <c r="J6" s="182">
        <v>139</v>
      </c>
      <c r="K6" s="182">
        <v>137</v>
      </c>
      <c r="L6" s="182">
        <v>136</v>
      </c>
      <c r="M6" s="182">
        <v>135</v>
      </c>
      <c r="N6" s="276">
        <v>105</v>
      </c>
      <c r="O6" s="276">
        <v>56</v>
      </c>
      <c r="P6" s="276">
        <v>58</v>
      </c>
      <c r="Q6" s="276">
        <v>45</v>
      </c>
      <c r="R6" s="276">
        <v>33</v>
      </c>
      <c r="S6" s="276">
        <v>30</v>
      </c>
      <c r="T6" s="276">
        <v>26</v>
      </c>
      <c r="U6" s="276">
        <v>12</v>
      </c>
      <c r="V6" s="276">
        <v>16</v>
      </c>
      <c r="W6" s="276">
        <v>16</v>
      </c>
      <c r="X6" s="276">
        <v>12</v>
      </c>
      <c r="Y6" s="276">
        <v>10</v>
      </c>
      <c r="Z6" s="276">
        <v>15</v>
      </c>
      <c r="AA6" s="277">
        <v>11</v>
      </c>
      <c r="AB6" s="277">
        <v>9</v>
      </c>
      <c r="AC6" s="277">
        <v>8</v>
      </c>
      <c r="AD6" s="277">
        <v>9</v>
      </c>
      <c r="AE6" s="277">
        <v>8</v>
      </c>
      <c r="AF6" s="277">
        <v>0</v>
      </c>
      <c r="AG6" s="360">
        <v>1</v>
      </c>
      <c r="AH6" s="360">
        <v>1</v>
      </c>
      <c r="AI6" s="360">
        <v>1</v>
      </c>
    </row>
    <row r="7" spans="1:35">
      <c r="A7" s="235" t="s">
        <v>738</v>
      </c>
      <c r="B7" s="182"/>
      <c r="C7" s="182"/>
      <c r="D7" s="182"/>
      <c r="E7" s="182">
        <v>101</v>
      </c>
      <c r="F7" s="182">
        <v>92</v>
      </c>
      <c r="G7" s="182">
        <v>87</v>
      </c>
      <c r="H7" s="182">
        <v>85</v>
      </c>
      <c r="I7" s="182">
        <v>81</v>
      </c>
      <c r="J7" s="182">
        <v>81</v>
      </c>
      <c r="K7" s="182">
        <v>77</v>
      </c>
      <c r="L7" s="182">
        <v>78</v>
      </c>
      <c r="M7" s="182">
        <v>78</v>
      </c>
      <c r="N7" s="182">
        <v>78</v>
      </c>
      <c r="O7" s="182">
        <v>76</v>
      </c>
      <c r="P7" s="182">
        <v>75</v>
      </c>
      <c r="Q7" s="276">
        <v>67</v>
      </c>
      <c r="R7" s="276">
        <v>30</v>
      </c>
      <c r="S7" s="276">
        <v>27</v>
      </c>
      <c r="T7" s="276">
        <v>22</v>
      </c>
      <c r="U7" s="276">
        <v>15</v>
      </c>
      <c r="V7" s="276">
        <v>16</v>
      </c>
      <c r="W7" s="276">
        <v>16</v>
      </c>
      <c r="X7" s="276">
        <v>15</v>
      </c>
      <c r="Y7" s="276">
        <v>14</v>
      </c>
      <c r="Z7" s="276">
        <v>8</v>
      </c>
      <c r="AA7" s="277">
        <v>9</v>
      </c>
      <c r="AB7" s="277">
        <v>5</v>
      </c>
      <c r="AC7" s="277">
        <v>5</v>
      </c>
      <c r="AD7" s="277">
        <v>4</v>
      </c>
      <c r="AE7" s="277">
        <v>4</v>
      </c>
      <c r="AF7" s="277">
        <v>2</v>
      </c>
      <c r="AG7" s="277">
        <v>2</v>
      </c>
      <c r="AH7" s="277">
        <v>4</v>
      </c>
      <c r="AI7" s="277">
        <v>0</v>
      </c>
    </row>
    <row r="8" spans="1:35">
      <c r="A8" s="235" t="s">
        <v>739</v>
      </c>
      <c r="B8" s="182"/>
      <c r="C8" s="182"/>
      <c r="D8" s="182"/>
      <c r="E8" s="182"/>
      <c r="F8" s="182"/>
      <c r="G8" s="182"/>
      <c r="H8" s="182">
        <v>317</v>
      </c>
      <c r="I8" s="182">
        <v>285</v>
      </c>
      <c r="J8" s="182">
        <v>259</v>
      </c>
      <c r="K8" s="182">
        <v>259</v>
      </c>
      <c r="L8" s="182">
        <v>254</v>
      </c>
      <c r="M8" s="182">
        <v>243</v>
      </c>
      <c r="N8" s="182">
        <v>241</v>
      </c>
      <c r="O8" s="182">
        <v>234</v>
      </c>
      <c r="P8" s="182">
        <v>231</v>
      </c>
      <c r="Q8" s="182">
        <v>225</v>
      </c>
      <c r="R8" s="182">
        <v>229</v>
      </c>
      <c r="S8" s="182">
        <v>226</v>
      </c>
      <c r="T8" s="276">
        <v>162</v>
      </c>
      <c r="U8" s="276">
        <v>105</v>
      </c>
      <c r="V8" s="276">
        <v>120</v>
      </c>
      <c r="W8" s="276">
        <v>94</v>
      </c>
      <c r="X8" s="276">
        <v>92</v>
      </c>
      <c r="Y8" s="276">
        <v>73</v>
      </c>
      <c r="Z8" s="276">
        <v>59</v>
      </c>
      <c r="AA8" s="277">
        <v>62</v>
      </c>
      <c r="AB8" s="277">
        <v>49</v>
      </c>
      <c r="AC8" s="277">
        <v>42</v>
      </c>
      <c r="AD8" s="277">
        <v>44</v>
      </c>
      <c r="AE8" s="277">
        <v>41</v>
      </c>
      <c r="AF8" s="277">
        <v>25</v>
      </c>
      <c r="AG8" s="277">
        <v>27</v>
      </c>
      <c r="AH8" s="277">
        <v>27</v>
      </c>
      <c r="AI8" s="277">
        <v>24</v>
      </c>
    </row>
    <row r="9" spans="1:35">
      <c r="A9" s="235" t="s">
        <v>740</v>
      </c>
      <c r="B9" s="182"/>
      <c r="C9" s="182"/>
      <c r="D9" s="182"/>
      <c r="E9" s="182"/>
      <c r="F9" s="182"/>
      <c r="G9" s="182"/>
      <c r="H9" s="182"/>
      <c r="I9" s="182"/>
      <c r="J9" s="182"/>
      <c r="K9" s="182">
        <v>352</v>
      </c>
      <c r="L9" s="182">
        <v>304</v>
      </c>
      <c r="M9" s="182">
        <v>281</v>
      </c>
      <c r="N9" s="182">
        <v>286</v>
      </c>
      <c r="O9" s="182">
        <v>267</v>
      </c>
      <c r="P9" s="182">
        <v>257</v>
      </c>
      <c r="Q9" s="182">
        <v>251</v>
      </c>
      <c r="R9" s="182">
        <v>241</v>
      </c>
      <c r="S9" s="182">
        <v>235</v>
      </c>
      <c r="T9" s="182">
        <v>239</v>
      </c>
      <c r="U9" s="182">
        <v>218</v>
      </c>
      <c r="V9" s="182">
        <v>223</v>
      </c>
      <c r="W9" s="276">
        <v>170</v>
      </c>
      <c r="X9" s="276">
        <v>145</v>
      </c>
      <c r="Y9" s="276">
        <v>124</v>
      </c>
      <c r="Z9" s="276">
        <v>110</v>
      </c>
      <c r="AA9" s="277">
        <v>91</v>
      </c>
      <c r="AB9" s="277">
        <v>91</v>
      </c>
      <c r="AC9" s="277">
        <v>80</v>
      </c>
      <c r="AD9" s="277">
        <v>74</v>
      </c>
      <c r="AE9" s="277">
        <v>74</v>
      </c>
      <c r="AF9" s="277">
        <v>46</v>
      </c>
      <c r="AG9" s="277">
        <v>42</v>
      </c>
      <c r="AH9" s="277">
        <v>45</v>
      </c>
      <c r="AI9" s="277">
        <v>34</v>
      </c>
    </row>
    <row r="10" spans="1:35">
      <c r="A10" s="235" t="s">
        <v>756</v>
      </c>
      <c r="B10" s="182"/>
      <c r="C10" s="182"/>
      <c r="D10" s="182"/>
      <c r="E10" s="182"/>
      <c r="F10" s="182"/>
      <c r="G10" s="182"/>
      <c r="H10" s="182"/>
      <c r="I10" s="182"/>
      <c r="J10" s="182"/>
      <c r="K10" s="182"/>
      <c r="L10" s="182"/>
      <c r="M10" s="182"/>
      <c r="N10" s="182">
        <v>260</v>
      </c>
      <c r="O10" s="182">
        <v>217</v>
      </c>
      <c r="P10" s="182">
        <v>206</v>
      </c>
      <c r="Q10" s="182">
        <v>207</v>
      </c>
      <c r="R10" s="182">
        <v>200</v>
      </c>
      <c r="S10" s="182">
        <v>193</v>
      </c>
      <c r="T10" s="182">
        <v>193</v>
      </c>
      <c r="U10" s="182">
        <v>184</v>
      </c>
      <c r="V10" s="182">
        <v>179</v>
      </c>
      <c r="W10" s="182">
        <v>180</v>
      </c>
      <c r="X10" s="182">
        <v>177</v>
      </c>
      <c r="Y10" s="182">
        <v>173</v>
      </c>
      <c r="Z10" s="276">
        <v>151</v>
      </c>
      <c r="AA10" s="277">
        <v>125</v>
      </c>
      <c r="AB10" s="277">
        <v>119</v>
      </c>
      <c r="AC10" s="277">
        <v>105</v>
      </c>
      <c r="AD10" s="277">
        <v>95</v>
      </c>
      <c r="AE10" s="277">
        <v>95</v>
      </c>
      <c r="AF10" s="277">
        <v>66</v>
      </c>
      <c r="AG10" s="277">
        <v>65</v>
      </c>
      <c r="AH10" s="277">
        <v>58</v>
      </c>
      <c r="AI10" s="277">
        <v>53</v>
      </c>
    </row>
    <row r="11" spans="1:35">
      <c r="A11" s="235" t="s">
        <v>741</v>
      </c>
      <c r="B11" s="182"/>
      <c r="C11" s="182"/>
      <c r="D11" s="182"/>
      <c r="E11" s="182"/>
      <c r="F11" s="182"/>
      <c r="G11" s="182"/>
      <c r="H11" s="182"/>
      <c r="I11" s="182"/>
      <c r="J11" s="182"/>
      <c r="K11" s="182"/>
      <c r="L11" s="182"/>
      <c r="M11" s="182"/>
      <c r="N11" s="182"/>
      <c r="O11" s="182"/>
      <c r="P11" s="182"/>
      <c r="Q11" s="182">
        <v>318</v>
      </c>
      <c r="R11" s="182">
        <v>285</v>
      </c>
      <c r="S11" s="182">
        <v>265</v>
      </c>
      <c r="T11" s="182">
        <v>262</v>
      </c>
      <c r="U11" s="182">
        <v>248</v>
      </c>
      <c r="V11" s="182">
        <v>234</v>
      </c>
      <c r="W11" s="182">
        <v>231</v>
      </c>
      <c r="X11" s="182">
        <v>226</v>
      </c>
      <c r="Y11" s="182">
        <v>212</v>
      </c>
      <c r="Z11" s="182">
        <v>214</v>
      </c>
      <c r="AA11" s="94">
        <v>212</v>
      </c>
      <c r="AB11" s="94">
        <v>209</v>
      </c>
      <c r="AC11" s="277">
        <v>177</v>
      </c>
      <c r="AD11" s="277">
        <v>153</v>
      </c>
      <c r="AE11" s="277">
        <v>153</v>
      </c>
      <c r="AF11" s="277">
        <v>95</v>
      </c>
      <c r="AG11" s="277">
        <v>100</v>
      </c>
      <c r="AH11" s="277">
        <v>86</v>
      </c>
      <c r="AI11" s="277">
        <v>72</v>
      </c>
    </row>
    <row r="12" spans="1:35">
      <c r="A12" s="235" t="s">
        <v>742</v>
      </c>
      <c r="B12" s="182"/>
      <c r="C12" s="182"/>
      <c r="D12" s="182"/>
      <c r="E12" s="182"/>
      <c r="F12" s="182"/>
      <c r="G12" s="182"/>
      <c r="H12" s="182"/>
      <c r="I12" s="182"/>
      <c r="J12" s="182"/>
      <c r="K12" s="278"/>
      <c r="L12" s="182"/>
      <c r="M12" s="182"/>
      <c r="N12" s="278"/>
      <c r="O12" s="182"/>
      <c r="P12" s="182"/>
      <c r="Q12" s="278"/>
      <c r="R12" s="182"/>
      <c r="S12" s="182"/>
      <c r="T12" s="182">
        <v>322</v>
      </c>
      <c r="U12" s="182">
        <v>303</v>
      </c>
      <c r="V12" s="182">
        <v>281</v>
      </c>
      <c r="W12" s="182">
        <v>270</v>
      </c>
      <c r="X12" s="182">
        <v>261</v>
      </c>
      <c r="Y12" s="182">
        <v>259</v>
      </c>
      <c r="Z12" s="182">
        <v>252</v>
      </c>
      <c r="AA12" s="94">
        <v>241</v>
      </c>
      <c r="AB12" s="94">
        <v>238</v>
      </c>
      <c r="AC12" s="94">
        <v>230</v>
      </c>
      <c r="AD12" s="94">
        <v>221</v>
      </c>
      <c r="AE12" s="94">
        <v>221</v>
      </c>
      <c r="AF12" s="277">
        <v>173</v>
      </c>
      <c r="AG12" s="277">
        <v>171</v>
      </c>
      <c r="AH12" s="277">
        <v>190</v>
      </c>
      <c r="AI12" s="277">
        <v>124</v>
      </c>
    </row>
    <row r="13" spans="1:35">
      <c r="A13" s="235" t="s">
        <v>743</v>
      </c>
      <c r="B13" s="182"/>
      <c r="C13" s="182"/>
      <c r="D13" s="182"/>
      <c r="E13" s="182"/>
      <c r="F13" s="182"/>
      <c r="G13" s="182"/>
      <c r="H13" s="182"/>
      <c r="I13" s="182"/>
      <c r="J13" s="182"/>
      <c r="K13" s="278"/>
      <c r="L13" s="182"/>
      <c r="M13" s="182"/>
      <c r="N13" s="278"/>
      <c r="O13" s="182"/>
      <c r="P13" s="182"/>
      <c r="Q13" s="278"/>
      <c r="R13" s="182"/>
      <c r="S13" s="182"/>
      <c r="T13" s="182"/>
      <c r="U13" s="182"/>
      <c r="V13" s="182"/>
      <c r="W13" s="182">
        <v>356</v>
      </c>
      <c r="X13" s="182">
        <v>314</v>
      </c>
      <c r="Y13" s="182">
        <v>306</v>
      </c>
      <c r="Z13" s="182">
        <v>296</v>
      </c>
      <c r="AA13" s="94">
        <v>282</v>
      </c>
      <c r="AB13" s="94">
        <v>266</v>
      </c>
      <c r="AC13" s="94">
        <v>265</v>
      </c>
      <c r="AD13" s="94">
        <v>246</v>
      </c>
      <c r="AE13" s="94">
        <v>246</v>
      </c>
      <c r="AF13" s="94">
        <v>234</v>
      </c>
      <c r="AG13" s="94">
        <v>231</v>
      </c>
      <c r="AH13" s="94">
        <v>260</v>
      </c>
      <c r="AI13" s="277">
        <v>185</v>
      </c>
    </row>
    <row r="14" spans="1:35">
      <c r="A14" s="235" t="s">
        <v>744</v>
      </c>
      <c r="B14" s="182"/>
      <c r="C14" s="182"/>
      <c r="D14" s="182"/>
      <c r="E14" s="182"/>
      <c r="F14" s="182"/>
      <c r="G14" s="182"/>
      <c r="H14" s="182"/>
      <c r="I14" s="182"/>
      <c r="J14" s="182"/>
      <c r="K14" s="278"/>
      <c r="L14" s="182"/>
      <c r="M14" s="182"/>
      <c r="N14" s="278"/>
      <c r="O14" s="182"/>
      <c r="P14" s="182"/>
      <c r="Q14" s="278"/>
      <c r="R14" s="182"/>
      <c r="S14" s="182"/>
      <c r="T14" s="182"/>
      <c r="U14" s="182"/>
      <c r="V14" s="182"/>
      <c r="W14" s="182"/>
      <c r="X14" s="182"/>
      <c r="Y14" s="182"/>
      <c r="Z14" s="182">
        <v>361</v>
      </c>
      <c r="AA14" s="94">
        <v>339</v>
      </c>
      <c r="AB14" s="94">
        <v>313</v>
      </c>
      <c r="AC14" s="94">
        <v>300</v>
      </c>
      <c r="AD14" s="94">
        <v>283</v>
      </c>
      <c r="AE14" s="94">
        <v>283</v>
      </c>
      <c r="AF14" s="94">
        <v>262</v>
      </c>
      <c r="AG14" s="94">
        <v>260</v>
      </c>
      <c r="AH14" s="94">
        <v>297</v>
      </c>
      <c r="AI14" s="94">
        <v>259</v>
      </c>
    </row>
    <row r="15" spans="1:35">
      <c r="A15" s="235" t="s">
        <v>745</v>
      </c>
      <c r="B15" s="182"/>
      <c r="C15" s="182"/>
      <c r="D15" s="182"/>
      <c r="E15" s="182"/>
      <c r="F15" s="182"/>
      <c r="G15" s="182"/>
      <c r="H15" s="182"/>
      <c r="I15" s="182"/>
      <c r="J15" s="182"/>
      <c r="K15" s="278"/>
      <c r="L15" s="182"/>
      <c r="M15" s="182"/>
      <c r="N15" s="278"/>
      <c r="O15" s="182"/>
      <c r="P15" s="182"/>
      <c r="Q15" s="278"/>
      <c r="R15" s="182"/>
      <c r="S15" s="182"/>
      <c r="T15" s="182"/>
      <c r="U15" s="182"/>
      <c r="V15" s="182"/>
      <c r="W15" s="182"/>
      <c r="X15" s="182"/>
      <c r="Y15" s="182"/>
      <c r="Z15" s="182"/>
      <c r="AA15" s="94"/>
      <c r="AB15" s="94">
        <v>98</v>
      </c>
      <c r="AC15" s="94">
        <v>93</v>
      </c>
      <c r="AD15" s="94">
        <v>87</v>
      </c>
      <c r="AE15" s="94">
        <v>87</v>
      </c>
      <c r="AF15" s="94">
        <v>80</v>
      </c>
      <c r="AG15" s="94">
        <v>80</v>
      </c>
      <c r="AH15" s="94">
        <v>75</v>
      </c>
      <c r="AI15" s="94">
        <v>77</v>
      </c>
    </row>
    <row r="16" spans="1:35">
      <c r="A16" s="235" t="s">
        <v>746</v>
      </c>
      <c r="B16" s="182"/>
      <c r="C16" s="182"/>
      <c r="D16" s="182"/>
      <c r="E16" s="182"/>
      <c r="F16" s="182"/>
      <c r="G16" s="182"/>
      <c r="H16" s="182"/>
      <c r="I16" s="182"/>
      <c r="J16" s="182"/>
      <c r="K16" s="278"/>
      <c r="L16" s="182"/>
      <c r="M16" s="182"/>
      <c r="N16" s="278"/>
      <c r="O16" s="182"/>
      <c r="P16" s="182"/>
      <c r="Q16" s="278"/>
      <c r="R16" s="182"/>
      <c r="S16" s="182"/>
      <c r="T16" s="182"/>
      <c r="U16" s="182"/>
      <c r="V16" s="182"/>
      <c r="W16" s="182"/>
      <c r="X16" s="182"/>
      <c r="Y16" s="182"/>
      <c r="Z16" s="182"/>
      <c r="AA16" s="94"/>
      <c r="AB16" s="94"/>
      <c r="AC16" s="94">
        <v>484</v>
      </c>
      <c r="AD16" s="94">
        <v>443</v>
      </c>
      <c r="AE16" s="94">
        <v>443</v>
      </c>
      <c r="AF16" s="94">
        <v>407</v>
      </c>
      <c r="AG16" s="94">
        <v>389</v>
      </c>
      <c r="AH16" s="94">
        <v>428</v>
      </c>
      <c r="AI16" s="94">
        <v>367</v>
      </c>
    </row>
    <row r="17" spans="1:35">
      <c r="A17" s="235" t="s">
        <v>747</v>
      </c>
      <c r="B17" s="182"/>
      <c r="C17" s="182"/>
      <c r="D17" s="182"/>
      <c r="E17" s="182"/>
      <c r="F17" s="182"/>
      <c r="G17" s="182"/>
      <c r="H17" s="182"/>
      <c r="I17" s="182"/>
      <c r="J17" s="182"/>
      <c r="K17" s="278"/>
      <c r="L17" s="182"/>
      <c r="M17" s="182"/>
      <c r="N17" s="278"/>
      <c r="O17" s="182"/>
      <c r="P17" s="182"/>
      <c r="Q17" s="278"/>
      <c r="R17" s="182"/>
      <c r="S17" s="182"/>
      <c r="T17" s="182"/>
      <c r="U17" s="182"/>
      <c r="V17" s="182"/>
      <c r="W17" s="182"/>
      <c r="X17" s="182"/>
      <c r="Y17" s="182"/>
      <c r="Z17" s="182"/>
      <c r="AA17" s="94"/>
      <c r="AB17" s="94"/>
      <c r="AC17" s="94"/>
      <c r="AD17" s="94"/>
      <c r="AE17" s="94">
        <v>97</v>
      </c>
      <c r="AF17" s="94">
        <v>91</v>
      </c>
      <c r="AG17" s="94">
        <v>87</v>
      </c>
      <c r="AH17" s="94">
        <v>80</v>
      </c>
      <c r="AI17" s="94">
        <v>80</v>
      </c>
    </row>
    <row r="18" spans="1:35">
      <c r="A18" s="235" t="s">
        <v>52</v>
      </c>
      <c r="B18" s="182"/>
      <c r="C18" s="182"/>
      <c r="D18" s="182"/>
      <c r="E18" s="182"/>
      <c r="F18" s="182"/>
      <c r="G18" s="182"/>
      <c r="H18" s="182"/>
      <c r="I18" s="182"/>
      <c r="J18" s="182"/>
      <c r="K18" s="278"/>
      <c r="L18" s="182"/>
      <c r="M18" s="182"/>
      <c r="N18" s="278"/>
      <c r="O18" s="182"/>
      <c r="P18" s="182"/>
      <c r="Q18" s="278"/>
      <c r="R18" s="182"/>
      <c r="S18" s="182"/>
      <c r="T18" s="182"/>
      <c r="U18" s="182"/>
      <c r="V18" s="182"/>
      <c r="W18" s="182"/>
      <c r="X18" s="182"/>
      <c r="Y18" s="182"/>
      <c r="Z18" s="182"/>
      <c r="AA18" s="94"/>
      <c r="AB18" s="94"/>
      <c r="AC18" s="94"/>
      <c r="AD18" s="94"/>
      <c r="AE18" s="94"/>
      <c r="AF18" s="94">
        <v>512</v>
      </c>
      <c r="AG18" s="94">
        <v>471</v>
      </c>
      <c r="AH18" s="94">
        <v>521</v>
      </c>
      <c r="AI18" s="94">
        <v>441</v>
      </c>
    </row>
    <row r="19" spans="1:35">
      <c r="A19" s="235" t="s">
        <v>363</v>
      </c>
      <c r="B19" s="182"/>
      <c r="C19" s="182"/>
      <c r="D19" s="182"/>
      <c r="E19" s="182"/>
      <c r="F19" s="182"/>
      <c r="G19" s="182"/>
      <c r="H19" s="182"/>
      <c r="I19" s="182"/>
      <c r="J19" s="182"/>
      <c r="K19" s="278"/>
      <c r="L19" s="182"/>
      <c r="M19" s="182"/>
      <c r="N19" s="278"/>
      <c r="O19" s="182"/>
      <c r="P19" s="182"/>
      <c r="Q19" s="278"/>
      <c r="R19" s="182"/>
      <c r="S19" s="182"/>
      <c r="T19" s="182"/>
      <c r="U19" s="182"/>
      <c r="V19" s="182"/>
      <c r="W19" s="182"/>
      <c r="X19" s="182"/>
      <c r="Y19" s="182"/>
      <c r="Z19" s="182"/>
      <c r="AA19" s="94"/>
      <c r="AB19" s="94"/>
      <c r="AC19" s="94"/>
      <c r="AD19" s="94"/>
      <c r="AE19" s="94"/>
      <c r="AF19" s="94"/>
      <c r="AG19" s="94"/>
      <c r="AH19" s="94">
        <v>97</v>
      </c>
      <c r="AI19" s="94">
        <v>86</v>
      </c>
    </row>
    <row r="20" spans="1:35">
      <c r="A20" s="235" t="s">
        <v>364</v>
      </c>
      <c r="B20" s="182"/>
      <c r="C20" s="182"/>
      <c r="D20" s="182"/>
      <c r="E20" s="182"/>
      <c r="F20" s="182"/>
      <c r="G20" s="182"/>
      <c r="H20" s="182"/>
      <c r="I20" s="182"/>
      <c r="J20" s="182"/>
      <c r="K20" s="278"/>
      <c r="L20" s="182"/>
      <c r="M20" s="182"/>
      <c r="N20" s="278"/>
      <c r="O20" s="182"/>
      <c r="P20" s="182"/>
      <c r="Q20" s="278"/>
      <c r="R20" s="182"/>
      <c r="S20" s="182"/>
      <c r="T20" s="182"/>
      <c r="U20" s="182"/>
      <c r="V20" s="182"/>
      <c r="W20" s="182"/>
      <c r="X20" s="182"/>
      <c r="Y20" s="182"/>
      <c r="Z20" s="182"/>
      <c r="AA20" s="94"/>
      <c r="AB20" s="94"/>
      <c r="AC20" s="94"/>
      <c r="AD20" s="94"/>
      <c r="AE20" s="94"/>
      <c r="AF20" s="94"/>
      <c r="AG20" s="94"/>
      <c r="AH20" s="94"/>
      <c r="AI20" s="94">
        <v>598</v>
      </c>
    </row>
    <row r="21" spans="1:35">
      <c r="A21" s="183" t="s">
        <v>0</v>
      </c>
      <c r="B21" s="197">
        <f t="shared" ref="B21:T21" si="0">SUM(B6:B12)</f>
        <v>203</v>
      </c>
      <c r="C21" s="197">
        <f t="shared" si="0"/>
        <v>182</v>
      </c>
      <c r="D21" s="197">
        <f t="shared" si="0"/>
        <v>168</v>
      </c>
      <c r="E21" s="197">
        <f t="shared" si="0"/>
        <v>263</v>
      </c>
      <c r="F21" s="197">
        <f t="shared" si="0"/>
        <v>237</v>
      </c>
      <c r="G21" s="197">
        <f t="shared" si="0"/>
        <v>229</v>
      </c>
      <c r="H21" s="197">
        <f t="shared" si="0"/>
        <v>544</v>
      </c>
      <c r="I21" s="197">
        <f t="shared" si="0"/>
        <v>508</v>
      </c>
      <c r="J21" s="197">
        <f t="shared" si="0"/>
        <v>479</v>
      </c>
      <c r="K21" s="197">
        <f t="shared" si="0"/>
        <v>825</v>
      </c>
      <c r="L21" s="197">
        <f t="shared" si="0"/>
        <v>772</v>
      </c>
      <c r="M21" s="197">
        <f t="shared" si="0"/>
        <v>737</v>
      </c>
      <c r="N21" s="197">
        <f t="shared" si="0"/>
        <v>970</v>
      </c>
      <c r="O21" s="197">
        <f t="shared" si="0"/>
        <v>850</v>
      </c>
      <c r="P21" s="197">
        <f t="shared" si="0"/>
        <v>827</v>
      </c>
      <c r="Q21" s="197">
        <f t="shared" si="0"/>
        <v>1113</v>
      </c>
      <c r="R21" s="197">
        <f t="shared" si="0"/>
        <v>1018</v>
      </c>
      <c r="S21" s="197">
        <f t="shared" si="0"/>
        <v>976</v>
      </c>
      <c r="T21" s="197">
        <f t="shared" si="0"/>
        <v>1226</v>
      </c>
      <c r="U21" s="197">
        <f>SUM(U6:U12)</f>
        <v>1085</v>
      </c>
      <c r="V21" s="197">
        <f>SUM(V6:V12)</f>
        <v>1069</v>
      </c>
      <c r="W21" s="197">
        <f>SUM(W6:W13)</f>
        <v>1333</v>
      </c>
      <c r="X21" s="197">
        <f>SUM(X6:X13)</f>
        <v>1242</v>
      </c>
      <c r="Y21" s="197">
        <f>SUM(Y6:Y13)</f>
        <v>1171</v>
      </c>
      <c r="Z21" s="197">
        <f>SUM(Z6:Z14)</f>
        <v>1466</v>
      </c>
      <c r="AA21" s="197">
        <f>SUM(AA6:AA14)</f>
        <v>1372</v>
      </c>
      <c r="AB21" s="197">
        <f>SUM(AB6:AB15)</f>
        <v>1397</v>
      </c>
      <c r="AC21" s="197">
        <f>SUM(AC6:AC16)</f>
        <v>1789</v>
      </c>
      <c r="AD21" s="197">
        <f>SUM(AD6:AD16)</f>
        <v>1659</v>
      </c>
      <c r="AE21" s="197">
        <f>SUM(AE6:AE19)</f>
        <v>1752</v>
      </c>
      <c r="AF21" s="197">
        <f>SUM(AF6:AF20)</f>
        <v>1993</v>
      </c>
      <c r="AG21" s="197">
        <f>SUM(AG6:AG18)</f>
        <v>1926</v>
      </c>
      <c r="AH21" s="197">
        <f>SUM(AH6:AH19)</f>
        <v>2169</v>
      </c>
      <c r="AI21" s="197">
        <f>SUM(AI6:AI20)</f>
        <v>2401</v>
      </c>
    </row>
    <row r="22" spans="1:35" s="280" customFormat="1">
      <c r="B22" s="1807" t="s">
        <v>748</v>
      </c>
      <c r="C22" s="270"/>
      <c r="D22" s="270"/>
      <c r="E22" s="270"/>
      <c r="F22" s="270"/>
      <c r="G22" s="270"/>
      <c r="H22" s="270"/>
      <c r="I22" s="270"/>
      <c r="J22" s="9"/>
      <c r="K22" s="9"/>
      <c r="L22" s="9"/>
      <c r="M22" s="9"/>
      <c r="Z22" s="281"/>
    </row>
    <row r="23" spans="1:35" s="280" customFormat="1">
      <c r="B23" s="923" t="s">
        <v>5057</v>
      </c>
      <c r="C23" s="270"/>
      <c r="D23" s="270"/>
      <c r="E23" s="270"/>
      <c r="F23" s="270"/>
      <c r="G23" s="270"/>
      <c r="H23" s="270"/>
      <c r="I23" s="270"/>
      <c r="J23" s="9"/>
      <c r="K23" s="9"/>
      <c r="L23" s="9"/>
      <c r="M23" s="9"/>
      <c r="Z23" s="281"/>
    </row>
    <row r="24" spans="1:35">
      <c r="B24" s="63" t="s">
        <v>649</v>
      </c>
      <c r="C24" s="270"/>
      <c r="D24" s="270"/>
      <c r="E24" s="270"/>
      <c r="F24" s="270"/>
      <c r="G24" s="270"/>
      <c r="H24" s="270"/>
      <c r="I24" s="270"/>
      <c r="J24" s="9"/>
      <c r="K24" s="9"/>
      <c r="L24" s="9"/>
      <c r="M24" s="9"/>
      <c r="N24" s="9"/>
      <c r="Z24" s="279"/>
    </row>
  </sheetData>
  <mergeCells count="3">
    <mergeCell ref="A4:A5"/>
    <mergeCell ref="B4:S4"/>
    <mergeCell ref="T4:AI4"/>
  </mergeCells>
  <printOptions horizontalCentered="1"/>
  <pageMargins left="0.59055118110236227" right="0.59055118110236227" top="0.78740157480314965" bottom="0.78740157480314965" header="0.19685039370078741" footer="0.19685039370078741"/>
  <pageSetup scale="91" fitToWidth="2"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1"/>
  <sheetViews>
    <sheetView workbookViewId="0">
      <selection activeCell="B25" sqref="B25"/>
    </sheetView>
  </sheetViews>
  <sheetFormatPr baseColWidth="10" defaultColWidth="11.42578125" defaultRowHeight="12.75"/>
  <cols>
    <col min="1" max="1" width="11.28515625" style="2" bestFit="1" customWidth="1"/>
    <col min="2" max="2" width="18.5703125" style="2" bestFit="1" customWidth="1"/>
    <col min="3" max="3" width="7.28515625" style="2" bestFit="1" customWidth="1"/>
    <col min="4" max="4" width="18.5703125" style="2" bestFit="1" customWidth="1"/>
    <col min="5" max="5" width="7.28515625" style="2" bestFit="1" customWidth="1"/>
    <col min="6" max="6" width="19.5703125" style="2" bestFit="1" customWidth="1"/>
    <col min="7" max="7" width="8" style="2" customWidth="1"/>
    <col min="8" max="16384" width="11.42578125" style="2"/>
  </cols>
  <sheetData>
    <row r="1" spans="1:7">
      <c r="A1" s="569" t="s">
        <v>365</v>
      </c>
    </row>
    <row r="2" spans="1:7">
      <c r="A2" s="569" t="s">
        <v>5043</v>
      </c>
    </row>
    <row r="3" spans="1:7">
      <c r="A3" s="411" t="s">
        <v>3647</v>
      </c>
    </row>
    <row r="4" spans="1:7">
      <c r="A4" s="1627" t="s">
        <v>957</v>
      </c>
      <c r="B4" s="1627">
        <v>2016</v>
      </c>
      <c r="C4" s="1627" t="s">
        <v>668</v>
      </c>
      <c r="D4" s="1627">
        <v>2017</v>
      </c>
      <c r="E4" s="1627" t="s">
        <v>668</v>
      </c>
      <c r="F4" s="1627" t="s">
        <v>1383</v>
      </c>
      <c r="G4" s="1627" t="s">
        <v>668</v>
      </c>
    </row>
    <row r="5" spans="1:7">
      <c r="A5" s="1625" t="s">
        <v>1243</v>
      </c>
      <c r="B5" s="2097">
        <v>4800000</v>
      </c>
      <c r="C5" s="1626">
        <v>5.7</v>
      </c>
      <c r="D5" s="2097">
        <v>4400000</v>
      </c>
      <c r="E5" s="1626">
        <v>6.2</v>
      </c>
      <c r="F5" s="2099">
        <v>-400000</v>
      </c>
      <c r="G5" s="1791">
        <v>-8.3000000000000007</v>
      </c>
    </row>
    <row r="6" spans="1:7">
      <c r="A6" s="1625" t="s">
        <v>1244</v>
      </c>
      <c r="B6" s="2097">
        <v>4800000</v>
      </c>
      <c r="C6" s="1626">
        <v>5.7</v>
      </c>
      <c r="D6" s="2097">
        <v>4400000</v>
      </c>
      <c r="E6" s="1626">
        <v>6.2</v>
      </c>
      <c r="F6" s="2099">
        <v>-400000</v>
      </c>
      <c r="G6" s="1791">
        <v>-8.3000000000000007</v>
      </c>
    </row>
    <row r="7" spans="1:7">
      <c r="A7" s="1625" t="s">
        <v>939</v>
      </c>
      <c r="B7" s="2097">
        <v>4800000</v>
      </c>
      <c r="C7" s="1626">
        <v>5.7</v>
      </c>
      <c r="D7" s="2097">
        <v>4400000</v>
      </c>
      <c r="E7" s="1626">
        <v>6.2</v>
      </c>
      <c r="F7" s="2099">
        <v>-400000</v>
      </c>
      <c r="G7" s="1791">
        <v>-8.3000000000000007</v>
      </c>
    </row>
    <row r="8" spans="1:7">
      <c r="A8" s="1625" t="s">
        <v>894</v>
      </c>
      <c r="B8" s="2097">
        <v>14755196</v>
      </c>
      <c r="C8" s="1626">
        <v>17.5</v>
      </c>
      <c r="D8" s="2097">
        <v>11980000</v>
      </c>
      <c r="E8" s="1626">
        <v>16.899999999999999</v>
      </c>
      <c r="F8" s="2099">
        <v>-2775196</v>
      </c>
      <c r="G8" s="1791">
        <v>-18.8</v>
      </c>
    </row>
    <row r="9" spans="1:7">
      <c r="A9" s="1625" t="s">
        <v>961</v>
      </c>
      <c r="B9" s="2097">
        <v>54973430</v>
      </c>
      <c r="C9" s="1626">
        <v>65.400000000000006</v>
      </c>
      <c r="D9" s="2097">
        <v>45893420</v>
      </c>
      <c r="E9" s="1626">
        <v>64.5</v>
      </c>
      <c r="F9" s="2099">
        <v>-9080010</v>
      </c>
      <c r="G9" s="1791">
        <v>-16.5</v>
      </c>
    </row>
    <row r="10" spans="1:7">
      <c r="A10" s="1792" t="s">
        <v>0</v>
      </c>
      <c r="B10" s="2098">
        <v>84128626</v>
      </c>
      <c r="C10" s="1627">
        <v>100</v>
      </c>
      <c r="D10" s="2098">
        <v>71073420</v>
      </c>
      <c r="E10" s="1627">
        <v>100</v>
      </c>
      <c r="F10" s="2100">
        <v>-13055206</v>
      </c>
      <c r="G10" s="1793">
        <v>-15.5</v>
      </c>
    </row>
    <row r="11" spans="1:7">
      <c r="A11" s="63" t="s">
        <v>53</v>
      </c>
      <c r="D11" s="529"/>
    </row>
  </sheetData>
  <printOptions horizontalCentered="1"/>
  <pageMargins left="0.70866141732283472" right="0.70866141732283472" top="0.74803149606299213" bottom="0.74803149606299213" header="0.31496062992125984" footer="0.31496062992125984"/>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9"/>
  <sheetViews>
    <sheetView zoomScaleNormal="100" workbookViewId="0">
      <selection activeCell="A2" sqref="A2"/>
    </sheetView>
  </sheetViews>
  <sheetFormatPr baseColWidth="10" defaultColWidth="22.5703125" defaultRowHeight="12.75"/>
  <cols>
    <col min="1" max="1" width="21.28515625" style="206" customWidth="1"/>
    <col min="2" max="5" width="11.140625" style="206" customWidth="1"/>
    <col min="6" max="227" width="9.140625" style="206" customWidth="1"/>
    <col min="228" max="16384" width="22.5703125" style="206"/>
  </cols>
  <sheetData>
    <row r="1" spans="1:5">
      <c r="A1" s="74" t="s">
        <v>651</v>
      </c>
    </row>
    <row r="2" spans="1:5">
      <c r="A2" s="74" t="s">
        <v>749</v>
      </c>
      <c r="B2" s="282"/>
      <c r="C2" s="282"/>
      <c r="D2" s="282"/>
      <c r="E2" s="282"/>
    </row>
    <row r="3" spans="1:5">
      <c r="A3" s="283" t="s">
        <v>750</v>
      </c>
      <c r="B3" s="284"/>
      <c r="C3" s="284"/>
      <c r="D3" s="284"/>
      <c r="E3" s="284"/>
    </row>
    <row r="4" spans="1:5">
      <c r="A4" s="2183" t="s">
        <v>736</v>
      </c>
      <c r="B4" s="2184" t="s">
        <v>751</v>
      </c>
      <c r="C4" s="2184"/>
      <c r="D4" s="2184"/>
      <c r="E4" s="2184"/>
    </row>
    <row r="5" spans="1:5">
      <c r="A5" s="2183"/>
      <c r="B5" s="285" t="s">
        <v>752</v>
      </c>
      <c r="C5" s="285" t="s">
        <v>753</v>
      </c>
      <c r="D5" s="285" t="s">
        <v>754</v>
      </c>
      <c r="E5" s="285" t="s">
        <v>755</v>
      </c>
    </row>
    <row r="6" spans="1:5">
      <c r="A6" s="286" t="s">
        <v>701</v>
      </c>
      <c r="B6" s="287">
        <v>80</v>
      </c>
      <c r="C6" s="287">
        <v>70</v>
      </c>
      <c r="D6" s="287">
        <v>67</v>
      </c>
      <c r="E6" s="287">
        <v>67</v>
      </c>
    </row>
    <row r="7" spans="1:5">
      <c r="A7" s="286" t="s">
        <v>704</v>
      </c>
      <c r="B7" s="287">
        <v>84</v>
      </c>
      <c r="C7" s="287">
        <v>76</v>
      </c>
      <c r="D7" s="287">
        <v>77</v>
      </c>
      <c r="E7" s="287">
        <v>74</v>
      </c>
    </row>
    <row r="8" spans="1:5">
      <c r="A8" s="286" t="s">
        <v>707</v>
      </c>
      <c r="B8" s="287">
        <v>82</v>
      </c>
      <c r="C8" s="287">
        <v>76</v>
      </c>
      <c r="D8" s="287">
        <v>71</v>
      </c>
      <c r="E8" s="287">
        <v>71</v>
      </c>
    </row>
    <row r="9" spans="1:5">
      <c r="A9" s="286" t="s">
        <v>710</v>
      </c>
      <c r="B9" s="287">
        <v>81</v>
      </c>
      <c r="C9" s="287">
        <v>71</v>
      </c>
      <c r="D9" s="287">
        <v>68</v>
      </c>
      <c r="E9" s="287">
        <v>63</v>
      </c>
    </row>
    <row r="10" spans="1:5">
      <c r="A10" s="286" t="s">
        <v>713</v>
      </c>
      <c r="B10" s="287">
        <v>80</v>
      </c>
      <c r="C10" s="287">
        <v>74</v>
      </c>
      <c r="D10" s="287">
        <v>69</v>
      </c>
      <c r="E10" s="287">
        <v>67</v>
      </c>
    </row>
    <row r="11" spans="1:5">
      <c r="A11" s="286" t="s">
        <v>716</v>
      </c>
      <c r="B11" s="287">
        <v>82</v>
      </c>
      <c r="C11" s="287">
        <v>73</v>
      </c>
      <c r="D11" s="287">
        <v>67</v>
      </c>
      <c r="E11" s="287">
        <v>66</v>
      </c>
    </row>
    <row r="12" spans="1:5">
      <c r="A12" s="286" t="s">
        <v>719</v>
      </c>
      <c r="B12" s="287">
        <v>84</v>
      </c>
      <c r="C12" s="287">
        <v>78</v>
      </c>
      <c r="D12" s="287">
        <v>71</v>
      </c>
      <c r="E12" s="287">
        <v>69</v>
      </c>
    </row>
    <row r="13" spans="1:5">
      <c r="A13" s="286" t="s">
        <v>722</v>
      </c>
      <c r="B13" s="287">
        <v>83</v>
      </c>
      <c r="C13" s="287">
        <v>74</v>
      </c>
      <c r="D13" s="287">
        <v>66</v>
      </c>
      <c r="E13" s="287">
        <v>73</v>
      </c>
    </row>
    <row r="14" spans="1:5">
      <c r="A14" s="286" t="s">
        <v>725</v>
      </c>
      <c r="B14" s="287">
        <v>83</v>
      </c>
      <c r="C14" s="287">
        <v>73</v>
      </c>
      <c r="D14" s="287">
        <v>72</v>
      </c>
      <c r="E14" s="287" t="s">
        <v>757</v>
      </c>
    </row>
    <row r="15" spans="1:5">
      <c r="A15" s="286" t="s">
        <v>727</v>
      </c>
      <c r="B15" s="287">
        <v>89</v>
      </c>
      <c r="C15" s="287">
        <v>77</v>
      </c>
      <c r="D15" s="287" t="s">
        <v>757</v>
      </c>
      <c r="E15" s="287" t="s">
        <v>757</v>
      </c>
    </row>
    <row r="16" spans="1:5">
      <c r="A16" s="286" t="s">
        <v>728</v>
      </c>
      <c r="B16" s="287">
        <v>84</v>
      </c>
      <c r="C16" s="287">
        <v>76</v>
      </c>
      <c r="D16" s="287" t="s">
        <v>757</v>
      </c>
      <c r="E16" s="287" t="s">
        <v>757</v>
      </c>
    </row>
    <row r="17" spans="1:5">
      <c r="A17" s="286" t="s">
        <v>730</v>
      </c>
      <c r="B17" s="287">
        <v>82</v>
      </c>
      <c r="C17" s="287" t="s">
        <v>757</v>
      </c>
      <c r="D17" s="287" t="s">
        <v>757</v>
      </c>
      <c r="E17" s="287" t="s">
        <v>757</v>
      </c>
    </row>
    <row r="18" spans="1:5">
      <c r="A18" s="286" t="s">
        <v>731</v>
      </c>
      <c r="B18" s="287">
        <v>86</v>
      </c>
      <c r="C18" s="287" t="s">
        <v>757</v>
      </c>
      <c r="D18" s="287" t="s">
        <v>757</v>
      </c>
      <c r="E18" s="287" t="s">
        <v>757</v>
      </c>
    </row>
    <row r="19" spans="1:5" ht="12.75" customHeight="1">
      <c r="A19" s="1102" t="s">
        <v>53</v>
      </c>
      <c r="B19" s="1747"/>
      <c r="C19" s="288"/>
      <c r="D19" s="288"/>
      <c r="E19" s="288"/>
    </row>
  </sheetData>
  <mergeCells count="2">
    <mergeCell ref="A4:A5"/>
    <mergeCell ref="B4:E4"/>
  </mergeCells>
  <printOptions horizontalCentered="1"/>
  <pageMargins left="0.59055118110236227" right="0.59055118110236227" top="0.78740157480314965" bottom="0.78740157480314965" header="0.19685039370078741" footer="0.19685039370078741"/>
  <pageSetup fitToHeight="1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1"/>
  <sheetViews>
    <sheetView topLeftCell="A16" zoomScaleNormal="100" workbookViewId="0">
      <selection activeCell="A2" sqref="A2"/>
    </sheetView>
  </sheetViews>
  <sheetFormatPr baseColWidth="10" defaultColWidth="22.5703125" defaultRowHeight="12.75"/>
  <cols>
    <col min="1" max="1" width="32.85546875" style="206" customWidth="1"/>
    <col min="2" max="13" width="11.7109375" style="206" customWidth="1"/>
    <col min="14" max="227" width="9.140625" style="206" customWidth="1"/>
    <col min="228" max="16384" width="22.5703125" style="206"/>
  </cols>
  <sheetData>
    <row r="1" spans="1:13">
      <c r="A1" s="74" t="s">
        <v>651</v>
      </c>
    </row>
    <row r="2" spans="1:13">
      <c r="A2" s="74" t="s">
        <v>758</v>
      </c>
      <c r="B2" s="282"/>
      <c r="C2" s="282"/>
    </row>
    <row r="3" spans="1:13">
      <c r="A3" s="283" t="s">
        <v>5318</v>
      </c>
      <c r="B3" s="284"/>
      <c r="C3" s="284"/>
    </row>
    <row r="4" spans="1:13" ht="38.25">
      <c r="A4" s="962" t="s">
        <v>29</v>
      </c>
      <c r="B4" s="1098" t="s">
        <v>2459</v>
      </c>
      <c r="C4" s="1098" t="s">
        <v>2460</v>
      </c>
      <c r="D4" s="1098" t="s">
        <v>761</v>
      </c>
      <c r="E4" s="1098" t="s">
        <v>2461</v>
      </c>
      <c r="F4" s="1098" t="s">
        <v>2462</v>
      </c>
      <c r="G4" s="1098" t="s">
        <v>761</v>
      </c>
      <c r="H4" s="1098" t="s">
        <v>2463</v>
      </c>
      <c r="I4" s="1098" t="s">
        <v>2464</v>
      </c>
      <c r="J4" s="1098" t="s">
        <v>761</v>
      </c>
      <c r="K4" s="1098" t="s">
        <v>759</v>
      </c>
      <c r="L4" s="1098" t="s">
        <v>760</v>
      </c>
      <c r="M4" s="1098" t="s">
        <v>761</v>
      </c>
    </row>
    <row r="5" spans="1:13">
      <c r="A5" s="1039" t="s">
        <v>16</v>
      </c>
      <c r="B5" s="1099">
        <v>29</v>
      </c>
      <c r="C5" s="1099">
        <v>29</v>
      </c>
      <c r="D5" s="1103">
        <f>C5/B5*100</f>
        <v>100</v>
      </c>
      <c r="E5" s="1099">
        <v>34</v>
      </c>
      <c r="F5" s="1099">
        <v>31</v>
      </c>
      <c r="G5" s="1100">
        <f>F5/E5*100</f>
        <v>91.17647058823529</v>
      </c>
      <c r="H5" s="1099">
        <v>30</v>
      </c>
      <c r="I5" s="1099">
        <v>26</v>
      </c>
      <c r="J5" s="1100">
        <f>I5/H5*100</f>
        <v>86.666666666666671</v>
      </c>
      <c r="K5" s="1099">
        <v>33</v>
      </c>
      <c r="L5" s="1099">
        <v>31</v>
      </c>
      <c r="M5" s="1103">
        <f>L5/K5*100</f>
        <v>93.939393939393938</v>
      </c>
    </row>
    <row r="6" spans="1:13">
      <c r="A6" s="1039" t="s">
        <v>36</v>
      </c>
      <c r="B6" s="1099">
        <v>57</v>
      </c>
      <c r="C6" s="1099">
        <v>45</v>
      </c>
      <c r="D6" s="1100">
        <f>C6/B6*100</f>
        <v>78.94736842105263</v>
      </c>
      <c r="E6" s="1099">
        <v>45</v>
      </c>
      <c r="F6" s="1099">
        <v>34</v>
      </c>
      <c r="G6" s="1100">
        <f>F6/E6*100</f>
        <v>75.555555555555557</v>
      </c>
      <c r="H6" s="1099">
        <v>68</v>
      </c>
      <c r="I6" s="1099">
        <v>55</v>
      </c>
      <c r="J6" s="1100">
        <f>I6/H6*100</f>
        <v>80.882352941176478</v>
      </c>
      <c r="K6" s="1099">
        <v>61</v>
      </c>
      <c r="L6" s="1099">
        <v>52</v>
      </c>
      <c r="M6" s="1100">
        <f>L6/K6*100</f>
        <v>85.245901639344254</v>
      </c>
    </row>
    <row r="7" spans="1:13">
      <c r="A7" s="1039" t="s">
        <v>21</v>
      </c>
      <c r="B7" s="1099">
        <v>47</v>
      </c>
      <c r="C7" s="1099">
        <v>44</v>
      </c>
      <c r="D7" s="1100">
        <f>C7/B7*100</f>
        <v>93.61702127659575</v>
      </c>
      <c r="E7" s="1099">
        <v>45</v>
      </c>
      <c r="F7" s="1029">
        <v>43</v>
      </c>
      <c r="G7" s="1103">
        <f>F7/E7*100</f>
        <v>95.555555555555557</v>
      </c>
      <c r="H7" s="1099">
        <v>60</v>
      </c>
      <c r="I7" s="1029">
        <v>55</v>
      </c>
      <c r="J7" s="1103">
        <f>I7/H7*100</f>
        <v>91.666666666666657</v>
      </c>
      <c r="K7" s="1099">
        <v>83</v>
      </c>
      <c r="L7" s="1029">
        <v>76</v>
      </c>
      <c r="M7" s="1100">
        <f>L7/K7*100</f>
        <v>91.566265060240966</v>
      </c>
    </row>
    <row r="8" spans="1:13">
      <c r="A8" s="1039" t="s">
        <v>17</v>
      </c>
      <c r="B8" s="1099"/>
      <c r="C8" s="1099"/>
      <c r="D8" s="1100"/>
      <c r="E8" s="1099"/>
      <c r="F8" s="1099"/>
      <c r="G8" s="1100"/>
      <c r="H8" s="1099"/>
      <c r="I8" s="1099"/>
      <c r="J8" s="1100"/>
      <c r="K8" s="1099">
        <v>36</v>
      </c>
      <c r="L8" s="1099">
        <v>33</v>
      </c>
      <c r="M8" s="1100">
        <f>L8/K8*100</f>
        <v>91.666666666666657</v>
      </c>
    </row>
    <row r="9" spans="1:13">
      <c r="A9" s="1039" t="s">
        <v>20</v>
      </c>
      <c r="B9" s="1099">
        <v>47</v>
      </c>
      <c r="C9" s="1099">
        <v>40</v>
      </c>
      <c r="D9" s="1100">
        <f t="shared" ref="D9:D14" si="0">C9/B9*100</f>
        <v>85.106382978723403</v>
      </c>
      <c r="E9" s="1099">
        <v>39</v>
      </c>
      <c r="F9" s="1099">
        <v>31</v>
      </c>
      <c r="G9" s="1100">
        <f t="shared" ref="G9:G14" si="1">F9/E9*100</f>
        <v>79.487179487179489</v>
      </c>
      <c r="H9" s="1099">
        <v>61</v>
      </c>
      <c r="I9" s="1099">
        <v>54</v>
      </c>
      <c r="J9" s="1100">
        <f t="shared" ref="J9:J14" si="2">I9/H9*100</f>
        <v>88.52459016393442</v>
      </c>
      <c r="K9" s="1099">
        <v>57</v>
      </c>
      <c r="L9" s="1099">
        <v>49</v>
      </c>
      <c r="M9" s="1100">
        <f t="shared" ref="M9:M14" si="3">L9/K9*100</f>
        <v>85.964912280701753</v>
      </c>
    </row>
    <row r="10" spans="1:13">
      <c r="A10" s="1039" t="s">
        <v>19</v>
      </c>
      <c r="B10" s="1099">
        <v>27</v>
      </c>
      <c r="C10" s="1099">
        <v>23</v>
      </c>
      <c r="D10" s="1100">
        <f>C10/B10*100</f>
        <v>85.18518518518519</v>
      </c>
      <c r="E10" s="1099">
        <v>30</v>
      </c>
      <c r="F10" s="1099">
        <v>28</v>
      </c>
      <c r="G10" s="1100">
        <f>F10/E10*100</f>
        <v>93.333333333333329</v>
      </c>
      <c r="H10" s="1099">
        <v>34</v>
      </c>
      <c r="I10" s="1099">
        <v>29</v>
      </c>
      <c r="J10" s="1100">
        <f>I10/H10*100</f>
        <v>85.294117647058826</v>
      </c>
      <c r="K10" s="1099">
        <v>31</v>
      </c>
      <c r="L10" s="1099">
        <v>27</v>
      </c>
      <c r="M10" s="1100">
        <f>L10/K10*100</f>
        <v>87.096774193548384</v>
      </c>
    </row>
    <row r="11" spans="1:13">
      <c r="A11" s="1039" t="s">
        <v>18</v>
      </c>
      <c r="B11" s="1099">
        <v>30</v>
      </c>
      <c r="C11" s="1099">
        <v>24</v>
      </c>
      <c r="D11" s="1100">
        <f>C11/B11*100</f>
        <v>80</v>
      </c>
      <c r="E11" s="1099">
        <v>30</v>
      </c>
      <c r="F11" s="1099">
        <v>23</v>
      </c>
      <c r="G11" s="1100">
        <f>F11/E11*100</f>
        <v>76.666666666666671</v>
      </c>
      <c r="H11" s="1099">
        <v>35</v>
      </c>
      <c r="I11" s="1099">
        <v>26</v>
      </c>
      <c r="J11" s="1100">
        <f>I11/H11*100</f>
        <v>74.285714285714292</v>
      </c>
      <c r="K11" s="1099">
        <v>31</v>
      </c>
      <c r="L11" s="1099">
        <v>26</v>
      </c>
      <c r="M11" s="1100">
        <f>L11/K11*100</f>
        <v>83.870967741935488</v>
      </c>
    </row>
    <row r="12" spans="1:13">
      <c r="A12" s="1039" t="s">
        <v>25</v>
      </c>
      <c r="B12" s="1099">
        <v>16</v>
      </c>
      <c r="C12" s="1099">
        <v>13</v>
      </c>
      <c r="D12" s="1100">
        <f t="shared" si="0"/>
        <v>81.25</v>
      </c>
      <c r="E12" s="1099">
        <v>28</v>
      </c>
      <c r="F12" s="1099">
        <v>24</v>
      </c>
      <c r="G12" s="1100">
        <f t="shared" si="1"/>
        <v>85.714285714285708</v>
      </c>
      <c r="H12" s="1099">
        <v>57</v>
      </c>
      <c r="I12" s="1099">
        <v>48</v>
      </c>
      <c r="J12" s="1100">
        <f t="shared" si="2"/>
        <v>84.210526315789465</v>
      </c>
      <c r="K12" s="1099">
        <v>49</v>
      </c>
      <c r="L12" s="1099">
        <v>44</v>
      </c>
      <c r="M12" s="1100">
        <f t="shared" si="3"/>
        <v>89.795918367346943</v>
      </c>
    </row>
    <row r="13" spans="1:13">
      <c r="A13" s="1039" t="s">
        <v>23</v>
      </c>
      <c r="B13" s="1099">
        <v>35</v>
      </c>
      <c r="C13" s="1099">
        <v>29</v>
      </c>
      <c r="D13" s="1100">
        <f t="shared" si="0"/>
        <v>82.857142857142861</v>
      </c>
      <c r="E13" s="1099">
        <v>44</v>
      </c>
      <c r="F13" s="1099">
        <v>38</v>
      </c>
      <c r="G13" s="1100">
        <f t="shared" si="1"/>
        <v>86.36363636363636</v>
      </c>
      <c r="H13" s="1099">
        <v>70</v>
      </c>
      <c r="I13" s="1099">
        <v>57</v>
      </c>
      <c r="J13" s="1100">
        <f t="shared" si="2"/>
        <v>81.428571428571431</v>
      </c>
      <c r="K13" s="1099">
        <v>52</v>
      </c>
      <c r="L13" s="1099">
        <v>40</v>
      </c>
      <c r="M13" s="1100">
        <f t="shared" si="3"/>
        <v>76.923076923076934</v>
      </c>
    </row>
    <row r="14" spans="1:13">
      <c r="A14" s="1039" t="s">
        <v>24</v>
      </c>
      <c r="B14" s="1099">
        <v>28</v>
      </c>
      <c r="C14" s="1099">
        <v>19</v>
      </c>
      <c r="D14" s="1100">
        <f t="shared" si="0"/>
        <v>67.857142857142861</v>
      </c>
      <c r="E14" s="1099">
        <v>28</v>
      </c>
      <c r="F14" s="1099">
        <v>19</v>
      </c>
      <c r="G14" s="1100">
        <f t="shared" si="1"/>
        <v>67.857142857142861</v>
      </c>
      <c r="H14" s="1099">
        <v>34</v>
      </c>
      <c r="I14" s="1099">
        <v>25</v>
      </c>
      <c r="J14" s="1100">
        <f t="shared" si="2"/>
        <v>73.529411764705884</v>
      </c>
      <c r="K14" s="1099">
        <v>32</v>
      </c>
      <c r="L14" s="1099">
        <v>22</v>
      </c>
      <c r="M14" s="1100">
        <f t="shared" si="3"/>
        <v>68.75</v>
      </c>
    </row>
    <row r="15" spans="1:13">
      <c r="A15" s="1039" t="s">
        <v>30</v>
      </c>
      <c r="B15" s="1099">
        <v>40</v>
      </c>
      <c r="C15" s="1099">
        <v>30</v>
      </c>
      <c r="D15" s="1100">
        <f>C15/B15*100</f>
        <v>75</v>
      </c>
      <c r="E15" s="1099">
        <v>38</v>
      </c>
      <c r="F15" s="1099">
        <v>29</v>
      </c>
      <c r="G15" s="1100">
        <f>F15/E15*100</f>
        <v>76.31578947368422</v>
      </c>
      <c r="H15" s="1099">
        <v>36</v>
      </c>
      <c r="I15" s="1099">
        <v>32</v>
      </c>
      <c r="J15" s="1100">
        <f>I15/H15*100</f>
        <v>88.888888888888886</v>
      </c>
      <c r="K15" s="1099">
        <v>49</v>
      </c>
      <c r="L15" s="1099">
        <v>41</v>
      </c>
      <c r="M15" s="1100">
        <f>L15/K15*100</f>
        <v>83.673469387755105</v>
      </c>
    </row>
    <row r="16" spans="1:13">
      <c r="B16" s="1101"/>
      <c r="C16" s="1101"/>
      <c r="D16" s="289"/>
      <c r="E16" s="1101"/>
      <c r="F16" s="1101"/>
      <c r="G16" s="289"/>
      <c r="H16" s="1101"/>
      <c r="I16" s="1101"/>
      <c r="J16" s="289"/>
      <c r="K16" s="1101"/>
      <c r="L16" s="1101"/>
      <c r="M16" s="289"/>
    </row>
    <row r="17" spans="1:7" ht="38.25">
      <c r="A17" s="962" t="s">
        <v>29</v>
      </c>
      <c r="B17" s="1098" t="s">
        <v>2465</v>
      </c>
      <c r="C17" s="1098" t="s">
        <v>2466</v>
      </c>
      <c r="D17" s="1098" t="s">
        <v>761</v>
      </c>
      <c r="E17" s="1098" t="s">
        <v>762</v>
      </c>
      <c r="F17" s="1098" t="s">
        <v>763</v>
      </c>
      <c r="G17" s="1098" t="s">
        <v>761</v>
      </c>
    </row>
    <row r="18" spans="1:7">
      <c r="A18" s="1039" t="s">
        <v>16</v>
      </c>
      <c r="B18" s="1099">
        <v>30</v>
      </c>
      <c r="C18" s="1099">
        <v>28</v>
      </c>
      <c r="D18" s="1100">
        <f t="shared" ref="D18:D20" si="4">C18/B18*100</f>
        <v>93.333333333333329</v>
      </c>
      <c r="E18" s="1099">
        <v>32</v>
      </c>
      <c r="F18" s="1099">
        <v>28</v>
      </c>
      <c r="G18" s="1103">
        <f t="shared" ref="G18:G20" si="5">F18/E18*100</f>
        <v>87.5</v>
      </c>
    </row>
    <row r="19" spans="1:7">
      <c r="A19" s="1039" t="s">
        <v>19</v>
      </c>
      <c r="B19" s="1099">
        <v>35</v>
      </c>
      <c r="C19" s="1099">
        <v>28</v>
      </c>
      <c r="D19" s="1100">
        <f t="shared" si="4"/>
        <v>80</v>
      </c>
      <c r="E19" s="1099">
        <v>33</v>
      </c>
      <c r="F19" s="1099">
        <v>26</v>
      </c>
      <c r="G19" s="1100">
        <f t="shared" si="5"/>
        <v>78.787878787878782</v>
      </c>
    </row>
    <row r="20" spans="1:7">
      <c r="A20" s="1039" t="s">
        <v>18</v>
      </c>
      <c r="B20" s="1099">
        <v>33</v>
      </c>
      <c r="C20" s="1099">
        <v>31</v>
      </c>
      <c r="D20" s="1103">
        <f t="shared" si="4"/>
        <v>93.939393939393938</v>
      </c>
      <c r="E20" s="1099">
        <v>32</v>
      </c>
      <c r="F20" s="1099">
        <v>26</v>
      </c>
      <c r="G20" s="1100">
        <f t="shared" si="5"/>
        <v>81.25</v>
      </c>
    </row>
    <row r="21" spans="1:7">
      <c r="A21" s="1102" t="s">
        <v>53</v>
      </c>
      <c r="D21" s="290"/>
    </row>
  </sheetData>
  <printOptions horizontalCentered="1"/>
  <pageMargins left="0.59055118110236227" right="0.59055118110236227" top="0.78740157480314965" bottom="0.78740157480314965" header="0.19685039370078741" footer="0.19685039370078741"/>
  <pageSetup scale="7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22"/>
  <sheetViews>
    <sheetView zoomScaleNormal="100" workbookViewId="0">
      <selection activeCell="A2" sqref="A2"/>
    </sheetView>
  </sheetViews>
  <sheetFormatPr baseColWidth="10" defaultColWidth="11.42578125" defaultRowHeight="12.75"/>
  <cols>
    <col min="1" max="1" width="31.7109375" style="164" customWidth="1"/>
    <col min="2" max="9" width="12.7109375" style="164" customWidth="1"/>
    <col min="10" max="10" width="11.7109375" style="164" customWidth="1"/>
    <col min="11" max="16384" width="11.42578125" style="164"/>
  </cols>
  <sheetData>
    <row r="1" spans="1:9" ht="12.95" customHeight="1">
      <c r="A1" s="3" t="s">
        <v>365</v>
      </c>
      <c r="B1" s="163"/>
      <c r="C1" s="163"/>
      <c r="D1" s="163"/>
      <c r="E1" s="163"/>
      <c r="F1" s="163"/>
      <c r="G1" s="163"/>
      <c r="H1" s="163"/>
      <c r="I1" s="163"/>
    </row>
    <row r="2" spans="1:9" ht="12.95" customHeight="1">
      <c r="A2" s="3" t="s">
        <v>1051</v>
      </c>
      <c r="B2" s="163"/>
      <c r="C2" s="163"/>
      <c r="D2" s="163"/>
      <c r="E2" s="163"/>
      <c r="F2" s="163"/>
      <c r="G2" s="163"/>
      <c r="H2" s="163"/>
      <c r="I2" s="163"/>
    </row>
    <row r="3" spans="1:9" ht="12.95" customHeight="1">
      <c r="A3" s="3" t="s">
        <v>5276</v>
      </c>
      <c r="B3" s="165"/>
      <c r="C3" s="165"/>
      <c r="D3" s="165"/>
      <c r="E3" s="165"/>
      <c r="F3" s="165"/>
      <c r="G3" s="165"/>
      <c r="H3" s="165"/>
      <c r="I3" s="165"/>
    </row>
    <row r="4" spans="1:9">
      <c r="A4" s="2124" t="s">
        <v>29</v>
      </c>
      <c r="B4" s="2126" t="s">
        <v>1049</v>
      </c>
      <c r="C4" s="2127"/>
      <c r="D4" s="2128" t="s">
        <v>644</v>
      </c>
      <c r="E4" s="2129"/>
      <c r="F4" s="2130" t="s">
        <v>645</v>
      </c>
      <c r="G4" s="2126" t="s">
        <v>646</v>
      </c>
      <c r="H4" s="2127"/>
      <c r="I4" s="2122" t="s">
        <v>647</v>
      </c>
    </row>
    <row r="5" spans="1:9">
      <c r="A5" s="2125"/>
      <c r="B5" s="166" t="s">
        <v>363</v>
      </c>
      <c r="C5" s="166" t="s">
        <v>364</v>
      </c>
      <c r="D5" s="167" t="s">
        <v>648</v>
      </c>
      <c r="E5" s="167" t="s">
        <v>364</v>
      </c>
      <c r="F5" s="2131"/>
      <c r="G5" s="166" t="s">
        <v>363</v>
      </c>
      <c r="H5" s="166" t="s">
        <v>364</v>
      </c>
      <c r="I5" s="2123"/>
    </row>
    <row r="6" spans="1:9">
      <c r="A6" s="168" t="s">
        <v>21</v>
      </c>
      <c r="B6" s="169">
        <v>670</v>
      </c>
      <c r="C6" s="169">
        <v>506</v>
      </c>
      <c r="D6" s="169">
        <v>41</v>
      </c>
      <c r="E6" s="169">
        <v>90</v>
      </c>
      <c r="F6" s="170">
        <f>(D6+E6)/(B6+C6)*100</f>
        <v>11.139455782312925</v>
      </c>
      <c r="G6" s="169">
        <v>0</v>
      </c>
      <c r="H6" s="169">
        <v>90</v>
      </c>
      <c r="I6" s="171">
        <f>(G6+H6)/(D6+E6)*100</f>
        <v>68.702290076335885</v>
      </c>
    </row>
    <row r="7" spans="1:9">
      <c r="A7" s="168" t="s">
        <v>20</v>
      </c>
      <c r="B7" s="169">
        <v>297</v>
      </c>
      <c r="C7" s="169">
        <v>236</v>
      </c>
      <c r="D7" s="169">
        <v>39</v>
      </c>
      <c r="E7" s="169">
        <v>75</v>
      </c>
      <c r="F7" s="170">
        <f t="shared" ref="F7:F20" si="0">(D7+E7)/(B7+C7)*100</f>
        <v>21.388367729831145</v>
      </c>
      <c r="G7" s="169">
        <v>0</v>
      </c>
      <c r="H7" s="169">
        <v>76</v>
      </c>
      <c r="I7" s="171">
        <f t="shared" ref="I7:I20" si="1">(G7+H7)/(D7+E7)*100</f>
        <v>66.666666666666657</v>
      </c>
    </row>
    <row r="8" spans="1:9">
      <c r="A8" s="168" t="s">
        <v>30</v>
      </c>
      <c r="B8" s="169">
        <v>94</v>
      </c>
      <c r="C8" s="169">
        <v>56</v>
      </c>
      <c r="D8" s="169">
        <v>30</v>
      </c>
      <c r="E8" s="169">
        <v>60</v>
      </c>
      <c r="F8" s="170">
        <f t="shared" si="0"/>
        <v>60</v>
      </c>
      <c r="G8" s="169">
        <v>0</v>
      </c>
      <c r="H8" s="169">
        <v>61</v>
      </c>
      <c r="I8" s="171">
        <f t="shared" si="1"/>
        <v>67.777777777777786</v>
      </c>
    </row>
    <row r="9" spans="1:9">
      <c r="A9" s="172" t="s">
        <v>41</v>
      </c>
      <c r="B9" s="173">
        <f>SUM(B6:B8)</f>
        <v>1061</v>
      </c>
      <c r="C9" s="173">
        <f>SUM(C6:C8)</f>
        <v>798</v>
      </c>
      <c r="D9" s="174">
        <f>SUM(D6:D8)</f>
        <v>110</v>
      </c>
      <c r="E9" s="174">
        <f>SUM(E6:E8)</f>
        <v>225</v>
      </c>
      <c r="F9" s="1798">
        <f t="shared" si="0"/>
        <v>18.020441097364174</v>
      </c>
      <c r="G9" s="173">
        <f>SUM(G6:G8)</f>
        <v>0</v>
      </c>
      <c r="H9" s="173">
        <f>SUM(H6:H8)</f>
        <v>227</v>
      </c>
      <c r="I9" s="1797">
        <f t="shared" si="1"/>
        <v>67.761194029850742</v>
      </c>
    </row>
    <row r="10" spans="1:9">
      <c r="A10" s="168" t="s">
        <v>36</v>
      </c>
      <c r="B10" s="169">
        <v>164</v>
      </c>
      <c r="C10" s="169">
        <v>137</v>
      </c>
      <c r="D10" s="169">
        <v>37</v>
      </c>
      <c r="E10" s="169">
        <v>70</v>
      </c>
      <c r="F10" s="170">
        <f t="shared" si="0"/>
        <v>35.548172757475086</v>
      </c>
      <c r="G10" s="169">
        <v>0</v>
      </c>
      <c r="H10" s="169">
        <v>67</v>
      </c>
      <c r="I10" s="171">
        <f t="shared" si="1"/>
        <v>62.616822429906534</v>
      </c>
    </row>
    <row r="11" spans="1:9">
      <c r="A11" s="168" t="s">
        <v>25</v>
      </c>
      <c r="B11" s="169">
        <v>58</v>
      </c>
      <c r="C11" s="169">
        <v>50</v>
      </c>
      <c r="D11" s="169">
        <v>32</v>
      </c>
      <c r="E11" s="169">
        <v>57</v>
      </c>
      <c r="F11" s="170">
        <f t="shared" si="0"/>
        <v>82.407407407407405</v>
      </c>
      <c r="G11" s="169">
        <v>0</v>
      </c>
      <c r="H11" s="169">
        <v>67</v>
      </c>
      <c r="I11" s="171">
        <f t="shared" si="1"/>
        <v>75.280898876404493</v>
      </c>
    </row>
    <row r="12" spans="1:9">
      <c r="A12" s="168" t="s">
        <v>23</v>
      </c>
      <c r="B12" s="169">
        <v>282</v>
      </c>
      <c r="C12" s="169">
        <v>180</v>
      </c>
      <c r="D12" s="169">
        <v>38</v>
      </c>
      <c r="E12" s="169">
        <v>74</v>
      </c>
      <c r="F12" s="170">
        <f t="shared" si="0"/>
        <v>24.242424242424242</v>
      </c>
      <c r="G12" s="169">
        <v>0</v>
      </c>
      <c r="H12" s="169">
        <v>69</v>
      </c>
      <c r="I12" s="171">
        <f t="shared" si="1"/>
        <v>61.607142857142861</v>
      </c>
    </row>
    <row r="13" spans="1:9">
      <c r="A13" s="168" t="s">
        <v>24</v>
      </c>
      <c r="B13" s="169">
        <v>76</v>
      </c>
      <c r="C13" s="169">
        <v>56</v>
      </c>
      <c r="D13" s="169">
        <v>21</v>
      </c>
      <c r="E13" s="169">
        <v>38</v>
      </c>
      <c r="F13" s="170">
        <f t="shared" si="0"/>
        <v>44.696969696969695</v>
      </c>
      <c r="G13" s="169">
        <v>0</v>
      </c>
      <c r="H13" s="169">
        <v>33</v>
      </c>
      <c r="I13" s="171">
        <f t="shared" si="1"/>
        <v>55.932203389830505</v>
      </c>
    </row>
    <row r="14" spans="1:9">
      <c r="A14" s="172" t="s">
        <v>43</v>
      </c>
      <c r="B14" s="173">
        <f>SUM(B10:B13)</f>
        <v>580</v>
      </c>
      <c r="C14" s="173">
        <f>SUM(C10:C13)</f>
        <v>423</v>
      </c>
      <c r="D14" s="174">
        <f>SUM(D10:D13)</f>
        <v>128</v>
      </c>
      <c r="E14" s="174">
        <f>SUM(E10:E13)</f>
        <v>239</v>
      </c>
      <c r="F14" s="1798">
        <f t="shared" si="0"/>
        <v>36.590229312063812</v>
      </c>
      <c r="G14" s="173">
        <f>SUM(G10:G13)</f>
        <v>0</v>
      </c>
      <c r="H14" s="173">
        <f>SUM(H10:H13)</f>
        <v>236</v>
      </c>
      <c r="I14" s="1797">
        <f t="shared" si="1"/>
        <v>64.305177111716617</v>
      </c>
    </row>
    <row r="15" spans="1:9">
      <c r="A15" s="168" t="s">
        <v>16</v>
      </c>
      <c r="B15" s="169">
        <v>337</v>
      </c>
      <c r="C15" s="169">
        <v>287</v>
      </c>
      <c r="D15" s="169">
        <v>36</v>
      </c>
      <c r="E15" s="169">
        <v>35</v>
      </c>
      <c r="F15" s="170">
        <f t="shared" si="0"/>
        <v>11.378205128205128</v>
      </c>
      <c r="G15" s="169">
        <v>32</v>
      </c>
      <c r="H15" s="169">
        <v>33</v>
      </c>
      <c r="I15" s="171">
        <f t="shared" si="1"/>
        <v>91.549295774647888</v>
      </c>
    </row>
    <row r="16" spans="1:9">
      <c r="A16" s="168" t="s">
        <v>17</v>
      </c>
      <c r="B16" s="169">
        <v>392</v>
      </c>
      <c r="C16" s="169">
        <v>331</v>
      </c>
      <c r="D16" s="169">
        <v>32</v>
      </c>
      <c r="E16" s="169">
        <v>36</v>
      </c>
      <c r="F16" s="170">
        <f t="shared" si="0"/>
        <v>9.4052558782849243</v>
      </c>
      <c r="G16" s="169">
        <v>0</v>
      </c>
      <c r="H16" s="169">
        <v>35</v>
      </c>
      <c r="I16" s="171">
        <f t="shared" si="1"/>
        <v>51.470588235294116</v>
      </c>
    </row>
    <row r="17" spans="1:9">
      <c r="A17" s="168" t="s">
        <v>593</v>
      </c>
      <c r="B17" s="175">
        <v>31</v>
      </c>
      <c r="C17" s="175">
        <v>51</v>
      </c>
      <c r="D17" s="175">
        <v>35</v>
      </c>
      <c r="E17" s="175">
        <v>35</v>
      </c>
      <c r="F17" s="170">
        <f t="shared" si="0"/>
        <v>85.365853658536579</v>
      </c>
      <c r="G17" s="175">
        <v>33</v>
      </c>
      <c r="H17" s="175">
        <v>33</v>
      </c>
      <c r="I17" s="171">
        <f>(G17+H17)/(D17+E17)*100</f>
        <v>94.285714285714278</v>
      </c>
    </row>
    <row r="18" spans="1:9">
      <c r="A18" s="168" t="s">
        <v>18</v>
      </c>
      <c r="B18" s="169">
        <v>62</v>
      </c>
      <c r="C18" s="169">
        <v>71</v>
      </c>
      <c r="D18" s="169">
        <v>36</v>
      </c>
      <c r="E18" s="169">
        <v>36</v>
      </c>
      <c r="F18" s="170">
        <f t="shared" si="0"/>
        <v>54.13533834586466</v>
      </c>
      <c r="G18" s="169">
        <v>32</v>
      </c>
      <c r="H18" s="169">
        <v>34</v>
      </c>
      <c r="I18" s="171">
        <f t="shared" si="1"/>
        <v>91.666666666666657</v>
      </c>
    </row>
    <row r="19" spans="1:9">
      <c r="A19" s="172" t="s">
        <v>44</v>
      </c>
      <c r="B19" s="173">
        <f>SUM(B15:B18)</f>
        <v>822</v>
      </c>
      <c r="C19" s="173">
        <f>SUM(C15:C18)</f>
        <v>740</v>
      </c>
      <c r="D19" s="174">
        <f>SUM(D15:D18)</f>
        <v>139</v>
      </c>
      <c r="E19" s="174">
        <f>SUM(E15:E18)</f>
        <v>142</v>
      </c>
      <c r="F19" s="1798">
        <f t="shared" si="0"/>
        <v>17.989756722151089</v>
      </c>
      <c r="G19" s="173">
        <f>SUM(G15:G18)</f>
        <v>97</v>
      </c>
      <c r="H19" s="173">
        <f>SUM(H15:H18)</f>
        <v>135</v>
      </c>
      <c r="I19" s="1797">
        <f t="shared" si="1"/>
        <v>82.562277580071168</v>
      </c>
    </row>
    <row r="20" spans="1:9">
      <c r="A20" s="176" t="s">
        <v>31</v>
      </c>
      <c r="B20" s="173">
        <f>SUM(B14,B9,B19)</f>
        <v>2463</v>
      </c>
      <c r="C20" s="173">
        <f>SUM(C14,C9,C19)</f>
        <v>1961</v>
      </c>
      <c r="D20" s="174">
        <f>SUM(D14,D9,D19)</f>
        <v>377</v>
      </c>
      <c r="E20" s="174">
        <f>SUM(E14,E9,E19)</f>
        <v>606</v>
      </c>
      <c r="F20" s="1798">
        <f t="shared" si="0"/>
        <v>22.219710669077759</v>
      </c>
      <c r="G20" s="173">
        <f>SUM(G9,G14,G19)</f>
        <v>97</v>
      </c>
      <c r="H20" s="173">
        <f>SUM(H14,H9,H19)</f>
        <v>598</v>
      </c>
      <c r="I20" s="1797">
        <f t="shared" si="1"/>
        <v>70.701932858596138</v>
      </c>
    </row>
    <row r="21" spans="1:9" ht="25.5" customHeight="1">
      <c r="A21" s="2121" t="s">
        <v>5277</v>
      </c>
      <c r="B21" s="2121"/>
      <c r="C21" s="2121"/>
      <c r="D21" s="2121"/>
      <c r="E21" s="2121"/>
      <c r="F21" s="2121"/>
      <c r="G21" s="2121"/>
      <c r="H21" s="2121"/>
      <c r="I21" s="2121"/>
    </row>
    <row r="22" spans="1:9" ht="12.75" customHeight="1">
      <c r="A22" s="177" t="s">
        <v>649</v>
      </c>
    </row>
  </sheetData>
  <mergeCells count="7">
    <mergeCell ref="A21:I21"/>
    <mergeCell ref="I4:I5"/>
    <mergeCell ref="A4:A5"/>
    <mergeCell ref="B4:C4"/>
    <mergeCell ref="D4:E4"/>
    <mergeCell ref="F4:F5"/>
    <mergeCell ref="G4:H4"/>
  </mergeCells>
  <printOptions horizontalCentered="1"/>
  <pageMargins left="0.25" right="0.25"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22"/>
  <sheetViews>
    <sheetView zoomScaleNormal="100" workbookViewId="0">
      <pane xSplit="1" topLeftCell="B1" activePane="topRight" state="frozen"/>
      <selection activeCell="A2" sqref="A2"/>
      <selection pane="topRight" activeCell="A2" sqref="A2"/>
    </sheetView>
  </sheetViews>
  <sheetFormatPr baseColWidth="10" defaultColWidth="11.42578125" defaultRowHeight="12.75"/>
  <cols>
    <col min="1" max="1" width="36.28515625" style="2" customWidth="1"/>
    <col min="2" max="33" width="7.7109375" style="2" customWidth="1"/>
    <col min="34" max="16384" width="11.42578125" style="2"/>
  </cols>
  <sheetData>
    <row r="1" spans="1:33">
      <c r="A1" s="74" t="s">
        <v>651</v>
      </c>
      <c r="B1" s="1"/>
      <c r="C1" s="1"/>
      <c r="D1" s="1"/>
    </row>
    <row r="2" spans="1:33">
      <c r="A2" s="74" t="s">
        <v>764</v>
      </c>
    </row>
    <row r="3" spans="1:33">
      <c r="A3" s="1" t="s">
        <v>5608</v>
      </c>
      <c r="B3" s="4"/>
      <c r="C3" s="4"/>
      <c r="D3" s="4"/>
    </row>
    <row r="4" spans="1:33" ht="12.75" customHeight="1">
      <c r="A4" s="2186" t="s">
        <v>29</v>
      </c>
      <c r="B4" s="2185" t="s">
        <v>765</v>
      </c>
      <c r="C4" s="2185"/>
      <c r="D4" s="2185" t="s">
        <v>766</v>
      </c>
      <c r="E4" s="2185"/>
      <c r="F4" s="2185" t="s">
        <v>767</v>
      </c>
      <c r="G4" s="2185"/>
      <c r="H4" s="2185" t="s">
        <v>768</v>
      </c>
      <c r="I4" s="2185"/>
      <c r="J4" s="2185" t="s">
        <v>769</v>
      </c>
      <c r="K4" s="2185"/>
      <c r="L4" s="2185" t="s">
        <v>770</v>
      </c>
      <c r="M4" s="2185"/>
      <c r="N4" s="2185" t="s">
        <v>771</v>
      </c>
      <c r="O4" s="2185"/>
      <c r="P4" s="2185" t="s">
        <v>772</v>
      </c>
      <c r="Q4" s="2185"/>
      <c r="R4" s="2185" t="s">
        <v>773</v>
      </c>
      <c r="S4" s="2185"/>
      <c r="T4" s="2185" t="s">
        <v>774</v>
      </c>
      <c r="U4" s="2185"/>
      <c r="V4" s="2185" t="s">
        <v>775</v>
      </c>
      <c r="W4" s="2185"/>
      <c r="X4" s="2185" t="s">
        <v>776</v>
      </c>
      <c r="Y4" s="2185"/>
      <c r="Z4" s="2185" t="s">
        <v>777</v>
      </c>
      <c r="AA4" s="2185"/>
      <c r="AB4" s="2185" t="s">
        <v>778</v>
      </c>
      <c r="AC4" s="2185"/>
      <c r="AD4" s="2185" t="s">
        <v>779</v>
      </c>
      <c r="AE4" s="2185"/>
      <c r="AF4" s="2185" t="s">
        <v>0</v>
      </c>
      <c r="AG4" s="2185"/>
    </row>
    <row r="5" spans="1:33" s="127" customFormat="1" ht="25.5">
      <c r="A5" s="2186"/>
      <c r="B5" s="123" t="s">
        <v>780</v>
      </c>
      <c r="C5" s="123" t="s">
        <v>781</v>
      </c>
      <c r="D5" s="123" t="s">
        <v>780</v>
      </c>
      <c r="E5" s="123" t="s">
        <v>781</v>
      </c>
      <c r="F5" s="123" t="s">
        <v>780</v>
      </c>
      <c r="G5" s="123" t="s">
        <v>781</v>
      </c>
      <c r="H5" s="123" t="s">
        <v>780</v>
      </c>
      <c r="I5" s="123" t="s">
        <v>781</v>
      </c>
      <c r="J5" s="123" t="s">
        <v>780</v>
      </c>
      <c r="K5" s="123" t="s">
        <v>781</v>
      </c>
      <c r="L5" s="123" t="s">
        <v>780</v>
      </c>
      <c r="M5" s="123" t="s">
        <v>781</v>
      </c>
      <c r="N5" s="123" t="s">
        <v>780</v>
      </c>
      <c r="O5" s="123" t="s">
        <v>781</v>
      </c>
      <c r="P5" s="123" t="s">
        <v>780</v>
      </c>
      <c r="Q5" s="123" t="s">
        <v>781</v>
      </c>
      <c r="R5" s="123" t="s">
        <v>780</v>
      </c>
      <c r="S5" s="123" t="s">
        <v>781</v>
      </c>
      <c r="T5" s="123" t="s">
        <v>780</v>
      </c>
      <c r="U5" s="123" t="s">
        <v>781</v>
      </c>
      <c r="V5" s="123" t="s">
        <v>780</v>
      </c>
      <c r="W5" s="123" t="s">
        <v>781</v>
      </c>
      <c r="X5" s="123" t="s">
        <v>780</v>
      </c>
      <c r="Y5" s="123" t="s">
        <v>781</v>
      </c>
      <c r="Z5" s="123" t="s">
        <v>780</v>
      </c>
      <c r="AA5" s="123" t="s">
        <v>781</v>
      </c>
      <c r="AB5" s="123" t="s">
        <v>780</v>
      </c>
      <c r="AC5" s="123" t="s">
        <v>781</v>
      </c>
      <c r="AD5" s="123" t="s">
        <v>780</v>
      </c>
      <c r="AE5" s="123" t="s">
        <v>781</v>
      </c>
      <c r="AF5" s="123" t="s">
        <v>780</v>
      </c>
      <c r="AG5" s="123" t="s">
        <v>781</v>
      </c>
    </row>
    <row r="6" spans="1:33">
      <c r="A6" s="88" t="s">
        <v>21</v>
      </c>
      <c r="B6" s="235">
        <v>0</v>
      </c>
      <c r="C6" s="235">
        <v>0</v>
      </c>
      <c r="D6" s="235">
        <v>0</v>
      </c>
      <c r="E6" s="235">
        <v>0</v>
      </c>
      <c r="F6" s="235">
        <v>1</v>
      </c>
      <c r="G6" s="235">
        <v>2</v>
      </c>
      <c r="H6" s="235">
        <v>4</v>
      </c>
      <c r="I6" s="235">
        <v>3</v>
      </c>
      <c r="J6" s="235">
        <v>5</v>
      </c>
      <c r="K6" s="235">
        <v>1</v>
      </c>
      <c r="L6" s="235">
        <v>7</v>
      </c>
      <c r="M6" s="235">
        <v>0</v>
      </c>
      <c r="N6" s="235">
        <v>12</v>
      </c>
      <c r="O6" s="235">
        <v>2</v>
      </c>
      <c r="P6" s="235">
        <v>8</v>
      </c>
      <c r="Q6" s="235">
        <v>2</v>
      </c>
      <c r="R6" s="235">
        <v>2</v>
      </c>
      <c r="S6" s="235">
        <v>2</v>
      </c>
      <c r="T6" s="235">
        <v>0</v>
      </c>
      <c r="U6" s="235">
        <v>0</v>
      </c>
      <c r="V6" s="235">
        <v>5</v>
      </c>
      <c r="W6" s="235">
        <v>0</v>
      </c>
      <c r="X6" s="235">
        <v>0</v>
      </c>
      <c r="Y6" s="235">
        <v>0</v>
      </c>
      <c r="Z6" s="235">
        <v>5</v>
      </c>
      <c r="AA6" s="235">
        <v>2</v>
      </c>
      <c r="AB6" s="235">
        <v>0</v>
      </c>
      <c r="AC6" s="235">
        <v>0</v>
      </c>
      <c r="AD6" s="235">
        <v>0</v>
      </c>
      <c r="AE6" s="235">
        <v>2</v>
      </c>
      <c r="AF6" s="235">
        <f>SUM(B6,D6,F6,H6,J6,L6,N6,P6,R6,T6,V6,X6,Z6,AB6,AD6)</f>
        <v>49</v>
      </c>
      <c r="AG6" s="235">
        <f>SUM(C6,E6,G6,I6,K6,M6,O6,Q6,S6,U6,W6,Y6,AA6,AC6,AE6)</f>
        <v>16</v>
      </c>
    </row>
    <row r="7" spans="1:33">
      <c r="A7" s="88" t="s">
        <v>20</v>
      </c>
      <c r="B7" s="235">
        <v>0</v>
      </c>
      <c r="C7" s="235">
        <v>0</v>
      </c>
      <c r="D7" s="235">
        <v>0</v>
      </c>
      <c r="E7" s="235">
        <v>2</v>
      </c>
      <c r="F7" s="235">
        <v>3</v>
      </c>
      <c r="G7" s="235">
        <v>2</v>
      </c>
      <c r="H7" s="235">
        <v>10</v>
      </c>
      <c r="I7" s="235">
        <v>4</v>
      </c>
      <c r="J7" s="235">
        <v>7</v>
      </c>
      <c r="K7" s="235">
        <v>2</v>
      </c>
      <c r="L7" s="235">
        <v>3</v>
      </c>
      <c r="M7" s="235">
        <v>0</v>
      </c>
      <c r="N7" s="235">
        <v>9</v>
      </c>
      <c r="O7" s="235">
        <v>3</v>
      </c>
      <c r="P7" s="235">
        <v>6</v>
      </c>
      <c r="Q7" s="235">
        <v>2</v>
      </c>
      <c r="R7" s="235">
        <v>5</v>
      </c>
      <c r="S7" s="235">
        <v>4</v>
      </c>
      <c r="T7" s="235">
        <v>0</v>
      </c>
      <c r="U7" s="235">
        <v>0</v>
      </c>
      <c r="V7" s="235">
        <v>13</v>
      </c>
      <c r="W7" s="235">
        <v>4</v>
      </c>
      <c r="X7" s="235">
        <v>0</v>
      </c>
      <c r="Y7" s="235">
        <v>0</v>
      </c>
      <c r="Z7" s="235">
        <v>5</v>
      </c>
      <c r="AA7" s="235">
        <v>2</v>
      </c>
      <c r="AB7" s="235">
        <v>0</v>
      </c>
      <c r="AC7" s="235">
        <v>0</v>
      </c>
      <c r="AD7" s="235">
        <v>0</v>
      </c>
      <c r="AE7" s="235">
        <v>0</v>
      </c>
      <c r="AF7" s="235">
        <f t="shared" ref="AF7:AG8" si="0">SUM(B7,D7,F7,H7,J7,L7,N7,P7,R7,T7,V7,X7,Z7,AB7,AD7)</f>
        <v>61</v>
      </c>
      <c r="AG7" s="235">
        <f t="shared" si="0"/>
        <v>25</v>
      </c>
    </row>
    <row r="8" spans="1:33">
      <c r="A8" s="88" t="s">
        <v>30</v>
      </c>
      <c r="B8" s="235">
        <v>0</v>
      </c>
      <c r="C8" s="235">
        <v>0</v>
      </c>
      <c r="D8" s="235">
        <v>0</v>
      </c>
      <c r="E8" s="235">
        <v>0</v>
      </c>
      <c r="F8" s="235">
        <v>4</v>
      </c>
      <c r="G8" s="235">
        <v>2</v>
      </c>
      <c r="H8" s="235">
        <v>4</v>
      </c>
      <c r="I8" s="235">
        <v>4</v>
      </c>
      <c r="J8" s="235">
        <v>6</v>
      </c>
      <c r="K8" s="235">
        <v>2</v>
      </c>
      <c r="L8" s="235">
        <v>4</v>
      </c>
      <c r="M8" s="235">
        <v>2</v>
      </c>
      <c r="N8" s="235">
        <v>6</v>
      </c>
      <c r="O8" s="235">
        <v>1</v>
      </c>
      <c r="P8" s="235">
        <v>8</v>
      </c>
      <c r="Q8" s="235">
        <v>2</v>
      </c>
      <c r="R8" s="235">
        <v>4</v>
      </c>
      <c r="S8" s="235">
        <v>1</v>
      </c>
      <c r="T8" s="235">
        <v>0</v>
      </c>
      <c r="U8" s="235">
        <v>0</v>
      </c>
      <c r="V8" s="235">
        <v>6</v>
      </c>
      <c r="W8" s="235">
        <v>3</v>
      </c>
      <c r="X8" s="235">
        <v>0</v>
      </c>
      <c r="Y8" s="235">
        <v>0</v>
      </c>
      <c r="Z8" s="235">
        <v>6</v>
      </c>
      <c r="AA8" s="235">
        <v>2</v>
      </c>
      <c r="AB8" s="235">
        <v>0</v>
      </c>
      <c r="AC8" s="235">
        <v>0</v>
      </c>
      <c r="AD8" s="235">
        <v>0</v>
      </c>
      <c r="AE8" s="235">
        <v>0</v>
      </c>
      <c r="AF8" s="235">
        <f t="shared" si="0"/>
        <v>48</v>
      </c>
      <c r="AG8" s="235">
        <f t="shared" si="0"/>
        <v>19</v>
      </c>
    </row>
    <row r="9" spans="1:33">
      <c r="A9" s="291" t="s">
        <v>41</v>
      </c>
      <c r="B9" s="247">
        <f t="shared" ref="B9:AG9" si="1">SUM(B6:B8)</f>
        <v>0</v>
      </c>
      <c r="C9" s="247">
        <f t="shared" si="1"/>
        <v>0</v>
      </c>
      <c r="D9" s="247">
        <f t="shared" si="1"/>
        <v>0</v>
      </c>
      <c r="E9" s="247">
        <f t="shared" si="1"/>
        <v>2</v>
      </c>
      <c r="F9" s="247">
        <f t="shared" si="1"/>
        <v>8</v>
      </c>
      <c r="G9" s="247">
        <f t="shared" si="1"/>
        <v>6</v>
      </c>
      <c r="H9" s="247">
        <f t="shared" si="1"/>
        <v>18</v>
      </c>
      <c r="I9" s="247">
        <f t="shared" si="1"/>
        <v>11</v>
      </c>
      <c r="J9" s="247">
        <f t="shared" si="1"/>
        <v>18</v>
      </c>
      <c r="K9" s="247">
        <f t="shared" si="1"/>
        <v>5</v>
      </c>
      <c r="L9" s="247">
        <f t="shared" si="1"/>
        <v>14</v>
      </c>
      <c r="M9" s="247">
        <f t="shared" si="1"/>
        <v>2</v>
      </c>
      <c r="N9" s="247">
        <f t="shared" si="1"/>
        <v>27</v>
      </c>
      <c r="O9" s="247">
        <f t="shared" si="1"/>
        <v>6</v>
      </c>
      <c r="P9" s="247">
        <f t="shared" si="1"/>
        <v>22</v>
      </c>
      <c r="Q9" s="247">
        <f t="shared" si="1"/>
        <v>6</v>
      </c>
      <c r="R9" s="247">
        <f t="shared" si="1"/>
        <v>11</v>
      </c>
      <c r="S9" s="247">
        <f t="shared" si="1"/>
        <v>7</v>
      </c>
      <c r="T9" s="247">
        <f t="shared" si="1"/>
        <v>0</v>
      </c>
      <c r="U9" s="247">
        <f t="shared" si="1"/>
        <v>0</v>
      </c>
      <c r="V9" s="247">
        <f t="shared" si="1"/>
        <v>24</v>
      </c>
      <c r="W9" s="247">
        <f t="shared" si="1"/>
        <v>7</v>
      </c>
      <c r="X9" s="247">
        <f t="shared" si="1"/>
        <v>0</v>
      </c>
      <c r="Y9" s="247">
        <f t="shared" si="1"/>
        <v>0</v>
      </c>
      <c r="Z9" s="247">
        <f>SUM(Z6:Z8)</f>
        <v>16</v>
      </c>
      <c r="AA9" s="247">
        <f>SUM(AA6:AA8)</f>
        <v>6</v>
      </c>
      <c r="AB9" s="247">
        <f>SUM(AB6:AB8)</f>
        <v>0</v>
      </c>
      <c r="AC9" s="247">
        <f>SUM(AC6:AC8)</f>
        <v>0</v>
      </c>
      <c r="AD9" s="247">
        <f t="shared" si="1"/>
        <v>0</v>
      </c>
      <c r="AE9" s="247">
        <f t="shared" si="1"/>
        <v>2</v>
      </c>
      <c r="AF9" s="247">
        <f t="shared" si="1"/>
        <v>158</v>
      </c>
      <c r="AG9" s="247">
        <f t="shared" si="1"/>
        <v>60</v>
      </c>
    </row>
    <row r="10" spans="1:33">
      <c r="A10" s="203" t="s">
        <v>36</v>
      </c>
      <c r="B10" s="97">
        <v>0</v>
      </c>
      <c r="C10" s="97">
        <v>0</v>
      </c>
      <c r="D10" s="97">
        <v>0</v>
      </c>
      <c r="E10" s="97">
        <v>0</v>
      </c>
      <c r="F10" s="97">
        <v>0</v>
      </c>
      <c r="G10" s="97">
        <v>0</v>
      </c>
      <c r="H10" s="97">
        <v>0</v>
      </c>
      <c r="I10" s="97">
        <v>0</v>
      </c>
      <c r="J10" s="97">
        <v>0</v>
      </c>
      <c r="K10" s="97">
        <v>0</v>
      </c>
      <c r="L10" s="97">
        <v>2</v>
      </c>
      <c r="M10" s="97">
        <v>0</v>
      </c>
      <c r="N10" s="97">
        <v>4</v>
      </c>
      <c r="O10" s="97">
        <v>3</v>
      </c>
      <c r="P10" s="97">
        <v>7</v>
      </c>
      <c r="Q10" s="97">
        <v>8</v>
      </c>
      <c r="R10" s="97">
        <v>7</v>
      </c>
      <c r="S10" s="97">
        <v>2</v>
      </c>
      <c r="T10" s="97">
        <v>0</v>
      </c>
      <c r="U10" s="97">
        <v>0</v>
      </c>
      <c r="V10" s="97">
        <v>8</v>
      </c>
      <c r="W10" s="97">
        <v>6</v>
      </c>
      <c r="X10" s="97">
        <v>0</v>
      </c>
      <c r="Y10" s="97">
        <v>0</v>
      </c>
      <c r="Z10" s="97">
        <v>7</v>
      </c>
      <c r="AA10" s="97">
        <v>0</v>
      </c>
      <c r="AB10" s="97">
        <v>0</v>
      </c>
      <c r="AC10" s="97">
        <v>0</v>
      </c>
      <c r="AD10" s="97">
        <v>0</v>
      </c>
      <c r="AE10" s="97">
        <v>0</v>
      </c>
      <c r="AF10" s="235">
        <f t="shared" ref="AF10:AG13" si="2">SUM(B10,D10,F10,H10,J10,L10,N10,P10,R10,T10,V10,X10,Z10,AB10,AD10)</f>
        <v>35</v>
      </c>
      <c r="AG10" s="235">
        <f t="shared" si="2"/>
        <v>19</v>
      </c>
    </row>
    <row r="11" spans="1:33">
      <c r="A11" s="203" t="s">
        <v>25</v>
      </c>
      <c r="B11" s="97">
        <v>0</v>
      </c>
      <c r="C11" s="97">
        <v>0</v>
      </c>
      <c r="D11" s="97">
        <v>0</v>
      </c>
      <c r="E11" s="97">
        <v>0</v>
      </c>
      <c r="F11" s="97">
        <v>0</v>
      </c>
      <c r="G11" s="97">
        <v>0</v>
      </c>
      <c r="H11" s="97">
        <v>1</v>
      </c>
      <c r="I11" s="97">
        <v>2</v>
      </c>
      <c r="J11" s="97">
        <v>3</v>
      </c>
      <c r="K11" s="97">
        <v>1</v>
      </c>
      <c r="L11" s="97">
        <v>1</v>
      </c>
      <c r="M11" s="97">
        <v>3</v>
      </c>
      <c r="N11" s="97">
        <v>0</v>
      </c>
      <c r="O11" s="97">
        <v>0</v>
      </c>
      <c r="P11" s="97">
        <v>2</v>
      </c>
      <c r="Q11" s="97">
        <v>2</v>
      </c>
      <c r="R11" s="97">
        <v>1</v>
      </c>
      <c r="S11" s="97">
        <v>0</v>
      </c>
      <c r="T11" s="97">
        <v>0</v>
      </c>
      <c r="U11" s="97">
        <v>0</v>
      </c>
      <c r="V11" s="97">
        <v>12</v>
      </c>
      <c r="W11" s="97">
        <v>3</v>
      </c>
      <c r="X11" s="97">
        <v>0</v>
      </c>
      <c r="Y11" s="97">
        <v>0</v>
      </c>
      <c r="Z11" s="97">
        <v>4</v>
      </c>
      <c r="AA11" s="97">
        <v>2</v>
      </c>
      <c r="AB11" s="97">
        <v>0</v>
      </c>
      <c r="AC11" s="97">
        <v>0</v>
      </c>
      <c r="AD11" s="97">
        <v>0</v>
      </c>
      <c r="AE11" s="97">
        <v>0</v>
      </c>
      <c r="AF11" s="235">
        <f t="shared" si="2"/>
        <v>24</v>
      </c>
      <c r="AG11" s="235">
        <f t="shared" si="2"/>
        <v>13</v>
      </c>
    </row>
    <row r="12" spans="1:33">
      <c r="A12" s="88" t="s">
        <v>23</v>
      </c>
      <c r="B12" s="97">
        <v>1</v>
      </c>
      <c r="C12" s="97">
        <v>0</v>
      </c>
      <c r="D12" s="97">
        <v>0</v>
      </c>
      <c r="E12" s="97">
        <v>2</v>
      </c>
      <c r="F12" s="97">
        <v>2</v>
      </c>
      <c r="G12" s="97">
        <v>1</v>
      </c>
      <c r="H12" s="97">
        <v>2</v>
      </c>
      <c r="I12" s="97">
        <v>3</v>
      </c>
      <c r="J12" s="97">
        <v>3</v>
      </c>
      <c r="K12" s="97">
        <v>3</v>
      </c>
      <c r="L12" s="97">
        <v>6</v>
      </c>
      <c r="M12" s="97">
        <v>0</v>
      </c>
      <c r="N12" s="97">
        <v>6</v>
      </c>
      <c r="O12" s="97">
        <v>2</v>
      </c>
      <c r="P12" s="97">
        <v>3</v>
      </c>
      <c r="Q12" s="97">
        <v>2</v>
      </c>
      <c r="R12" s="97">
        <v>6</v>
      </c>
      <c r="S12" s="97">
        <v>6</v>
      </c>
      <c r="T12" s="97">
        <v>0</v>
      </c>
      <c r="U12" s="97">
        <v>0</v>
      </c>
      <c r="V12" s="97">
        <v>15</v>
      </c>
      <c r="W12" s="97">
        <v>3</v>
      </c>
      <c r="X12" s="97">
        <v>0</v>
      </c>
      <c r="Y12" s="97">
        <v>0</v>
      </c>
      <c r="Z12" s="97">
        <v>7</v>
      </c>
      <c r="AA12" s="97">
        <v>3</v>
      </c>
      <c r="AB12" s="97">
        <v>0</v>
      </c>
      <c r="AC12" s="97">
        <v>0</v>
      </c>
      <c r="AD12" s="97">
        <v>0</v>
      </c>
      <c r="AE12" s="97">
        <v>0</v>
      </c>
      <c r="AF12" s="235">
        <f t="shared" si="2"/>
        <v>51</v>
      </c>
      <c r="AG12" s="235">
        <f t="shared" si="2"/>
        <v>25</v>
      </c>
    </row>
    <row r="13" spans="1:33">
      <c r="A13" s="88" t="s">
        <v>24</v>
      </c>
      <c r="B13" s="97">
        <v>0</v>
      </c>
      <c r="C13" s="97">
        <v>0</v>
      </c>
      <c r="D13" s="97">
        <v>0</v>
      </c>
      <c r="E13" s="97">
        <v>0</v>
      </c>
      <c r="F13" s="97">
        <v>0</v>
      </c>
      <c r="G13" s="97"/>
      <c r="H13" s="97">
        <v>2</v>
      </c>
      <c r="I13" s="97">
        <v>3</v>
      </c>
      <c r="J13" s="97">
        <v>1</v>
      </c>
      <c r="K13" s="97">
        <v>6</v>
      </c>
      <c r="L13" s="97">
        <v>1</v>
      </c>
      <c r="M13" s="97">
        <v>4</v>
      </c>
      <c r="N13" s="97">
        <v>5</v>
      </c>
      <c r="O13" s="97">
        <v>1</v>
      </c>
      <c r="P13" s="97">
        <v>5</v>
      </c>
      <c r="Q13" s="97">
        <v>4</v>
      </c>
      <c r="R13" s="97">
        <v>3</v>
      </c>
      <c r="S13" s="97">
        <v>0</v>
      </c>
      <c r="T13" s="97">
        <v>0</v>
      </c>
      <c r="U13" s="97">
        <v>0</v>
      </c>
      <c r="V13" s="97">
        <v>9</v>
      </c>
      <c r="W13" s="97">
        <v>3</v>
      </c>
      <c r="X13" s="97">
        <v>0</v>
      </c>
      <c r="Y13" s="97">
        <v>0</v>
      </c>
      <c r="Z13" s="97">
        <v>6</v>
      </c>
      <c r="AA13" s="97">
        <v>3</v>
      </c>
      <c r="AB13" s="97">
        <v>0</v>
      </c>
      <c r="AC13" s="97">
        <v>0</v>
      </c>
      <c r="AD13" s="97">
        <v>0</v>
      </c>
      <c r="AE13" s="97">
        <v>1</v>
      </c>
      <c r="AF13" s="235">
        <f t="shared" si="2"/>
        <v>32</v>
      </c>
      <c r="AG13" s="235">
        <f t="shared" si="2"/>
        <v>25</v>
      </c>
    </row>
    <row r="14" spans="1:33">
      <c r="A14" s="291" t="s">
        <v>43</v>
      </c>
      <c r="B14" s="247">
        <f t="shared" ref="B14:AG14" si="3">SUM(B10:B13)</f>
        <v>1</v>
      </c>
      <c r="C14" s="247">
        <f t="shared" si="3"/>
        <v>0</v>
      </c>
      <c r="D14" s="247">
        <f t="shared" si="3"/>
        <v>0</v>
      </c>
      <c r="E14" s="247">
        <f t="shared" si="3"/>
        <v>2</v>
      </c>
      <c r="F14" s="247">
        <f t="shared" si="3"/>
        <v>2</v>
      </c>
      <c r="G14" s="247">
        <f t="shared" si="3"/>
        <v>1</v>
      </c>
      <c r="H14" s="247">
        <f t="shared" si="3"/>
        <v>5</v>
      </c>
      <c r="I14" s="247">
        <f t="shared" si="3"/>
        <v>8</v>
      </c>
      <c r="J14" s="247">
        <f t="shared" si="3"/>
        <v>7</v>
      </c>
      <c r="K14" s="247">
        <f t="shared" si="3"/>
        <v>10</v>
      </c>
      <c r="L14" s="247">
        <f t="shared" si="3"/>
        <v>10</v>
      </c>
      <c r="M14" s="247">
        <f t="shared" si="3"/>
        <v>7</v>
      </c>
      <c r="N14" s="247">
        <f t="shared" si="3"/>
        <v>15</v>
      </c>
      <c r="O14" s="247">
        <f t="shared" si="3"/>
        <v>6</v>
      </c>
      <c r="P14" s="247">
        <f t="shared" si="3"/>
        <v>17</v>
      </c>
      <c r="Q14" s="247">
        <f t="shared" si="3"/>
        <v>16</v>
      </c>
      <c r="R14" s="247">
        <f t="shared" si="3"/>
        <v>17</v>
      </c>
      <c r="S14" s="247">
        <f t="shared" si="3"/>
        <v>8</v>
      </c>
      <c r="T14" s="247">
        <f t="shared" si="3"/>
        <v>0</v>
      </c>
      <c r="U14" s="247">
        <f t="shared" si="3"/>
        <v>0</v>
      </c>
      <c r="V14" s="247">
        <f t="shared" si="3"/>
        <v>44</v>
      </c>
      <c r="W14" s="247">
        <f t="shared" si="3"/>
        <v>15</v>
      </c>
      <c r="X14" s="247">
        <f t="shared" si="3"/>
        <v>0</v>
      </c>
      <c r="Y14" s="247">
        <f t="shared" si="3"/>
        <v>0</v>
      </c>
      <c r="Z14" s="247">
        <f>SUM(Z10:Z13)</f>
        <v>24</v>
      </c>
      <c r="AA14" s="247">
        <f>SUM(AA10:AA13)</f>
        <v>8</v>
      </c>
      <c r="AB14" s="247">
        <f>SUM(AB10:AB13)</f>
        <v>0</v>
      </c>
      <c r="AC14" s="247">
        <f>SUM(AC10:AC13)</f>
        <v>0</v>
      </c>
      <c r="AD14" s="247">
        <f t="shared" si="3"/>
        <v>0</v>
      </c>
      <c r="AE14" s="247">
        <f t="shared" si="3"/>
        <v>1</v>
      </c>
      <c r="AF14" s="247">
        <f t="shared" si="3"/>
        <v>142</v>
      </c>
      <c r="AG14" s="247">
        <f t="shared" si="3"/>
        <v>82</v>
      </c>
    </row>
    <row r="15" spans="1:33">
      <c r="A15" s="88" t="s">
        <v>16</v>
      </c>
      <c r="B15" s="235">
        <v>1</v>
      </c>
      <c r="C15" s="235">
        <v>1</v>
      </c>
      <c r="D15" s="235">
        <v>0</v>
      </c>
      <c r="E15" s="235">
        <v>1</v>
      </c>
      <c r="F15" s="235">
        <v>6</v>
      </c>
      <c r="G15" s="235">
        <v>4</v>
      </c>
      <c r="H15" s="235">
        <v>4</v>
      </c>
      <c r="I15" s="235">
        <v>2</v>
      </c>
      <c r="J15" s="235">
        <v>2</v>
      </c>
      <c r="K15" s="235">
        <v>0</v>
      </c>
      <c r="L15" s="235">
        <v>3</v>
      </c>
      <c r="M15" s="235">
        <v>1</v>
      </c>
      <c r="N15" s="235">
        <v>3</v>
      </c>
      <c r="O15" s="235">
        <v>0</v>
      </c>
      <c r="P15" s="235">
        <v>1</v>
      </c>
      <c r="Q15" s="235">
        <v>0</v>
      </c>
      <c r="R15" s="235">
        <v>5</v>
      </c>
      <c r="S15" s="235">
        <v>3</v>
      </c>
      <c r="T15" s="235">
        <v>3</v>
      </c>
      <c r="U15" s="235">
        <v>1</v>
      </c>
      <c r="V15" s="235">
        <v>6</v>
      </c>
      <c r="W15" s="235">
        <v>0</v>
      </c>
      <c r="X15" s="235">
        <v>4</v>
      </c>
      <c r="Y15" s="235">
        <v>0</v>
      </c>
      <c r="Z15" s="235">
        <v>1</v>
      </c>
      <c r="AA15" s="235">
        <v>1</v>
      </c>
      <c r="AB15" s="235">
        <v>1</v>
      </c>
      <c r="AC15" s="235">
        <v>1</v>
      </c>
      <c r="AD15" s="235">
        <v>0</v>
      </c>
      <c r="AE15" s="235">
        <v>0</v>
      </c>
      <c r="AF15" s="235">
        <f t="shared" ref="AF15:AG18" si="4">SUM(B15,D15,F15,H15,J15,L15,N15,P15,R15,T15,V15,X15,Z15,AB15,AD15)</f>
        <v>40</v>
      </c>
      <c r="AG15" s="235">
        <f t="shared" si="4"/>
        <v>15</v>
      </c>
    </row>
    <row r="16" spans="1:33">
      <c r="A16" s="88" t="s">
        <v>17</v>
      </c>
      <c r="B16" s="235">
        <v>0</v>
      </c>
      <c r="C16" s="235">
        <v>2</v>
      </c>
      <c r="D16" s="235">
        <v>0</v>
      </c>
      <c r="E16" s="235">
        <v>0</v>
      </c>
      <c r="F16" s="235">
        <v>0</v>
      </c>
      <c r="G16" s="235">
        <v>0</v>
      </c>
      <c r="H16" s="235">
        <v>0</v>
      </c>
      <c r="I16" s="235">
        <v>0</v>
      </c>
      <c r="J16" s="235">
        <v>0</v>
      </c>
      <c r="K16" s="235">
        <v>0</v>
      </c>
      <c r="L16" s="235">
        <v>0</v>
      </c>
      <c r="M16" s="235">
        <v>0</v>
      </c>
      <c r="N16" s="235">
        <v>0</v>
      </c>
      <c r="O16" s="235">
        <v>0</v>
      </c>
      <c r="P16" s="235">
        <v>0</v>
      </c>
      <c r="Q16" s="235">
        <v>0</v>
      </c>
      <c r="R16" s="235">
        <v>0</v>
      </c>
      <c r="S16" s="235">
        <v>0</v>
      </c>
      <c r="T16" s="235">
        <v>0</v>
      </c>
      <c r="U16" s="235">
        <v>0</v>
      </c>
      <c r="V16" s="235">
        <v>0</v>
      </c>
      <c r="W16" s="235">
        <v>0</v>
      </c>
      <c r="X16" s="235">
        <v>0</v>
      </c>
      <c r="Y16" s="235">
        <v>0</v>
      </c>
      <c r="Z16" s="235">
        <v>2</v>
      </c>
      <c r="AA16" s="235">
        <v>1</v>
      </c>
      <c r="AB16" s="235">
        <v>0</v>
      </c>
      <c r="AC16" s="235">
        <v>0</v>
      </c>
      <c r="AD16" s="235">
        <v>0</v>
      </c>
      <c r="AE16" s="235">
        <v>0</v>
      </c>
      <c r="AF16" s="235">
        <f t="shared" si="4"/>
        <v>2</v>
      </c>
      <c r="AG16" s="235">
        <f t="shared" si="4"/>
        <v>3</v>
      </c>
    </row>
    <row r="17" spans="1:33">
      <c r="A17" s="88" t="s">
        <v>19</v>
      </c>
      <c r="B17" s="235">
        <v>0</v>
      </c>
      <c r="C17" s="235">
        <v>0</v>
      </c>
      <c r="D17" s="235">
        <v>0</v>
      </c>
      <c r="E17" s="235">
        <v>0</v>
      </c>
      <c r="F17" s="235">
        <v>2</v>
      </c>
      <c r="G17" s="235">
        <v>1</v>
      </c>
      <c r="H17" s="235">
        <v>0</v>
      </c>
      <c r="I17" s="235">
        <v>2</v>
      </c>
      <c r="J17" s="235">
        <v>7</v>
      </c>
      <c r="K17" s="235">
        <v>2</v>
      </c>
      <c r="L17" s="235">
        <v>3</v>
      </c>
      <c r="M17" s="235">
        <v>5</v>
      </c>
      <c r="N17" s="235">
        <v>3</v>
      </c>
      <c r="O17" s="235">
        <v>1</v>
      </c>
      <c r="P17" s="235">
        <v>3</v>
      </c>
      <c r="Q17" s="235">
        <v>0</v>
      </c>
      <c r="R17" s="235">
        <v>4</v>
      </c>
      <c r="S17" s="235">
        <v>2</v>
      </c>
      <c r="T17" s="235">
        <v>5</v>
      </c>
      <c r="U17" s="235">
        <v>2</v>
      </c>
      <c r="V17" s="235">
        <v>5</v>
      </c>
      <c r="W17" s="235">
        <v>2</v>
      </c>
      <c r="X17" s="235">
        <v>2</v>
      </c>
      <c r="Y17" s="235">
        <v>1</v>
      </c>
      <c r="Z17" s="235">
        <v>4</v>
      </c>
      <c r="AA17" s="235">
        <v>1</v>
      </c>
      <c r="AB17" s="235">
        <v>0</v>
      </c>
      <c r="AC17" s="235">
        <v>1</v>
      </c>
      <c r="AD17" s="235">
        <v>0</v>
      </c>
      <c r="AE17" s="235">
        <v>0</v>
      </c>
      <c r="AF17" s="235">
        <f t="shared" si="4"/>
        <v>38</v>
      </c>
      <c r="AG17" s="235">
        <f t="shared" si="4"/>
        <v>20</v>
      </c>
    </row>
    <row r="18" spans="1:33">
      <c r="A18" s="88" t="s">
        <v>18</v>
      </c>
      <c r="B18" s="235">
        <v>0</v>
      </c>
      <c r="C18" s="235">
        <v>0</v>
      </c>
      <c r="D18" s="235">
        <v>0</v>
      </c>
      <c r="E18" s="235">
        <v>0</v>
      </c>
      <c r="F18" s="235">
        <v>2</v>
      </c>
      <c r="G18" s="235">
        <v>2</v>
      </c>
      <c r="H18" s="235">
        <v>6</v>
      </c>
      <c r="I18" s="235">
        <v>4</v>
      </c>
      <c r="J18" s="235">
        <v>0</v>
      </c>
      <c r="K18" s="235">
        <v>0</v>
      </c>
      <c r="L18" s="235">
        <v>4</v>
      </c>
      <c r="M18" s="235">
        <v>3</v>
      </c>
      <c r="N18" s="235">
        <v>8</v>
      </c>
      <c r="O18" s="235">
        <v>3</v>
      </c>
      <c r="P18" s="235">
        <v>3</v>
      </c>
      <c r="Q18" s="235">
        <v>1</v>
      </c>
      <c r="R18" s="235">
        <v>4</v>
      </c>
      <c r="S18" s="235">
        <v>1</v>
      </c>
      <c r="T18" s="235">
        <v>5</v>
      </c>
      <c r="U18" s="235">
        <v>1</v>
      </c>
      <c r="V18" s="235">
        <v>9</v>
      </c>
      <c r="W18" s="235">
        <v>4</v>
      </c>
      <c r="X18" s="235">
        <v>2</v>
      </c>
      <c r="Y18" s="235">
        <v>0</v>
      </c>
      <c r="Z18" s="235">
        <v>5</v>
      </c>
      <c r="AA18" s="235">
        <v>0</v>
      </c>
      <c r="AB18" s="235">
        <v>3</v>
      </c>
      <c r="AC18" s="235">
        <v>0</v>
      </c>
      <c r="AD18" s="235">
        <v>0</v>
      </c>
      <c r="AE18" s="235">
        <v>0</v>
      </c>
      <c r="AF18" s="235">
        <f t="shared" si="4"/>
        <v>51</v>
      </c>
      <c r="AG18" s="235">
        <f t="shared" si="4"/>
        <v>19</v>
      </c>
    </row>
    <row r="19" spans="1:33">
      <c r="A19" s="291" t="s">
        <v>44</v>
      </c>
      <c r="B19" s="247">
        <f t="shared" ref="B19:AG19" si="5">SUM(B15:B18)</f>
        <v>1</v>
      </c>
      <c r="C19" s="247">
        <f t="shared" si="5"/>
        <v>3</v>
      </c>
      <c r="D19" s="247">
        <f t="shared" si="5"/>
        <v>0</v>
      </c>
      <c r="E19" s="247">
        <f t="shared" si="5"/>
        <v>1</v>
      </c>
      <c r="F19" s="247">
        <f t="shared" si="5"/>
        <v>10</v>
      </c>
      <c r="G19" s="247">
        <f t="shared" si="5"/>
        <v>7</v>
      </c>
      <c r="H19" s="247">
        <f t="shared" si="5"/>
        <v>10</v>
      </c>
      <c r="I19" s="247">
        <f t="shared" si="5"/>
        <v>8</v>
      </c>
      <c r="J19" s="247">
        <f t="shared" si="5"/>
        <v>9</v>
      </c>
      <c r="K19" s="247">
        <f t="shared" si="5"/>
        <v>2</v>
      </c>
      <c r="L19" s="247">
        <f t="shared" si="5"/>
        <v>10</v>
      </c>
      <c r="M19" s="247">
        <f t="shared" si="5"/>
        <v>9</v>
      </c>
      <c r="N19" s="247">
        <f t="shared" si="5"/>
        <v>14</v>
      </c>
      <c r="O19" s="247">
        <f t="shared" si="5"/>
        <v>4</v>
      </c>
      <c r="P19" s="247">
        <f t="shared" si="5"/>
        <v>7</v>
      </c>
      <c r="Q19" s="247">
        <f t="shared" si="5"/>
        <v>1</v>
      </c>
      <c r="R19" s="247">
        <f t="shared" si="5"/>
        <v>13</v>
      </c>
      <c r="S19" s="247">
        <f t="shared" si="5"/>
        <v>6</v>
      </c>
      <c r="T19" s="247">
        <f t="shared" si="5"/>
        <v>13</v>
      </c>
      <c r="U19" s="247">
        <f t="shared" si="5"/>
        <v>4</v>
      </c>
      <c r="V19" s="247">
        <f t="shared" si="5"/>
        <v>20</v>
      </c>
      <c r="W19" s="247">
        <f t="shared" si="5"/>
        <v>6</v>
      </c>
      <c r="X19" s="247">
        <f t="shared" si="5"/>
        <v>8</v>
      </c>
      <c r="Y19" s="247">
        <f t="shared" si="5"/>
        <v>1</v>
      </c>
      <c r="Z19" s="247">
        <f>SUM(Z15:Z18)</f>
        <v>12</v>
      </c>
      <c r="AA19" s="247">
        <f>SUM(AA15:AA18)</f>
        <v>3</v>
      </c>
      <c r="AB19" s="247">
        <f>SUM(AB15:AB18)</f>
        <v>4</v>
      </c>
      <c r="AC19" s="247">
        <f>SUM(AC15:AC18)</f>
        <v>2</v>
      </c>
      <c r="AD19" s="247">
        <f t="shared" si="5"/>
        <v>0</v>
      </c>
      <c r="AE19" s="247">
        <f t="shared" si="5"/>
        <v>0</v>
      </c>
      <c r="AF19" s="247">
        <f t="shared" si="5"/>
        <v>131</v>
      </c>
      <c r="AG19" s="247">
        <f t="shared" si="5"/>
        <v>57</v>
      </c>
    </row>
    <row r="20" spans="1:33">
      <c r="A20" s="183" t="s">
        <v>31</v>
      </c>
      <c r="B20" s="232">
        <f t="shared" ref="B20:AE20" si="6">SUM(B19+B9+B14)</f>
        <v>2</v>
      </c>
      <c r="C20" s="232">
        <f t="shared" si="6"/>
        <v>3</v>
      </c>
      <c r="D20" s="232">
        <f t="shared" si="6"/>
        <v>0</v>
      </c>
      <c r="E20" s="232">
        <f t="shared" si="6"/>
        <v>5</v>
      </c>
      <c r="F20" s="232">
        <f t="shared" si="6"/>
        <v>20</v>
      </c>
      <c r="G20" s="232">
        <f t="shared" si="6"/>
        <v>14</v>
      </c>
      <c r="H20" s="232">
        <f t="shared" si="6"/>
        <v>33</v>
      </c>
      <c r="I20" s="232">
        <f t="shared" si="6"/>
        <v>27</v>
      </c>
      <c r="J20" s="232">
        <f t="shared" si="6"/>
        <v>34</v>
      </c>
      <c r="K20" s="232">
        <f t="shared" si="6"/>
        <v>17</v>
      </c>
      <c r="L20" s="232">
        <f t="shared" si="6"/>
        <v>34</v>
      </c>
      <c r="M20" s="232">
        <f t="shared" si="6"/>
        <v>18</v>
      </c>
      <c r="N20" s="232">
        <f t="shared" si="6"/>
        <v>56</v>
      </c>
      <c r="O20" s="232">
        <f t="shared" si="6"/>
        <v>16</v>
      </c>
      <c r="P20" s="232">
        <f t="shared" si="6"/>
        <v>46</v>
      </c>
      <c r="Q20" s="232">
        <f t="shared" si="6"/>
        <v>23</v>
      </c>
      <c r="R20" s="232">
        <f t="shared" si="6"/>
        <v>41</v>
      </c>
      <c r="S20" s="232">
        <f t="shared" si="6"/>
        <v>21</v>
      </c>
      <c r="T20" s="232">
        <f t="shared" si="6"/>
        <v>13</v>
      </c>
      <c r="U20" s="232">
        <f t="shared" si="6"/>
        <v>4</v>
      </c>
      <c r="V20" s="232">
        <f t="shared" si="6"/>
        <v>88</v>
      </c>
      <c r="W20" s="232">
        <f t="shared" si="6"/>
        <v>28</v>
      </c>
      <c r="X20" s="232">
        <f t="shared" si="6"/>
        <v>8</v>
      </c>
      <c r="Y20" s="232">
        <f t="shared" si="6"/>
        <v>1</v>
      </c>
      <c r="Z20" s="232">
        <f>SUM(Z19+Z9+Z14)</f>
        <v>52</v>
      </c>
      <c r="AA20" s="232">
        <f>SUM(AA19+AA9+AA14)</f>
        <v>17</v>
      </c>
      <c r="AB20" s="232">
        <f>SUM(AB19+AB9+AB14)</f>
        <v>4</v>
      </c>
      <c r="AC20" s="232">
        <f>SUM(AC19+AC9+AC14)</f>
        <v>2</v>
      </c>
      <c r="AD20" s="232">
        <f t="shared" si="6"/>
        <v>0</v>
      </c>
      <c r="AE20" s="232">
        <f t="shared" si="6"/>
        <v>3</v>
      </c>
      <c r="AF20" s="232">
        <f>SUM(AF9,AF14,AF19)</f>
        <v>431</v>
      </c>
      <c r="AG20" s="1097">
        <f>SUM(AG9,AG14,AG19)</f>
        <v>199</v>
      </c>
    </row>
    <row r="21" spans="1:33">
      <c r="A21" s="280" t="s">
        <v>2458</v>
      </c>
      <c r="P21" s="199"/>
    </row>
    <row r="22" spans="1:33">
      <c r="A22" s="63" t="s">
        <v>649</v>
      </c>
    </row>
  </sheetData>
  <mergeCells count="17">
    <mergeCell ref="V4:W4"/>
    <mergeCell ref="A4:A5"/>
    <mergeCell ref="B4:C4"/>
    <mergeCell ref="D4:E4"/>
    <mergeCell ref="F4:G4"/>
    <mergeCell ref="H4:I4"/>
    <mergeCell ref="J4:K4"/>
    <mergeCell ref="L4:M4"/>
    <mergeCell ref="N4:O4"/>
    <mergeCell ref="P4:Q4"/>
    <mergeCell ref="R4:S4"/>
    <mergeCell ref="T4:U4"/>
    <mergeCell ref="X4:Y4"/>
    <mergeCell ref="Z4:AA4"/>
    <mergeCell ref="AB4:AC4"/>
    <mergeCell ref="AD4:AE4"/>
    <mergeCell ref="AF4:AG4"/>
  </mergeCells>
  <printOptions horizontalCentered="1"/>
  <pageMargins left="0.70866141732283472" right="0.70866141732283472" top="0.74803149606299213" bottom="0.74803149606299213" header="0.31496062992125984" footer="0.31496062992125984"/>
  <pageSetup scale="69" fitToWidth="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8"/>
  <sheetViews>
    <sheetView zoomScaleNormal="100" workbookViewId="0">
      <selection activeCell="A2" sqref="A2"/>
    </sheetView>
  </sheetViews>
  <sheetFormatPr baseColWidth="10" defaultColWidth="11.42578125" defaultRowHeight="12.75"/>
  <cols>
    <col min="1" max="1" width="33" style="2" customWidth="1"/>
    <col min="2" max="16" width="12.7109375" style="2" customWidth="1"/>
    <col min="17" max="16384" width="11.42578125" style="2"/>
  </cols>
  <sheetData>
    <row r="1" spans="1:19" ht="12.95" customHeight="1">
      <c r="A1" s="74" t="s">
        <v>651</v>
      </c>
      <c r="B1" s="1"/>
      <c r="C1" s="1"/>
      <c r="D1" s="1"/>
      <c r="E1" s="1"/>
      <c r="F1" s="1"/>
      <c r="G1" s="1"/>
      <c r="H1" s="1"/>
      <c r="I1" s="1"/>
    </row>
    <row r="2" spans="1:19" ht="12.95" customHeight="1">
      <c r="A2" s="74" t="s">
        <v>782</v>
      </c>
      <c r="L2" s="271"/>
      <c r="M2" s="271"/>
      <c r="N2" s="271"/>
      <c r="O2" s="271"/>
      <c r="P2" s="271"/>
      <c r="Q2" s="271"/>
      <c r="R2" s="271"/>
    </row>
    <row r="3" spans="1:19" ht="12.95" customHeight="1">
      <c r="A3" s="283" t="s">
        <v>783</v>
      </c>
      <c r="B3" s="1"/>
      <c r="C3" s="1"/>
      <c r="D3" s="4"/>
      <c r="E3" s="4"/>
      <c r="F3" s="4"/>
      <c r="G3" s="4"/>
      <c r="H3" s="4"/>
      <c r="I3" s="4"/>
      <c r="L3" s="271"/>
      <c r="M3" s="271"/>
      <c r="N3" s="271"/>
      <c r="O3" s="271"/>
      <c r="P3" s="271"/>
      <c r="Q3" s="271"/>
      <c r="R3" s="271"/>
    </row>
    <row r="4" spans="1:19" ht="12.75" customHeight="1">
      <c r="A4" s="2168" t="s">
        <v>29</v>
      </c>
      <c r="B4" s="2168" t="s">
        <v>784</v>
      </c>
      <c r="C4" s="2168"/>
      <c r="D4" s="2168"/>
      <c r="E4" s="2188" t="s">
        <v>785</v>
      </c>
      <c r="F4" s="2188"/>
      <c r="G4" s="2188"/>
      <c r="H4" s="2188" t="s">
        <v>786</v>
      </c>
      <c r="I4" s="2188"/>
      <c r="J4" s="2188"/>
      <c r="K4" s="2168" t="s">
        <v>787</v>
      </c>
      <c r="L4" s="2168"/>
      <c r="M4" s="2168"/>
      <c r="N4" s="2188" t="s">
        <v>788</v>
      </c>
      <c r="O4" s="2188"/>
      <c r="P4" s="2188"/>
      <c r="Q4" s="2168" t="s">
        <v>789</v>
      </c>
      <c r="R4" s="2168"/>
      <c r="S4" s="2168"/>
    </row>
    <row r="5" spans="1:19" ht="42.75" customHeight="1">
      <c r="A5" s="2168"/>
      <c r="B5" s="123" t="s">
        <v>790</v>
      </c>
      <c r="C5" s="123" t="s">
        <v>5058</v>
      </c>
      <c r="D5" s="123" t="s">
        <v>5059</v>
      </c>
      <c r="E5" s="241" t="s">
        <v>790</v>
      </c>
      <c r="F5" s="1639" t="s">
        <v>5058</v>
      </c>
      <c r="G5" s="241" t="s">
        <v>5060</v>
      </c>
      <c r="H5" s="241" t="s">
        <v>790</v>
      </c>
      <c r="I5" s="241" t="s">
        <v>5058</v>
      </c>
      <c r="J5" s="241" t="s">
        <v>5059</v>
      </c>
      <c r="K5" s="123" t="s">
        <v>790</v>
      </c>
      <c r="L5" s="123" t="s">
        <v>5058</v>
      </c>
      <c r="M5" s="123" t="s">
        <v>5059</v>
      </c>
      <c r="N5" s="241" t="s">
        <v>790</v>
      </c>
      <c r="O5" s="241" t="s">
        <v>5058</v>
      </c>
      <c r="P5" s="241" t="s">
        <v>5059</v>
      </c>
      <c r="Q5" s="123" t="s">
        <v>790</v>
      </c>
      <c r="R5" s="123" t="s">
        <v>5058</v>
      </c>
      <c r="S5" s="123" t="s">
        <v>5059</v>
      </c>
    </row>
    <row r="6" spans="1:19">
      <c r="A6" s="292" t="s">
        <v>16</v>
      </c>
      <c r="B6" s="293">
        <v>441</v>
      </c>
      <c r="C6" s="97">
        <v>354</v>
      </c>
      <c r="D6" s="1104">
        <f t="shared" ref="D6:D16" si="0">C6/B6*100</f>
        <v>80.27210884353741</v>
      </c>
      <c r="E6" s="235">
        <v>330</v>
      </c>
      <c r="F6" s="295">
        <v>240</v>
      </c>
      <c r="G6" s="294">
        <f t="shared" ref="G6:G16" si="1">F6/E6*100</f>
        <v>72.727272727272734</v>
      </c>
      <c r="H6" s="235">
        <v>220</v>
      </c>
      <c r="I6" s="235">
        <v>181</v>
      </c>
      <c r="J6" s="359">
        <f>I6/H6*100</f>
        <v>82.27272727272728</v>
      </c>
      <c r="K6" s="235">
        <v>220</v>
      </c>
      <c r="L6" s="235">
        <v>159</v>
      </c>
      <c r="M6" s="294">
        <f t="shared" ref="M6:M16" si="2">L6/K6*100</f>
        <v>72.27272727272728</v>
      </c>
      <c r="N6" s="235">
        <v>110</v>
      </c>
      <c r="O6" s="235">
        <v>100</v>
      </c>
      <c r="P6" s="359">
        <f>O6/N6*100</f>
        <v>90.909090909090907</v>
      </c>
      <c r="Q6" s="235">
        <v>110</v>
      </c>
      <c r="R6" s="235">
        <v>97</v>
      </c>
      <c r="S6" s="1104">
        <f t="shared" ref="S6:S16" si="3">R6/Q6*100</f>
        <v>88.181818181818187</v>
      </c>
    </row>
    <row r="7" spans="1:19">
      <c r="A7" s="292" t="s">
        <v>36</v>
      </c>
      <c r="B7" s="293">
        <v>482</v>
      </c>
      <c r="C7" s="97">
        <v>237</v>
      </c>
      <c r="D7" s="294">
        <f t="shared" si="0"/>
        <v>49.170124481327797</v>
      </c>
      <c r="E7" s="235">
        <v>362</v>
      </c>
      <c r="F7" s="295">
        <v>198</v>
      </c>
      <c r="G7" s="294">
        <f t="shared" si="1"/>
        <v>54.696132596685089</v>
      </c>
      <c r="H7" s="233"/>
      <c r="I7" s="233"/>
      <c r="J7" s="297"/>
      <c r="K7" s="235">
        <v>241</v>
      </c>
      <c r="L7" s="235">
        <v>139</v>
      </c>
      <c r="M7" s="294">
        <f t="shared" si="2"/>
        <v>57.676348547717836</v>
      </c>
      <c r="N7" s="233"/>
      <c r="O7" s="233"/>
      <c r="P7" s="298"/>
      <c r="Q7" s="235">
        <v>120</v>
      </c>
      <c r="R7" s="235">
        <v>97</v>
      </c>
      <c r="S7" s="294">
        <f t="shared" si="3"/>
        <v>80.833333333333329</v>
      </c>
    </row>
    <row r="8" spans="1:19">
      <c r="A8" s="292" t="s">
        <v>21</v>
      </c>
      <c r="B8" s="293">
        <v>429</v>
      </c>
      <c r="C8" s="97">
        <v>280</v>
      </c>
      <c r="D8" s="294">
        <f t="shared" si="0"/>
        <v>65.268065268065271</v>
      </c>
      <c r="E8" s="235">
        <v>322</v>
      </c>
      <c r="F8" s="295">
        <v>263</v>
      </c>
      <c r="G8" s="1104">
        <f t="shared" si="1"/>
        <v>81.677018633540371</v>
      </c>
      <c r="H8" s="233"/>
      <c r="I8" s="233"/>
      <c r="J8" s="297"/>
      <c r="K8" s="235">
        <v>215</v>
      </c>
      <c r="L8" s="235">
        <v>179</v>
      </c>
      <c r="M8" s="1104">
        <f t="shared" si="2"/>
        <v>83.255813953488371</v>
      </c>
      <c r="N8" s="233"/>
      <c r="O8" s="233"/>
      <c r="P8" s="298"/>
      <c r="Q8" s="235">
        <v>107</v>
      </c>
      <c r="R8" s="235">
        <v>80</v>
      </c>
      <c r="S8" s="294">
        <f t="shared" si="3"/>
        <v>74.766355140186917</v>
      </c>
    </row>
    <row r="9" spans="1:19">
      <c r="A9" s="292" t="s">
        <v>17</v>
      </c>
      <c r="B9" s="299"/>
      <c r="C9" s="233"/>
      <c r="D9" s="297"/>
      <c r="E9" s="233"/>
      <c r="F9" s="300"/>
      <c r="G9" s="297"/>
      <c r="H9" s="233"/>
      <c r="I9" s="233"/>
      <c r="J9" s="297"/>
      <c r="K9" s="233"/>
      <c r="L9" s="233"/>
      <c r="M9" s="297"/>
      <c r="N9" s="233"/>
      <c r="O9" s="233"/>
      <c r="P9" s="298"/>
      <c r="Q9" s="235">
        <v>133</v>
      </c>
      <c r="R9" s="235">
        <v>117</v>
      </c>
      <c r="S9" s="294">
        <f t="shared" si="3"/>
        <v>87.969924812030072</v>
      </c>
    </row>
    <row r="10" spans="1:19">
      <c r="A10" s="292" t="s">
        <v>20</v>
      </c>
      <c r="B10" s="293">
        <v>411</v>
      </c>
      <c r="C10" s="97">
        <v>243</v>
      </c>
      <c r="D10" s="294">
        <f t="shared" si="0"/>
        <v>59.12408759124088</v>
      </c>
      <c r="E10" s="235">
        <v>314</v>
      </c>
      <c r="F10" s="295">
        <v>172</v>
      </c>
      <c r="G10" s="294">
        <f t="shared" si="1"/>
        <v>54.777070063694268</v>
      </c>
      <c r="H10" s="233"/>
      <c r="I10" s="297"/>
      <c r="J10" s="297"/>
      <c r="K10" s="235">
        <v>210</v>
      </c>
      <c r="L10" s="235">
        <v>145</v>
      </c>
      <c r="M10" s="294">
        <f t="shared" si="2"/>
        <v>69.047619047619051</v>
      </c>
      <c r="N10" s="233"/>
      <c r="O10" s="297"/>
      <c r="P10" s="298"/>
      <c r="Q10" s="235">
        <v>104</v>
      </c>
      <c r="R10" s="235">
        <v>81</v>
      </c>
      <c r="S10" s="294">
        <f t="shared" si="3"/>
        <v>77.884615384615387</v>
      </c>
    </row>
    <row r="11" spans="1:19">
      <c r="A11" s="292" t="s">
        <v>593</v>
      </c>
      <c r="B11" s="293">
        <v>419</v>
      </c>
      <c r="C11" s="97">
        <v>246</v>
      </c>
      <c r="D11" s="294">
        <f t="shared" si="0"/>
        <v>58.711217183770884</v>
      </c>
      <c r="E11" s="235">
        <v>342</v>
      </c>
      <c r="F11" s="295">
        <v>223</v>
      </c>
      <c r="G11" s="294">
        <f t="shared" si="1"/>
        <v>65.204678362573105</v>
      </c>
      <c r="H11" s="235">
        <v>240</v>
      </c>
      <c r="I11" s="235">
        <v>156</v>
      </c>
      <c r="J11" s="294">
        <f>I11/H11*100</f>
        <v>65</v>
      </c>
      <c r="K11" s="235">
        <v>240</v>
      </c>
      <c r="L11" s="235">
        <v>152</v>
      </c>
      <c r="M11" s="294">
        <f t="shared" si="2"/>
        <v>63.333333333333329</v>
      </c>
      <c r="N11" s="235">
        <v>112</v>
      </c>
      <c r="O11" s="235">
        <v>90</v>
      </c>
      <c r="P11" s="296">
        <f t="shared" ref="P11:P12" si="4">O11/N11*100</f>
        <v>80.357142857142861</v>
      </c>
      <c r="Q11" s="235">
        <v>112</v>
      </c>
      <c r="R11" s="235">
        <v>77</v>
      </c>
      <c r="S11" s="294">
        <f t="shared" si="3"/>
        <v>68.75</v>
      </c>
    </row>
    <row r="12" spans="1:19">
      <c r="A12" s="292" t="s">
        <v>18</v>
      </c>
      <c r="B12" s="293">
        <v>436</v>
      </c>
      <c r="C12" s="97">
        <v>209</v>
      </c>
      <c r="D12" s="294">
        <f t="shared" si="0"/>
        <v>47.935779816513765</v>
      </c>
      <c r="E12" s="235">
        <v>327</v>
      </c>
      <c r="F12" s="295">
        <v>165</v>
      </c>
      <c r="G12" s="294">
        <f t="shared" si="1"/>
        <v>50.458715596330272</v>
      </c>
      <c r="H12" s="235">
        <v>218</v>
      </c>
      <c r="I12" s="235">
        <v>132</v>
      </c>
      <c r="J12" s="294">
        <f>I12/H12*100</f>
        <v>60.550458715596335</v>
      </c>
      <c r="K12" s="235">
        <v>218</v>
      </c>
      <c r="L12" s="235">
        <v>108</v>
      </c>
      <c r="M12" s="294">
        <f t="shared" si="2"/>
        <v>49.541284403669728</v>
      </c>
      <c r="N12" s="235">
        <v>109</v>
      </c>
      <c r="O12" s="235">
        <v>80</v>
      </c>
      <c r="P12" s="296">
        <f t="shared" si="4"/>
        <v>73.394495412844037</v>
      </c>
      <c r="Q12" s="235">
        <v>109</v>
      </c>
      <c r="R12" s="235">
        <v>69</v>
      </c>
      <c r="S12" s="294">
        <f t="shared" si="3"/>
        <v>63.302752293577981</v>
      </c>
    </row>
    <row r="13" spans="1:19">
      <c r="A13" s="292" t="s">
        <v>25</v>
      </c>
      <c r="B13" s="293">
        <v>500</v>
      </c>
      <c r="C13" s="97">
        <v>147</v>
      </c>
      <c r="D13" s="294">
        <f t="shared" si="0"/>
        <v>29.4</v>
      </c>
      <c r="E13" s="235">
        <v>375</v>
      </c>
      <c r="F13" s="295">
        <v>200</v>
      </c>
      <c r="G13" s="294">
        <f t="shared" si="1"/>
        <v>53.333333333333336</v>
      </c>
      <c r="H13" s="233"/>
      <c r="I13" s="233"/>
      <c r="J13" s="301"/>
      <c r="K13" s="235">
        <v>250</v>
      </c>
      <c r="L13" s="235">
        <v>128</v>
      </c>
      <c r="M13" s="294">
        <f t="shared" si="2"/>
        <v>51.2</v>
      </c>
      <c r="N13" s="233"/>
      <c r="O13" s="233"/>
      <c r="P13" s="298"/>
      <c r="Q13" s="235">
        <v>125</v>
      </c>
      <c r="R13" s="235">
        <v>67</v>
      </c>
      <c r="S13" s="294">
        <f t="shared" si="3"/>
        <v>53.6</v>
      </c>
    </row>
    <row r="14" spans="1:19">
      <c r="A14" s="292" t="s">
        <v>23</v>
      </c>
      <c r="B14" s="293">
        <v>461</v>
      </c>
      <c r="C14" s="97">
        <v>153</v>
      </c>
      <c r="D14" s="294">
        <f t="shared" si="0"/>
        <v>33.188720173535792</v>
      </c>
      <c r="E14" s="235">
        <v>345</v>
      </c>
      <c r="F14" s="295">
        <v>132</v>
      </c>
      <c r="G14" s="294">
        <f t="shared" si="1"/>
        <v>38.260869565217391</v>
      </c>
      <c r="H14" s="233"/>
      <c r="I14" s="300"/>
      <c r="J14" s="297"/>
      <c r="K14" s="235">
        <v>230</v>
      </c>
      <c r="L14" s="235">
        <v>99</v>
      </c>
      <c r="M14" s="294">
        <f t="shared" si="2"/>
        <v>43.04347826086957</v>
      </c>
      <c r="N14" s="233"/>
      <c r="O14" s="300"/>
      <c r="P14" s="298"/>
      <c r="Q14" s="235">
        <v>115</v>
      </c>
      <c r="R14" s="235">
        <v>57</v>
      </c>
      <c r="S14" s="294">
        <f t="shared" si="3"/>
        <v>49.565217391304351</v>
      </c>
    </row>
    <row r="15" spans="1:19">
      <c r="A15" s="292" t="s">
        <v>24</v>
      </c>
      <c r="B15" s="293">
        <v>433</v>
      </c>
      <c r="C15" s="97">
        <v>80</v>
      </c>
      <c r="D15" s="294">
        <f t="shared" si="0"/>
        <v>18.475750577367204</v>
      </c>
      <c r="E15" s="235">
        <v>325</v>
      </c>
      <c r="F15" s="295">
        <v>174</v>
      </c>
      <c r="G15" s="294">
        <f t="shared" si="1"/>
        <v>53.538461538461533</v>
      </c>
      <c r="H15" s="233"/>
      <c r="I15" s="300"/>
      <c r="J15" s="297"/>
      <c r="K15" s="235">
        <v>217</v>
      </c>
      <c r="L15" s="235">
        <v>92</v>
      </c>
      <c r="M15" s="294">
        <f t="shared" si="2"/>
        <v>42.396313364055302</v>
      </c>
      <c r="N15" s="233"/>
      <c r="O15" s="300"/>
      <c r="P15" s="298"/>
      <c r="Q15" s="235">
        <v>108</v>
      </c>
      <c r="R15" s="235">
        <v>38</v>
      </c>
      <c r="S15" s="294">
        <f t="shared" si="3"/>
        <v>35.185185185185183</v>
      </c>
    </row>
    <row r="16" spans="1:19">
      <c r="A16" s="292" t="s">
        <v>30</v>
      </c>
      <c r="B16" s="293">
        <v>459</v>
      </c>
      <c r="C16" s="97">
        <v>129</v>
      </c>
      <c r="D16" s="294">
        <f t="shared" si="0"/>
        <v>28.104575163398692</v>
      </c>
      <c r="E16" s="235">
        <v>344</v>
      </c>
      <c r="F16" s="302">
        <v>148</v>
      </c>
      <c r="G16" s="294">
        <f t="shared" si="1"/>
        <v>43.02325581395349</v>
      </c>
      <c r="H16" s="233"/>
      <c r="I16" s="300"/>
      <c r="J16" s="297"/>
      <c r="K16" s="235">
        <v>230</v>
      </c>
      <c r="L16" s="235">
        <v>124</v>
      </c>
      <c r="M16" s="294">
        <f t="shared" si="2"/>
        <v>53.913043478260867</v>
      </c>
      <c r="N16" s="233"/>
      <c r="O16" s="300"/>
      <c r="P16" s="297"/>
      <c r="Q16" s="235">
        <v>115</v>
      </c>
      <c r="R16" s="235">
        <v>72</v>
      </c>
      <c r="S16" s="294">
        <f t="shared" si="3"/>
        <v>62.608695652173921</v>
      </c>
    </row>
    <row r="17" spans="2:18" ht="25.5" customHeight="1">
      <c r="B17" s="2187" t="s">
        <v>791</v>
      </c>
      <c r="C17" s="2187"/>
      <c r="D17" s="2187"/>
      <c r="E17" s="2187"/>
      <c r="F17" s="2187"/>
      <c r="G17" s="2187"/>
      <c r="H17" s="2187"/>
      <c r="I17" s="2187"/>
      <c r="J17" s="2187"/>
      <c r="K17" s="155"/>
      <c r="L17" s="155"/>
    </row>
    <row r="18" spans="2:18">
      <c r="B18" s="1808" t="s">
        <v>649</v>
      </c>
      <c r="D18" s="9"/>
      <c r="E18" s="9"/>
      <c r="F18" s="9"/>
      <c r="G18" s="9"/>
      <c r="H18" s="9"/>
      <c r="I18" s="9"/>
      <c r="J18" s="9"/>
      <c r="K18" s="9"/>
      <c r="L18" s="9"/>
      <c r="M18" s="9"/>
      <c r="N18" s="9"/>
      <c r="O18" s="9"/>
      <c r="P18" s="9"/>
      <c r="Q18" s="9"/>
      <c r="R18" s="9"/>
    </row>
  </sheetData>
  <mergeCells count="8">
    <mergeCell ref="B17:J17"/>
    <mergeCell ref="Q4:S4"/>
    <mergeCell ref="A4:A5"/>
    <mergeCell ref="B4:D4"/>
    <mergeCell ref="E4:G4"/>
    <mergeCell ref="H4:J4"/>
    <mergeCell ref="K4:M4"/>
    <mergeCell ref="N4:P4"/>
  </mergeCells>
  <printOptions horizontalCentered="1"/>
  <pageMargins left="0.23622047244094491" right="0.23622047244094491" top="0.74803149606299213" bottom="0.74803149606299213" header="0.19685039370078741" footer="0.19685039370078741"/>
  <pageSetup scale="83" fitToWidth="2" orientation="landscape"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19"/>
  <sheetViews>
    <sheetView zoomScaleNormal="100" workbookViewId="0">
      <selection activeCell="A2" sqref="A2"/>
    </sheetView>
  </sheetViews>
  <sheetFormatPr baseColWidth="10" defaultColWidth="11.42578125" defaultRowHeight="12.75"/>
  <cols>
    <col min="1" max="1" width="33.7109375" style="304" customWidth="1"/>
    <col min="2" max="10" width="10.85546875" style="304" hidden="1" customWidth="1"/>
    <col min="11" max="13" width="9.42578125" style="304" hidden="1" customWidth="1"/>
    <col min="14" max="14" width="14.28515625" style="304" hidden="1" customWidth="1"/>
    <col min="15" max="15" width="7.5703125" style="304" hidden="1" customWidth="1"/>
    <col min="16" max="30" width="10.7109375" style="304" customWidth="1"/>
    <col min="31" max="16384" width="11.42578125" style="304"/>
  </cols>
  <sheetData>
    <row r="1" spans="1:30">
      <c r="A1" s="303" t="s">
        <v>365</v>
      </c>
    </row>
    <row r="2" spans="1:30">
      <c r="A2" s="303" t="s">
        <v>792</v>
      </c>
      <c r="P2" s="305"/>
      <c r="Q2" s="305"/>
      <c r="R2" s="305"/>
      <c r="S2" s="305"/>
      <c r="T2" s="305"/>
      <c r="U2" s="305"/>
    </row>
    <row r="3" spans="1:30">
      <c r="A3" s="303" t="s">
        <v>793</v>
      </c>
      <c r="B3" s="303"/>
      <c r="C3" s="303"/>
      <c r="D3" s="303"/>
      <c r="E3" s="303"/>
      <c r="F3" s="303"/>
      <c r="G3" s="303"/>
      <c r="H3" s="303"/>
      <c r="I3" s="303"/>
      <c r="J3" s="303"/>
      <c r="K3" s="303"/>
      <c r="L3" s="303"/>
      <c r="M3" s="303"/>
      <c r="N3" s="303"/>
      <c r="O3" s="303"/>
      <c r="P3" s="306"/>
      <c r="Q3" s="306"/>
      <c r="R3" s="306"/>
      <c r="S3" s="306"/>
      <c r="T3" s="306"/>
      <c r="U3" s="306"/>
      <c r="V3" s="2192"/>
      <c r="W3" s="2192"/>
      <c r="X3" s="2192"/>
      <c r="Y3" s="2192"/>
      <c r="Z3" s="2192"/>
      <c r="AA3" s="2192"/>
    </row>
    <row r="4" spans="1:30" s="308" customFormat="1" ht="12.75" customHeight="1">
      <c r="A4" s="2193" t="s">
        <v>29</v>
      </c>
      <c r="B4" s="307"/>
      <c r="C4" s="307"/>
      <c r="D4" s="307"/>
      <c r="E4" s="307"/>
      <c r="F4" s="307"/>
      <c r="G4" s="307"/>
      <c r="H4" s="307"/>
      <c r="I4" s="307"/>
      <c r="J4" s="307"/>
      <c r="K4" s="307"/>
      <c r="L4" s="307"/>
      <c r="M4" s="307"/>
      <c r="N4" s="307"/>
      <c r="O4" s="307"/>
      <c r="P4" s="2189" t="s">
        <v>776</v>
      </c>
      <c r="Q4" s="2190"/>
      <c r="R4" s="2191"/>
      <c r="S4" s="2189" t="s">
        <v>777</v>
      </c>
      <c r="T4" s="2190"/>
      <c r="U4" s="2191"/>
      <c r="V4" s="2189" t="s">
        <v>774</v>
      </c>
      <c r="W4" s="2190"/>
      <c r="X4" s="2191"/>
      <c r="Y4" s="2189" t="s">
        <v>775</v>
      </c>
      <c r="Z4" s="2190"/>
      <c r="AA4" s="2191"/>
      <c r="AB4" s="2189" t="s">
        <v>773</v>
      </c>
      <c r="AC4" s="2190"/>
      <c r="AD4" s="2191"/>
    </row>
    <row r="5" spans="1:30" s="311" customFormat="1" ht="89.25">
      <c r="A5" s="2193"/>
      <c r="B5" s="309" t="s">
        <v>794</v>
      </c>
      <c r="C5" s="309" t="s">
        <v>795</v>
      </c>
      <c r="D5" s="309" t="s">
        <v>796</v>
      </c>
      <c r="E5" s="309" t="s">
        <v>797</v>
      </c>
      <c r="F5" s="309" t="s">
        <v>798</v>
      </c>
      <c r="G5" s="309" t="s">
        <v>799</v>
      </c>
      <c r="H5" s="309" t="s">
        <v>800</v>
      </c>
      <c r="I5" s="309" t="s">
        <v>801</v>
      </c>
      <c r="J5" s="309" t="s">
        <v>802</v>
      </c>
      <c r="K5" s="309" t="s">
        <v>803</v>
      </c>
      <c r="L5" s="309" t="s">
        <v>804</v>
      </c>
      <c r="M5" s="309" t="s">
        <v>805</v>
      </c>
      <c r="N5" s="309" t="s">
        <v>806</v>
      </c>
      <c r="O5" s="309" t="s">
        <v>807</v>
      </c>
      <c r="P5" s="310" t="s">
        <v>5609</v>
      </c>
      <c r="Q5" s="310" t="s">
        <v>808</v>
      </c>
      <c r="R5" s="310" t="s">
        <v>809</v>
      </c>
      <c r="S5" s="310" t="s">
        <v>5609</v>
      </c>
      <c r="T5" s="310" t="s">
        <v>808</v>
      </c>
      <c r="U5" s="310" t="s">
        <v>809</v>
      </c>
      <c r="V5" s="310" t="s">
        <v>5609</v>
      </c>
      <c r="W5" s="310" t="s">
        <v>808</v>
      </c>
      <c r="X5" s="310" t="s">
        <v>810</v>
      </c>
      <c r="Y5" s="310" t="s">
        <v>5609</v>
      </c>
      <c r="Z5" s="310" t="s">
        <v>808</v>
      </c>
      <c r="AA5" s="310" t="s">
        <v>810</v>
      </c>
      <c r="AB5" s="310" t="s">
        <v>5609</v>
      </c>
      <c r="AC5" s="310" t="s">
        <v>808</v>
      </c>
      <c r="AD5" s="310" t="s">
        <v>811</v>
      </c>
    </row>
    <row r="6" spans="1:30">
      <c r="A6" s="312" t="s">
        <v>812</v>
      </c>
      <c r="B6" s="313">
        <v>32</v>
      </c>
      <c r="C6" s="313">
        <v>41</v>
      </c>
      <c r="D6" s="313">
        <v>40</v>
      </c>
      <c r="E6" s="313">
        <v>38</v>
      </c>
      <c r="F6" s="313">
        <v>38</v>
      </c>
      <c r="G6" s="313">
        <v>38</v>
      </c>
      <c r="H6" s="313">
        <v>38</v>
      </c>
      <c r="I6" s="313">
        <v>40</v>
      </c>
      <c r="J6" s="313">
        <v>36</v>
      </c>
      <c r="K6" s="313">
        <v>32</v>
      </c>
      <c r="L6" s="313">
        <v>38</v>
      </c>
      <c r="M6" s="313">
        <v>30</v>
      </c>
      <c r="N6" s="314">
        <f t="shared" ref="N6:N16" si="0">SUM(B6:M6)</f>
        <v>441</v>
      </c>
      <c r="O6" s="315">
        <v>441</v>
      </c>
      <c r="P6" s="316">
        <v>24</v>
      </c>
      <c r="Q6" s="317">
        <v>30</v>
      </c>
      <c r="R6" s="1106">
        <f>P6/Q6</f>
        <v>0.8</v>
      </c>
      <c r="S6" s="319">
        <v>23</v>
      </c>
      <c r="T6" s="319">
        <v>30</v>
      </c>
      <c r="U6" s="1105">
        <f>S6/T6</f>
        <v>0.76666666666666672</v>
      </c>
      <c r="V6" s="319">
        <v>16</v>
      </c>
      <c r="W6" s="317">
        <v>30</v>
      </c>
      <c r="X6" s="1105">
        <f>V6/W6</f>
        <v>0.53333333333333333</v>
      </c>
      <c r="Y6" s="319">
        <v>14</v>
      </c>
      <c r="Z6" s="319">
        <v>30</v>
      </c>
      <c r="AA6" s="1105">
        <f>Y6/Z6</f>
        <v>0.46666666666666667</v>
      </c>
      <c r="AB6" s="319">
        <v>7</v>
      </c>
      <c r="AC6" s="319">
        <v>34</v>
      </c>
      <c r="AD6" s="320">
        <f>AB6/AC6</f>
        <v>0.20588235294117646</v>
      </c>
    </row>
    <row r="7" spans="1:30">
      <c r="A7" s="312" t="s">
        <v>580</v>
      </c>
      <c r="B7" s="313">
        <v>32</v>
      </c>
      <c r="C7" s="313">
        <v>40</v>
      </c>
      <c r="D7" s="313">
        <v>38</v>
      </c>
      <c r="E7" s="313">
        <v>38</v>
      </c>
      <c r="F7" s="313">
        <v>38</v>
      </c>
      <c r="G7" s="313">
        <v>46</v>
      </c>
      <c r="H7" s="313">
        <v>46</v>
      </c>
      <c r="I7" s="313">
        <v>44</v>
      </c>
      <c r="J7" s="313">
        <v>40</v>
      </c>
      <c r="K7" s="313">
        <v>36</v>
      </c>
      <c r="L7" s="313">
        <v>42</v>
      </c>
      <c r="M7" s="313">
        <v>42</v>
      </c>
      <c r="N7" s="314">
        <f t="shared" si="0"/>
        <v>482</v>
      </c>
      <c r="O7" s="315">
        <v>482</v>
      </c>
      <c r="P7" s="321"/>
      <c r="Q7" s="321"/>
      <c r="R7" s="322"/>
      <c r="S7" s="319">
        <v>0</v>
      </c>
      <c r="T7" s="319">
        <v>68</v>
      </c>
      <c r="U7" s="320">
        <f>S7/T7</f>
        <v>0</v>
      </c>
      <c r="V7" s="321"/>
      <c r="W7" s="321"/>
      <c r="X7" s="322"/>
      <c r="Y7" s="319">
        <v>0</v>
      </c>
      <c r="Z7" s="319">
        <v>68</v>
      </c>
      <c r="AA7" s="320">
        <f t="shared" ref="AA7:AA16" si="1">Y7/Z7</f>
        <v>0</v>
      </c>
      <c r="AB7" s="319">
        <v>3</v>
      </c>
      <c r="AC7" s="319">
        <v>45</v>
      </c>
      <c r="AD7" s="320">
        <f t="shared" ref="AD7:AD17" si="2">AB7/AC7</f>
        <v>6.6666666666666666E-2</v>
      </c>
    </row>
    <row r="8" spans="1:30">
      <c r="A8" s="312" t="s">
        <v>584</v>
      </c>
      <c r="B8" s="313">
        <v>32</v>
      </c>
      <c r="C8" s="313">
        <v>33</v>
      </c>
      <c r="D8" s="313">
        <v>33</v>
      </c>
      <c r="E8" s="313">
        <v>38</v>
      </c>
      <c r="F8" s="313">
        <v>38</v>
      </c>
      <c r="G8" s="313">
        <v>36</v>
      </c>
      <c r="H8" s="313">
        <v>36</v>
      </c>
      <c r="I8" s="313">
        <v>39</v>
      </c>
      <c r="J8" s="313">
        <v>36</v>
      </c>
      <c r="K8" s="313">
        <v>36</v>
      </c>
      <c r="L8" s="313">
        <v>36</v>
      </c>
      <c r="M8" s="313">
        <v>36</v>
      </c>
      <c r="N8" s="314">
        <f t="shared" si="0"/>
        <v>429</v>
      </c>
      <c r="O8" s="315">
        <v>429</v>
      </c>
      <c r="P8" s="321"/>
      <c r="Q8" s="321"/>
      <c r="R8" s="322"/>
      <c r="S8" s="319">
        <v>0</v>
      </c>
      <c r="T8" s="319">
        <v>60</v>
      </c>
      <c r="U8" s="320">
        <f t="shared" ref="U8:U16" si="3">S8/T8</f>
        <v>0</v>
      </c>
      <c r="V8" s="321"/>
      <c r="W8" s="321"/>
      <c r="X8" s="322"/>
      <c r="Y8" s="319">
        <v>27</v>
      </c>
      <c r="Z8" s="319">
        <v>60</v>
      </c>
      <c r="AA8" s="320">
        <f t="shared" si="1"/>
        <v>0.45</v>
      </c>
      <c r="AB8" s="319">
        <v>15</v>
      </c>
      <c r="AC8" s="319">
        <v>45</v>
      </c>
      <c r="AD8" s="1105">
        <f t="shared" si="2"/>
        <v>0.33333333333333331</v>
      </c>
    </row>
    <row r="9" spans="1:30">
      <c r="A9" s="312" t="s">
        <v>17</v>
      </c>
      <c r="B9" s="313"/>
      <c r="C9" s="313"/>
      <c r="D9" s="313"/>
      <c r="E9" s="313"/>
      <c r="F9" s="313"/>
      <c r="G9" s="313"/>
      <c r="H9" s="313"/>
      <c r="I9" s="313"/>
      <c r="J9" s="313"/>
      <c r="K9" s="313"/>
      <c r="L9" s="313"/>
      <c r="M9" s="313"/>
      <c r="N9" s="314"/>
      <c r="O9" s="315"/>
      <c r="P9" s="321"/>
      <c r="Q9" s="321"/>
      <c r="R9" s="322"/>
      <c r="S9" s="317">
        <v>20</v>
      </c>
      <c r="T9" s="319">
        <v>36</v>
      </c>
      <c r="U9" s="320">
        <f t="shared" si="3"/>
        <v>0.55555555555555558</v>
      </c>
      <c r="V9" s="321"/>
      <c r="W9" s="321"/>
      <c r="X9" s="322"/>
      <c r="Y9" s="321"/>
      <c r="Z9" s="321"/>
      <c r="AA9" s="321"/>
      <c r="AB9" s="321"/>
      <c r="AC9" s="321"/>
      <c r="AD9" s="321"/>
    </row>
    <row r="10" spans="1:30">
      <c r="A10" s="323" t="s">
        <v>20</v>
      </c>
      <c r="B10" s="313">
        <v>32</v>
      </c>
      <c r="C10" s="313">
        <v>34</v>
      </c>
      <c r="D10" s="313">
        <v>34</v>
      </c>
      <c r="E10" s="313">
        <v>34</v>
      </c>
      <c r="F10" s="313">
        <v>34</v>
      </c>
      <c r="G10" s="313">
        <v>34</v>
      </c>
      <c r="H10" s="313">
        <v>34</v>
      </c>
      <c r="I10" s="313">
        <v>34</v>
      </c>
      <c r="J10" s="313">
        <v>36</v>
      </c>
      <c r="K10" s="313">
        <v>35</v>
      </c>
      <c r="L10" s="313">
        <v>35</v>
      </c>
      <c r="M10" s="313">
        <v>35</v>
      </c>
      <c r="N10" s="314">
        <f t="shared" si="0"/>
        <v>411</v>
      </c>
      <c r="O10" s="315">
        <v>411</v>
      </c>
      <c r="P10" s="321"/>
      <c r="Q10" s="321"/>
      <c r="R10" s="322"/>
      <c r="S10" s="319">
        <v>23</v>
      </c>
      <c r="T10" s="319">
        <v>61</v>
      </c>
      <c r="U10" s="320">
        <f t="shared" si="3"/>
        <v>0.37704918032786883</v>
      </c>
      <c r="V10" s="321"/>
      <c r="W10" s="321"/>
      <c r="X10" s="322"/>
      <c r="Y10" s="319">
        <v>4</v>
      </c>
      <c r="Z10" s="319">
        <v>61</v>
      </c>
      <c r="AA10" s="320">
        <f t="shared" si="1"/>
        <v>6.5573770491803282E-2</v>
      </c>
      <c r="AB10" s="319">
        <v>0</v>
      </c>
      <c r="AC10" s="319">
        <v>39</v>
      </c>
      <c r="AD10" s="320">
        <f t="shared" si="2"/>
        <v>0</v>
      </c>
    </row>
    <row r="11" spans="1:30">
      <c r="A11" s="312" t="s">
        <v>593</v>
      </c>
      <c r="B11" s="313">
        <v>30</v>
      </c>
      <c r="C11" s="313">
        <v>41</v>
      </c>
      <c r="D11" s="313">
        <v>40</v>
      </c>
      <c r="E11" s="313">
        <v>40</v>
      </c>
      <c r="F11" s="313">
        <v>44</v>
      </c>
      <c r="G11" s="313">
        <v>44</v>
      </c>
      <c r="H11" s="313">
        <v>42</v>
      </c>
      <c r="I11" s="313">
        <v>40</v>
      </c>
      <c r="J11" s="313">
        <v>36</v>
      </c>
      <c r="K11" s="313">
        <v>36</v>
      </c>
      <c r="L11" s="313">
        <v>36</v>
      </c>
      <c r="M11" s="313">
        <v>36</v>
      </c>
      <c r="N11" s="314">
        <f t="shared" si="0"/>
        <v>465</v>
      </c>
      <c r="O11" s="315">
        <v>456</v>
      </c>
      <c r="P11" s="317">
        <v>12</v>
      </c>
      <c r="Q11" s="317">
        <v>35</v>
      </c>
      <c r="R11" s="318">
        <f>P11/Q11</f>
        <v>0.34285714285714286</v>
      </c>
      <c r="S11" s="319">
        <v>12</v>
      </c>
      <c r="T11" s="319">
        <v>34</v>
      </c>
      <c r="U11" s="320">
        <f t="shared" si="3"/>
        <v>0.35294117647058826</v>
      </c>
      <c r="V11" s="319">
        <v>10</v>
      </c>
      <c r="W11" s="317">
        <v>35</v>
      </c>
      <c r="X11" s="320">
        <f>V11/W11</f>
        <v>0.2857142857142857</v>
      </c>
      <c r="Y11" s="319">
        <v>9</v>
      </c>
      <c r="Z11" s="319">
        <v>34</v>
      </c>
      <c r="AA11" s="320">
        <f t="shared" si="1"/>
        <v>0.26470588235294118</v>
      </c>
      <c r="AB11" s="319">
        <v>3</v>
      </c>
      <c r="AC11" s="319">
        <v>30</v>
      </c>
      <c r="AD11" s="320">
        <f t="shared" si="2"/>
        <v>0.1</v>
      </c>
    </row>
    <row r="12" spans="1:30">
      <c r="A12" s="312" t="s">
        <v>18</v>
      </c>
      <c r="B12" s="313">
        <v>32</v>
      </c>
      <c r="C12" s="313">
        <v>33</v>
      </c>
      <c r="D12" s="313">
        <v>40</v>
      </c>
      <c r="E12" s="313">
        <v>40</v>
      </c>
      <c r="F12" s="313">
        <v>40</v>
      </c>
      <c r="G12" s="313">
        <v>41</v>
      </c>
      <c r="H12" s="313">
        <v>38</v>
      </c>
      <c r="I12" s="313">
        <v>38</v>
      </c>
      <c r="J12" s="313">
        <v>36</v>
      </c>
      <c r="K12" s="313">
        <v>36</v>
      </c>
      <c r="L12" s="313">
        <v>36</v>
      </c>
      <c r="M12" s="313">
        <v>30</v>
      </c>
      <c r="N12" s="314">
        <f t="shared" si="0"/>
        <v>440</v>
      </c>
      <c r="O12" s="315">
        <v>436</v>
      </c>
      <c r="P12" s="317">
        <v>6</v>
      </c>
      <c r="Q12" s="317">
        <v>33</v>
      </c>
      <c r="R12" s="318">
        <f>P12/Q12</f>
        <v>0.18181818181818182</v>
      </c>
      <c r="S12" s="319">
        <v>6</v>
      </c>
      <c r="T12" s="319">
        <v>35</v>
      </c>
      <c r="U12" s="320">
        <f t="shared" si="3"/>
        <v>0.17142857142857143</v>
      </c>
      <c r="V12" s="319">
        <v>2</v>
      </c>
      <c r="W12" s="317">
        <v>33</v>
      </c>
      <c r="X12" s="320">
        <f>V12/W12</f>
        <v>6.0606060606060608E-2</v>
      </c>
      <c r="Y12" s="319">
        <v>1</v>
      </c>
      <c r="Z12" s="319">
        <v>35</v>
      </c>
      <c r="AA12" s="320">
        <f t="shared" si="1"/>
        <v>2.8571428571428571E-2</v>
      </c>
      <c r="AB12" s="319">
        <v>0</v>
      </c>
      <c r="AC12" s="319">
        <v>30</v>
      </c>
      <c r="AD12" s="320">
        <f t="shared" si="2"/>
        <v>0</v>
      </c>
    </row>
    <row r="13" spans="1:30">
      <c r="A13" s="312" t="s">
        <v>599</v>
      </c>
      <c r="B13" s="313">
        <v>32</v>
      </c>
      <c r="C13" s="313">
        <v>39</v>
      </c>
      <c r="D13" s="313">
        <v>45</v>
      </c>
      <c r="E13" s="313">
        <v>42</v>
      </c>
      <c r="F13" s="313">
        <v>42</v>
      </c>
      <c r="G13" s="313">
        <v>41</v>
      </c>
      <c r="H13" s="313">
        <v>43</v>
      </c>
      <c r="I13" s="313">
        <v>47</v>
      </c>
      <c r="J13" s="313">
        <v>43</v>
      </c>
      <c r="K13" s="313">
        <v>43</v>
      </c>
      <c r="L13" s="313">
        <v>43</v>
      </c>
      <c r="M13" s="313">
        <v>47</v>
      </c>
      <c r="N13" s="314">
        <f t="shared" si="0"/>
        <v>507</v>
      </c>
      <c r="O13" s="315">
        <v>500</v>
      </c>
      <c r="P13" s="321"/>
      <c r="Q13" s="321"/>
      <c r="R13" s="322"/>
      <c r="S13" s="319">
        <v>0</v>
      </c>
      <c r="T13" s="319">
        <v>57</v>
      </c>
      <c r="U13" s="320">
        <f t="shared" si="3"/>
        <v>0</v>
      </c>
      <c r="V13" s="321"/>
      <c r="W13" s="321"/>
      <c r="X13" s="322"/>
      <c r="Y13" s="319">
        <v>3</v>
      </c>
      <c r="Z13" s="319">
        <v>57</v>
      </c>
      <c r="AA13" s="320">
        <f t="shared" si="1"/>
        <v>5.2631578947368418E-2</v>
      </c>
      <c r="AB13" s="319">
        <v>1</v>
      </c>
      <c r="AC13" s="319">
        <v>28</v>
      </c>
      <c r="AD13" s="320">
        <f t="shared" si="2"/>
        <v>3.5714285714285712E-2</v>
      </c>
    </row>
    <row r="14" spans="1:30">
      <c r="A14" s="312" t="s">
        <v>602</v>
      </c>
      <c r="B14" s="313">
        <v>32</v>
      </c>
      <c r="C14" s="313">
        <v>47</v>
      </c>
      <c r="D14" s="313">
        <v>47</v>
      </c>
      <c r="E14" s="313">
        <v>47</v>
      </c>
      <c r="F14" s="313">
        <v>47</v>
      </c>
      <c r="G14" s="313">
        <v>47</v>
      </c>
      <c r="H14" s="313">
        <v>48</v>
      </c>
      <c r="I14" s="313">
        <v>44</v>
      </c>
      <c r="J14" s="313">
        <v>44</v>
      </c>
      <c r="K14" s="313">
        <v>42</v>
      </c>
      <c r="L14" s="313">
        <v>42</v>
      </c>
      <c r="M14" s="313">
        <v>42</v>
      </c>
      <c r="N14" s="314">
        <f t="shared" si="0"/>
        <v>529</v>
      </c>
      <c r="O14" s="315">
        <v>461</v>
      </c>
      <c r="P14" s="321"/>
      <c r="Q14" s="321"/>
      <c r="R14" s="322"/>
      <c r="S14" s="319">
        <v>1</v>
      </c>
      <c r="T14" s="319">
        <v>70</v>
      </c>
      <c r="U14" s="320">
        <f t="shared" si="3"/>
        <v>1.4285714285714285E-2</v>
      </c>
      <c r="V14" s="321"/>
      <c r="W14" s="321"/>
      <c r="X14" s="322"/>
      <c r="Y14" s="319">
        <v>2</v>
      </c>
      <c r="Z14" s="319">
        <v>70</v>
      </c>
      <c r="AA14" s="320">
        <f t="shared" si="1"/>
        <v>2.8571428571428571E-2</v>
      </c>
      <c r="AB14" s="319">
        <v>0</v>
      </c>
      <c r="AC14" s="319">
        <v>44</v>
      </c>
      <c r="AD14" s="320">
        <f t="shared" si="2"/>
        <v>0</v>
      </c>
    </row>
    <row r="15" spans="1:30">
      <c r="A15" s="312" t="s">
        <v>606</v>
      </c>
      <c r="B15" s="313">
        <v>32</v>
      </c>
      <c r="C15" s="313">
        <v>38</v>
      </c>
      <c r="D15" s="313">
        <v>38</v>
      </c>
      <c r="E15" s="313">
        <v>38</v>
      </c>
      <c r="F15" s="313">
        <v>38</v>
      </c>
      <c r="G15" s="313">
        <v>38</v>
      </c>
      <c r="H15" s="313">
        <v>38</v>
      </c>
      <c r="I15" s="313">
        <v>38</v>
      </c>
      <c r="J15" s="313">
        <v>38</v>
      </c>
      <c r="K15" s="313">
        <v>40</v>
      </c>
      <c r="L15" s="313">
        <v>36</v>
      </c>
      <c r="M15" s="313">
        <v>36</v>
      </c>
      <c r="N15" s="314">
        <f t="shared" si="0"/>
        <v>448</v>
      </c>
      <c r="O15" s="315">
        <v>433</v>
      </c>
      <c r="P15" s="321"/>
      <c r="Q15" s="321"/>
      <c r="R15" s="322"/>
      <c r="S15" s="319">
        <v>3</v>
      </c>
      <c r="T15" s="319">
        <v>34</v>
      </c>
      <c r="U15" s="320">
        <f t="shared" si="3"/>
        <v>8.8235294117647065E-2</v>
      </c>
      <c r="V15" s="321"/>
      <c r="W15" s="321"/>
      <c r="X15" s="322"/>
      <c r="Y15" s="319">
        <v>0</v>
      </c>
      <c r="Z15" s="319">
        <v>34</v>
      </c>
      <c r="AA15" s="320">
        <f t="shared" si="1"/>
        <v>0</v>
      </c>
      <c r="AB15" s="319">
        <v>4</v>
      </c>
      <c r="AC15" s="319">
        <v>28</v>
      </c>
      <c r="AD15" s="320">
        <f t="shared" si="2"/>
        <v>0.14285714285714285</v>
      </c>
    </row>
    <row r="16" spans="1:30">
      <c r="A16" s="312" t="s">
        <v>30</v>
      </c>
      <c r="B16" s="313">
        <v>32</v>
      </c>
      <c r="C16" s="313">
        <v>36</v>
      </c>
      <c r="D16" s="313">
        <v>41</v>
      </c>
      <c r="E16" s="313">
        <v>43</v>
      </c>
      <c r="F16" s="313">
        <v>49</v>
      </c>
      <c r="G16" s="313">
        <v>46</v>
      </c>
      <c r="H16" s="313">
        <v>45</v>
      </c>
      <c r="I16" s="313">
        <v>42</v>
      </c>
      <c r="J16" s="313">
        <v>36</v>
      </c>
      <c r="K16" s="313">
        <v>36</v>
      </c>
      <c r="L16" s="313">
        <v>36</v>
      </c>
      <c r="M16" s="313">
        <v>28</v>
      </c>
      <c r="N16" s="314">
        <f t="shared" si="0"/>
        <v>470</v>
      </c>
      <c r="O16" s="315">
        <v>459</v>
      </c>
      <c r="P16" s="321"/>
      <c r="Q16" s="324"/>
      <c r="R16" s="322"/>
      <c r="S16" s="319">
        <v>12</v>
      </c>
      <c r="T16" s="325">
        <v>36</v>
      </c>
      <c r="U16" s="320">
        <f t="shared" si="3"/>
        <v>0.33333333333333331</v>
      </c>
      <c r="V16" s="321"/>
      <c r="W16" s="324"/>
      <c r="X16" s="322"/>
      <c r="Y16" s="319">
        <v>8</v>
      </c>
      <c r="Z16" s="325">
        <v>36</v>
      </c>
      <c r="AA16" s="320">
        <f t="shared" si="1"/>
        <v>0.22222222222222221</v>
      </c>
      <c r="AB16" s="319">
        <v>1</v>
      </c>
      <c r="AC16" s="319">
        <v>38</v>
      </c>
      <c r="AD16" s="320">
        <f t="shared" si="2"/>
        <v>2.6315789473684209E-2</v>
      </c>
    </row>
    <row r="17" spans="1:30">
      <c r="A17" s="326" t="s">
        <v>0</v>
      </c>
      <c r="B17" s="327"/>
      <c r="C17" s="327"/>
      <c r="D17" s="327"/>
      <c r="E17" s="327"/>
      <c r="F17" s="327"/>
      <c r="G17" s="327"/>
      <c r="H17" s="327"/>
      <c r="I17" s="327"/>
      <c r="J17" s="327"/>
      <c r="K17" s="327"/>
      <c r="L17" s="327"/>
      <c r="M17" s="327"/>
      <c r="N17" s="327"/>
      <c r="O17" s="327"/>
      <c r="P17" s="328">
        <f>SUM(P6:P16)</f>
        <v>42</v>
      </c>
      <c r="Q17" s="328">
        <f>SUM(Q6:Q16)</f>
        <v>98</v>
      </c>
      <c r="R17" s="329">
        <f>P17/Q17</f>
        <v>0.42857142857142855</v>
      </c>
      <c r="S17" s="328">
        <f>SUM(S6:S16)</f>
        <v>100</v>
      </c>
      <c r="T17" s="328">
        <f>SUM(T6:T16)</f>
        <v>521</v>
      </c>
      <c r="U17" s="329">
        <f>S17/T17</f>
        <v>0.19193857965451055</v>
      </c>
      <c r="V17" s="328">
        <f>SUM(V6:V16)</f>
        <v>28</v>
      </c>
      <c r="W17" s="328">
        <f>SUM(W6:W16)</f>
        <v>98</v>
      </c>
      <c r="X17" s="329">
        <f>V17/W17</f>
        <v>0.2857142857142857</v>
      </c>
      <c r="Y17" s="328">
        <f>SUM(Y6:Y16)</f>
        <v>68</v>
      </c>
      <c r="Z17" s="328">
        <f>SUM(Z6:Z16)</f>
        <v>485</v>
      </c>
      <c r="AA17" s="1810">
        <f t="shared" ref="AA17" si="4">Y17/Z17*100</f>
        <v>14.020618556701031</v>
      </c>
      <c r="AB17" s="328">
        <f>SUM(AB6:AB16)</f>
        <v>34</v>
      </c>
      <c r="AC17" s="328">
        <f>SUM(AC6:AC16)</f>
        <v>361</v>
      </c>
      <c r="AD17" s="330">
        <f t="shared" si="2"/>
        <v>9.4182825484764546E-2</v>
      </c>
    </row>
    <row r="18" spans="1:30">
      <c r="A18" s="280" t="s">
        <v>791</v>
      </c>
      <c r="B18" s="1748"/>
      <c r="C18" s="1748"/>
      <c r="D18" s="1748"/>
      <c r="E18" s="1748"/>
      <c r="F18" s="1748"/>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D18" s="2"/>
    </row>
    <row r="19" spans="1:30">
      <c r="A19" s="1809" t="s">
        <v>649</v>
      </c>
    </row>
  </sheetData>
  <mergeCells count="8">
    <mergeCell ref="AB4:AD4"/>
    <mergeCell ref="V3:X3"/>
    <mergeCell ref="Y3:AA3"/>
    <mergeCell ref="A4:A5"/>
    <mergeCell ref="P4:R4"/>
    <mergeCell ref="S4:U4"/>
    <mergeCell ref="V4:X4"/>
    <mergeCell ref="Y4:AA4"/>
  </mergeCells>
  <pageMargins left="0.25" right="0.25" top="0.75" bottom="0.75" header="0.3" footer="0.3"/>
  <pageSetup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C22"/>
  <sheetViews>
    <sheetView zoomScaleNormal="100" workbookViewId="0">
      <selection activeCell="A2" sqref="A2"/>
    </sheetView>
  </sheetViews>
  <sheetFormatPr baseColWidth="10" defaultColWidth="11.42578125" defaultRowHeight="12.75"/>
  <cols>
    <col min="1" max="1" width="35.5703125" style="820" customWidth="1"/>
    <col min="2" max="21" width="6.7109375" style="820" customWidth="1"/>
    <col min="22" max="22" width="8.140625" style="820" customWidth="1"/>
    <col min="23" max="29" width="6.7109375" style="820" customWidth="1"/>
    <col min="30" max="16384" width="11.42578125" style="820"/>
  </cols>
  <sheetData>
    <row r="1" spans="1:29">
      <c r="A1" s="74" t="s">
        <v>365</v>
      </c>
      <c r="B1" s="819"/>
      <c r="C1" s="819"/>
      <c r="D1" s="819"/>
      <c r="E1" s="819"/>
      <c r="F1" s="819"/>
      <c r="G1" s="819"/>
      <c r="H1" s="819"/>
      <c r="I1" s="819"/>
      <c r="J1" s="819"/>
      <c r="K1" s="819"/>
      <c r="L1" s="819"/>
      <c r="M1" s="819"/>
      <c r="N1" s="819"/>
      <c r="O1" s="819"/>
      <c r="P1" s="819"/>
      <c r="Q1" s="819"/>
    </row>
    <row r="2" spans="1:29">
      <c r="A2" s="74" t="s">
        <v>814</v>
      </c>
      <c r="B2" s="819"/>
      <c r="C2" s="819"/>
      <c r="D2" s="819"/>
      <c r="E2" s="819"/>
      <c r="F2" s="819"/>
      <c r="G2" s="819"/>
      <c r="H2" s="819"/>
      <c r="I2" s="819"/>
      <c r="J2" s="819"/>
      <c r="K2" s="819"/>
      <c r="L2" s="819"/>
      <c r="M2" s="819"/>
      <c r="N2" s="819"/>
      <c r="O2" s="819"/>
      <c r="P2" s="819"/>
      <c r="Q2" s="819"/>
    </row>
    <row r="3" spans="1:29" ht="25.5">
      <c r="A3" s="275" t="s">
        <v>5319</v>
      </c>
      <c r="B3" s="821"/>
      <c r="C3" s="821"/>
      <c r="D3" s="821"/>
      <c r="E3" s="821"/>
      <c r="F3" s="821"/>
      <c r="G3" s="821"/>
      <c r="H3" s="821"/>
      <c r="I3" s="821"/>
      <c r="J3" s="821"/>
      <c r="K3" s="821"/>
      <c r="L3" s="821"/>
      <c r="M3" s="821"/>
      <c r="N3" s="821"/>
      <c r="O3" s="821"/>
      <c r="P3" s="821"/>
      <c r="Q3" s="821"/>
    </row>
    <row r="4" spans="1:29" s="822" customFormat="1" ht="15" customHeight="1">
      <c r="A4" s="2196" t="s">
        <v>29</v>
      </c>
      <c r="B4" s="2196" t="s">
        <v>815</v>
      </c>
      <c r="C4" s="2196"/>
      <c r="D4" s="2196"/>
      <c r="E4" s="2196"/>
      <c r="F4" s="2198" t="s">
        <v>816</v>
      </c>
      <c r="G4" s="2199"/>
      <c r="H4" s="2199"/>
      <c r="I4" s="2199"/>
      <c r="J4" s="2199"/>
      <c r="K4" s="2199"/>
      <c r="L4" s="2200" t="s">
        <v>817</v>
      </c>
      <c r="M4" s="2200"/>
      <c r="N4" s="2200"/>
      <c r="O4" s="2200"/>
      <c r="P4" s="2200"/>
      <c r="Q4" s="2200"/>
      <c r="R4" s="2199" t="s">
        <v>818</v>
      </c>
      <c r="S4" s="2199"/>
      <c r="T4" s="2199"/>
      <c r="U4" s="2199"/>
      <c r="V4" s="2199"/>
      <c r="W4" s="2201"/>
      <c r="X4" s="2194" t="s">
        <v>0</v>
      </c>
      <c r="Y4" s="2195"/>
      <c r="Z4" s="2195"/>
      <c r="AA4" s="2195"/>
      <c r="AB4" s="2195"/>
      <c r="AC4" s="2195"/>
    </row>
    <row r="5" spans="1:29" s="822" customFormat="1">
      <c r="A5" s="2197"/>
      <c r="B5" s="823" t="s">
        <v>732</v>
      </c>
      <c r="C5" s="823" t="s">
        <v>733</v>
      </c>
      <c r="D5" s="823" t="s">
        <v>734</v>
      </c>
      <c r="E5" s="823" t="s">
        <v>0</v>
      </c>
      <c r="F5" s="824" t="s">
        <v>5</v>
      </c>
      <c r="G5" s="825" t="s">
        <v>4</v>
      </c>
      <c r="H5" s="825" t="s">
        <v>3</v>
      </c>
      <c r="I5" s="825" t="s">
        <v>2</v>
      </c>
      <c r="J5" s="825" t="s">
        <v>819</v>
      </c>
      <c r="K5" s="825" t="s">
        <v>820</v>
      </c>
      <c r="L5" s="825" t="s">
        <v>5</v>
      </c>
      <c r="M5" s="825" t="s">
        <v>4</v>
      </c>
      <c r="N5" s="825" t="s">
        <v>3</v>
      </c>
      <c r="O5" s="826" t="s">
        <v>2</v>
      </c>
      <c r="P5" s="826" t="s">
        <v>819</v>
      </c>
      <c r="Q5" s="826" t="s">
        <v>820</v>
      </c>
      <c r="R5" s="826" t="s">
        <v>5</v>
      </c>
      <c r="S5" s="826" t="s">
        <v>4</v>
      </c>
      <c r="T5" s="826" t="s">
        <v>3</v>
      </c>
      <c r="U5" s="826" t="s">
        <v>2</v>
      </c>
      <c r="V5" s="826" t="s">
        <v>819</v>
      </c>
      <c r="W5" s="827" t="s">
        <v>820</v>
      </c>
      <c r="X5" s="828" t="s">
        <v>5</v>
      </c>
      <c r="Y5" s="825" t="s">
        <v>4</v>
      </c>
      <c r="Z5" s="825" t="s">
        <v>3</v>
      </c>
      <c r="AA5" s="825" t="s">
        <v>2</v>
      </c>
      <c r="AB5" s="825" t="s">
        <v>819</v>
      </c>
      <c r="AC5" s="825" t="s">
        <v>820</v>
      </c>
    </row>
    <row r="6" spans="1:29">
      <c r="A6" s="829" t="s">
        <v>21</v>
      </c>
      <c r="B6" s="830">
        <v>835</v>
      </c>
      <c r="C6" s="830">
        <v>805</v>
      </c>
      <c r="D6" s="842">
        <v>904</v>
      </c>
      <c r="E6" s="832">
        <f>SUM(B6:D6)</f>
        <v>2544</v>
      </c>
      <c r="F6" s="833">
        <v>131</v>
      </c>
      <c r="G6" s="831">
        <v>63</v>
      </c>
      <c r="H6" s="831">
        <v>200</v>
      </c>
      <c r="I6" s="831">
        <v>441</v>
      </c>
      <c r="J6" s="834">
        <f t="shared" ref="J6" si="0">F6/B6*100</f>
        <v>15.68862275449102</v>
      </c>
      <c r="K6" s="834">
        <f t="shared" ref="K6" si="1">(G6*6+H6*8+I6*10)/(G6+H6+I6)</f>
        <v>9.0738636363636367</v>
      </c>
      <c r="L6" s="831">
        <v>119</v>
      </c>
      <c r="M6" s="831">
        <v>46</v>
      </c>
      <c r="N6" s="831">
        <v>198</v>
      </c>
      <c r="O6" s="831">
        <v>442</v>
      </c>
      <c r="P6" s="835">
        <f t="shared" ref="P6" si="2">L6/C6*100</f>
        <v>14.782608695652174</v>
      </c>
      <c r="Q6" s="834">
        <f t="shared" ref="Q6" si="3">(M6*6+N6*8+O6*10)/(M6+N6+O6)</f>
        <v>9.1545189504373177</v>
      </c>
      <c r="R6" s="843">
        <v>139</v>
      </c>
      <c r="S6" s="843">
        <v>57</v>
      </c>
      <c r="T6" s="843">
        <v>232</v>
      </c>
      <c r="U6" s="843">
        <v>476</v>
      </c>
      <c r="V6" s="834">
        <f t="shared" ref="V6" si="4">R6/D6*100</f>
        <v>15.376106194690264</v>
      </c>
      <c r="W6" s="837">
        <f t="shared" ref="W6" si="5">(S6*6+T6*8+U6*10)/(S6+T6+U6)</f>
        <v>9.0954248366013069</v>
      </c>
      <c r="X6" s="838">
        <f t="shared" ref="X6" si="6">L6+F6+R6</f>
        <v>389</v>
      </c>
      <c r="Y6" s="839">
        <f t="shared" ref="Y6" si="7">M6+G6+S6</f>
        <v>166</v>
      </c>
      <c r="Z6" s="839">
        <f t="shared" ref="Z6" si="8">N6+H6+T6</f>
        <v>630</v>
      </c>
      <c r="AA6" s="839">
        <f t="shared" ref="AA6" si="9">O6+I6+U6</f>
        <v>1359</v>
      </c>
      <c r="AB6" s="840">
        <f t="shared" ref="AB6" si="10">X6/E6*100</f>
        <v>15.290880503144654</v>
      </c>
      <c r="AC6" s="841">
        <f t="shared" ref="AC6" si="11">(Y6*6+Z6*8+AA6*10)/(Y6+Z6+AA6)</f>
        <v>9.1071925754060317</v>
      </c>
    </row>
    <row r="7" spans="1:29">
      <c r="A7" s="829" t="s">
        <v>20</v>
      </c>
      <c r="B7" s="830">
        <v>709</v>
      </c>
      <c r="C7" s="830">
        <v>657</v>
      </c>
      <c r="D7" s="831">
        <v>885</v>
      </c>
      <c r="E7" s="832">
        <f>SUM(B7:D7)</f>
        <v>2251</v>
      </c>
      <c r="F7" s="833">
        <v>133</v>
      </c>
      <c r="G7" s="831">
        <v>52</v>
      </c>
      <c r="H7" s="831">
        <v>174</v>
      </c>
      <c r="I7" s="831">
        <v>350</v>
      </c>
      <c r="J7" s="834">
        <f t="shared" ref="J7" si="12">F7/B7*100</f>
        <v>18.758815232722146</v>
      </c>
      <c r="K7" s="834">
        <f>(G7*6+H7*8+I7*10)/(G7+H7+I7)</f>
        <v>9.0347222222222214</v>
      </c>
      <c r="L7" s="831">
        <v>116</v>
      </c>
      <c r="M7" s="831">
        <v>69</v>
      </c>
      <c r="N7" s="831">
        <v>178</v>
      </c>
      <c r="O7" s="831">
        <v>294</v>
      </c>
      <c r="P7" s="835">
        <f>L7/C7*100</f>
        <v>17.656012176560122</v>
      </c>
      <c r="Q7" s="834">
        <f t="shared" ref="Q7" si="13">(M7*6+N7*8+O7*10)/(M7+N7+O7)</f>
        <v>8.8317929759704246</v>
      </c>
      <c r="R7" s="836">
        <v>171</v>
      </c>
      <c r="S7" s="836">
        <v>94</v>
      </c>
      <c r="T7" s="836">
        <v>185</v>
      </c>
      <c r="U7" s="836">
        <v>435</v>
      </c>
      <c r="V7" s="834">
        <f t="shared" ref="V7" si="14">R7/D7*100</f>
        <v>19.322033898305087</v>
      </c>
      <c r="W7" s="837">
        <f t="shared" ref="W7" si="15">(S7*6+T7*8+U7*10)/(S7+T7+U7)</f>
        <v>8.9551820728291318</v>
      </c>
      <c r="X7" s="838">
        <f t="shared" ref="X7" si="16">L7+F7+R7</f>
        <v>420</v>
      </c>
      <c r="Y7" s="839">
        <f t="shared" ref="Y7" si="17">M7+G7+S7</f>
        <v>215</v>
      </c>
      <c r="Z7" s="839">
        <f t="shared" ref="Z7" si="18">N7+H7+T7</f>
        <v>537</v>
      </c>
      <c r="AA7" s="839">
        <f t="shared" ref="AA7" si="19">O7+I7+U7</f>
        <v>1079</v>
      </c>
      <c r="AB7" s="840">
        <f t="shared" ref="AB7" si="20">X7/E7*100</f>
        <v>18.65837405597512</v>
      </c>
      <c r="AC7" s="841">
        <f t="shared" ref="AC7" si="21">(Y7*6+Z7*8+AA7*10)/(Y7+Z7+AA7)</f>
        <v>8.9437465865647194</v>
      </c>
    </row>
    <row r="8" spans="1:29">
      <c r="A8" s="829" t="s">
        <v>22</v>
      </c>
      <c r="B8" s="832">
        <v>474</v>
      </c>
      <c r="C8" s="832">
        <v>478</v>
      </c>
      <c r="D8" s="831">
        <v>586</v>
      </c>
      <c r="E8" s="832">
        <f>SUM(B8:D8)</f>
        <v>1538</v>
      </c>
      <c r="F8" s="833">
        <v>90</v>
      </c>
      <c r="G8" s="831">
        <v>123</v>
      </c>
      <c r="H8" s="831">
        <v>133</v>
      </c>
      <c r="I8" s="831">
        <v>128</v>
      </c>
      <c r="J8" s="834">
        <f t="shared" ref="J8:J20" si="22">F8/B8*100</f>
        <v>18.9873417721519</v>
      </c>
      <c r="K8" s="834">
        <f t="shared" ref="K8:K20" si="23">(G8*6+H8*8+I8*10)/(G8+H8+I8)</f>
        <v>8.0260416666666661</v>
      </c>
      <c r="L8" s="831">
        <v>90</v>
      </c>
      <c r="M8" s="831">
        <v>107</v>
      </c>
      <c r="N8" s="831">
        <v>136</v>
      </c>
      <c r="O8" s="831">
        <v>145</v>
      </c>
      <c r="P8" s="835">
        <f t="shared" ref="P8:P20" si="24">L8/C8*100</f>
        <v>18.828451882845187</v>
      </c>
      <c r="Q8" s="834">
        <f t="shared" ref="Q8:Q20" si="25">(M8*6+N8*8+O8*10)/(M8+N8+O8)</f>
        <v>8.1958762886597931</v>
      </c>
      <c r="R8" s="843">
        <v>131</v>
      </c>
      <c r="S8" s="843">
        <v>84</v>
      </c>
      <c r="T8" s="843">
        <v>164</v>
      </c>
      <c r="U8" s="843">
        <v>207</v>
      </c>
      <c r="V8" s="834">
        <f t="shared" ref="V8:V20" si="26">R8/D8*100</f>
        <v>22.354948805460751</v>
      </c>
      <c r="W8" s="837">
        <f t="shared" ref="W8:W20" si="27">(S8*6+T8*8+U8*10)/(S8+T8+U8)</f>
        <v>8.5406593406593405</v>
      </c>
      <c r="X8" s="838">
        <f t="shared" ref="X8:AA8" si="28">L8+F8+R8</f>
        <v>311</v>
      </c>
      <c r="Y8" s="839">
        <f t="shared" si="28"/>
        <v>314</v>
      </c>
      <c r="Z8" s="839">
        <f t="shared" si="28"/>
        <v>433</v>
      </c>
      <c r="AA8" s="839">
        <f t="shared" si="28"/>
        <v>480</v>
      </c>
      <c r="AB8" s="840">
        <f t="shared" ref="AB8:AB20" si="29">X8/E8*100</f>
        <v>20.221066319895968</v>
      </c>
      <c r="AC8" s="841">
        <f t="shared" ref="AC8:AC20" si="30">(Y8*6+Z8*8+AA8*10)/(Y8+Z8+AA8)</f>
        <v>8.270578647106765</v>
      </c>
    </row>
    <row r="9" spans="1:29">
      <c r="A9" s="844" t="s">
        <v>41</v>
      </c>
      <c r="B9" s="845">
        <f t="shared" ref="B9:I9" si="31">SUM(B6:B8)</f>
        <v>2018</v>
      </c>
      <c r="C9" s="845">
        <f t="shared" si="31"/>
        <v>1940</v>
      </c>
      <c r="D9" s="845">
        <f t="shared" si="31"/>
        <v>2375</v>
      </c>
      <c r="E9" s="845">
        <f t="shared" si="31"/>
        <v>6333</v>
      </c>
      <c r="F9" s="846">
        <f t="shared" si="31"/>
        <v>354</v>
      </c>
      <c r="G9" s="847">
        <f t="shared" si="31"/>
        <v>238</v>
      </c>
      <c r="H9" s="847">
        <f t="shared" si="31"/>
        <v>507</v>
      </c>
      <c r="I9" s="847">
        <f t="shared" si="31"/>
        <v>919</v>
      </c>
      <c r="J9" s="848">
        <f t="shared" si="22"/>
        <v>17.542120911793855</v>
      </c>
      <c r="K9" s="848">
        <f t="shared" si="23"/>
        <v>8.818509615384615</v>
      </c>
      <c r="L9" s="845">
        <f>SUM(L6:L8)</f>
        <v>325</v>
      </c>
      <c r="M9" s="845">
        <f>SUM(M6:M8)</f>
        <v>222</v>
      </c>
      <c r="N9" s="845">
        <f>SUM(N6:N8)</f>
        <v>512</v>
      </c>
      <c r="O9" s="845">
        <f>SUM(O6:O8)</f>
        <v>881</v>
      </c>
      <c r="P9" s="849">
        <f t="shared" si="24"/>
        <v>16.752577319587626</v>
      </c>
      <c r="Q9" s="850">
        <f t="shared" si="25"/>
        <v>8.8160990712074305</v>
      </c>
      <c r="R9" s="847">
        <f>SUM(R6:R8)</f>
        <v>441</v>
      </c>
      <c r="S9" s="847">
        <f>SUM(S6:S8)</f>
        <v>235</v>
      </c>
      <c r="T9" s="847">
        <f>SUM(T6:T8)</f>
        <v>581</v>
      </c>
      <c r="U9" s="847">
        <f>SUM(U6:U8)</f>
        <v>1118</v>
      </c>
      <c r="V9" s="848">
        <f t="shared" si="26"/>
        <v>18.568421052631578</v>
      </c>
      <c r="W9" s="851">
        <f t="shared" si="27"/>
        <v>8.9131334022750774</v>
      </c>
      <c r="X9" s="852">
        <f>SUM(X6:X8)</f>
        <v>1120</v>
      </c>
      <c r="Y9" s="845">
        <f>SUM(Y6:Y8)</f>
        <v>695</v>
      </c>
      <c r="Z9" s="845">
        <f>SUM(Z6:Z8)</f>
        <v>1600</v>
      </c>
      <c r="AA9" s="845">
        <f>SUM(AA6:AA8)</f>
        <v>2918</v>
      </c>
      <c r="AB9" s="853">
        <f t="shared" si="29"/>
        <v>17.685141323227537</v>
      </c>
      <c r="AC9" s="850">
        <f t="shared" si="30"/>
        <v>8.852867830423941</v>
      </c>
    </row>
    <row r="10" spans="1:29">
      <c r="A10" s="829" t="s">
        <v>36</v>
      </c>
      <c r="B10" s="831">
        <v>675</v>
      </c>
      <c r="C10" s="831">
        <v>588</v>
      </c>
      <c r="D10" s="831">
        <v>814</v>
      </c>
      <c r="E10" s="832">
        <f>SUM(B10:D10)</f>
        <v>2077</v>
      </c>
      <c r="F10" s="833">
        <v>128</v>
      </c>
      <c r="G10" s="831">
        <v>112</v>
      </c>
      <c r="H10" s="831">
        <v>227</v>
      </c>
      <c r="I10" s="831">
        <v>208</v>
      </c>
      <c r="J10" s="834">
        <f t="shared" ref="J10:J11" si="32">F10/B10*100</f>
        <v>18.962962962962962</v>
      </c>
      <c r="K10" s="834">
        <f t="shared" ref="K10:K11" si="33">(G10*6+H10*8+I10*10)/(G10+H10+I10)</f>
        <v>8.3510054844606945</v>
      </c>
      <c r="L10" s="831">
        <v>143</v>
      </c>
      <c r="M10" s="831">
        <v>109</v>
      </c>
      <c r="N10" s="831">
        <v>148</v>
      </c>
      <c r="O10" s="831">
        <v>188</v>
      </c>
      <c r="P10" s="835">
        <f t="shared" ref="P10:P11" si="34">L10/C10*100</f>
        <v>24.319727891156461</v>
      </c>
      <c r="Q10" s="834">
        <f t="shared" ref="Q10:Q11" si="35">(M10*6+N10*8+O10*10)/(M10+N10+O10)</f>
        <v>8.3550561797752803</v>
      </c>
      <c r="R10" s="843">
        <v>200</v>
      </c>
      <c r="S10" s="843">
        <v>126</v>
      </c>
      <c r="T10" s="843">
        <v>248</v>
      </c>
      <c r="U10" s="843">
        <v>240</v>
      </c>
      <c r="V10" s="834">
        <f t="shared" ref="V10:V11" si="36">R10/D10*100</f>
        <v>24.570024570024572</v>
      </c>
      <c r="W10" s="837">
        <f t="shared" ref="W10:W11" si="37">(S10*6+T10*8+U10*10)/(S10+T10+U10)</f>
        <v>8.3713355048859928</v>
      </c>
      <c r="X10" s="838">
        <f t="shared" ref="X10:X11" si="38">L10+F10+R10</f>
        <v>471</v>
      </c>
      <c r="Y10" s="839">
        <f t="shared" ref="Y10:Y11" si="39">M10+G10+S10</f>
        <v>347</v>
      </c>
      <c r="Z10" s="839">
        <f t="shared" ref="Z10:Z11" si="40">N10+H10+T10</f>
        <v>623</v>
      </c>
      <c r="AA10" s="839">
        <f t="shared" ref="AA10:AA11" si="41">O10+I10+U10</f>
        <v>636</v>
      </c>
      <c r="AB10" s="840">
        <f t="shared" ref="AB10:AB11" si="42">X10/E10*100</f>
        <v>22.676937891189215</v>
      </c>
      <c r="AC10" s="841">
        <f t="shared" ref="AC10:AC11" si="43">(Y10*6+Z10*8+AA10*10)/(Y10+Z10+AA10)</f>
        <v>8.3599003735990038</v>
      </c>
    </row>
    <row r="11" spans="1:29">
      <c r="A11" s="829" t="s">
        <v>25</v>
      </c>
      <c r="B11" s="831">
        <v>513</v>
      </c>
      <c r="C11" s="831">
        <v>501</v>
      </c>
      <c r="D11" s="831">
        <v>651</v>
      </c>
      <c r="E11" s="832">
        <f>SUM(B11:D11)</f>
        <v>1665</v>
      </c>
      <c r="F11" s="833">
        <v>172</v>
      </c>
      <c r="G11" s="831">
        <v>79</v>
      </c>
      <c r="H11" s="831">
        <v>127</v>
      </c>
      <c r="I11" s="831">
        <v>135</v>
      </c>
      <c r="J11" s="834">
        <f t="shared" si="32"/>
        <v>33.528265107212476</v>
      </c>
      <c r="K11" s="834">
        <f t="shared" si="33"/>
        <v>8.3284457478005862</v>
      </c>
      <c r="L11" s="831">
        <v>146</v>
      </c>
      <c r="M11" s="831">
        <v>90</v>
      </c>
      <c r="N11" s="831">
        <v>121</v>
      </c>
      <c r="O11" s="831">
        <v>144</v>
      </c>
      <c r="P11" s="835">
        <f t="shared" si="34"/>
        <v>29.141716566866265</v>
      </c>
      <c r="Q11" s="834">
        <f t="shared" si="35"/>
        <v>8.3042253521126757</v>
      </c>
      <c r="R11" s="843">
        <v>219</v>
      </c>
      <c r="S11" s="843">
        <v>122</v>
      </c>
      <c r="T11" s="843">
        <v>176</v>
      </c>
      <c r="U11" s="843">
        <v>134</v>
      </c>
      <c r="V11" s="834">
        <f t="shared" si="36"/>
        <v>33.640552995391701</v>
      </c>
      <c r="W11" s="837">
        <f t="shared" si="37"/>
        <v>8.0555555555555554</v>
      </c>
      <c r="X11" s="838">
        <f t="shared" si="38"/>
        <v>537</v>
      </c>
      <c r="Y11" s="839">
        <f t="shared" si="39"/>
        <v>291</v>
      </c>
      <c r="Z11" s="839">
        <f t="shared" si="40"/>
        <v>424</v>
      </c>
      <c r="AA11" s="839">
        <f t="shared" si="41"/>
        <v>413</v>
      </c>
      <c r="AB11" s="840">
        <f t="shared" si="42"/>
        <v>32.252252252252248</v>
      </c>
      <c r="AC11" s="841">
        <f t="shared" si="43"/>
        <v>8.2163120567375891</v>
      </c>
    </row>
    <row r="12" spans="1:29">
      <c r="A12" s="829" t="s">
        <v>23</v>
      </c>
      <c r="B12" s="831">
        <v>375</v>
      </c>
      <c r="C12" s="831">
        <v>416</v>
      </c>
      <c r="D12" s="831">
        <v>611</v>
      </c>
      <c r="E12" s="832">
        <f>SUM(B12:D12)</f>
        <v>1402</v>
      </c>
      <c r="F12" s="833">
        <v>110</v>
      </c>
      <c r="G12" s="831">
        <v>67</v>
      </c>
      <c r="H12" s="831">
        <v>64</v>
      </c>
      <c r="I12" s="831">
        <v>134</v>
      </c>
      <c r="J12" s="834">
        <f t="shared" ref="J12" si="44">F12/B12*100</f>
        <v>29.333333333333332</v>
      </c>
      <c r="K12" s="834">
        <f t="shared" ref="K12" si="45">(G12*6+H12*8+I12*10)/(G12+H12+I12)</f>
        <v>8.50566037735849</v>
      </c>
      <c r="L12" s="831">
        <v>139</v>
      </c>
      <c r="M12" s="831">
        <v>65</v>
      </c>
      <c r="N12" s="831">
        <v>123</v>
      </c>
      <c r="O12" s="831">
        <v>89</v>
      </c>
      <c r="P12" s="835">
        <f t="shared" ref="P12" si="46">L12/C12*100</f>
        <v>33.413461538461533</v>
      </c>
      <c r="Q12" s="834">
        <f t="shared" ref="Q12" si="47">(M12*6+N12*8+O12*10)/(M12+N12+O12)</f>
        <v>8.1732851985559574</v>
      </c>
      <c r="R12" s="843">
        <v>150</v>
      </c>
      <c r="S12" s="843">
        <v>95</v>
      </c>
      <c r="T12" s="843">
        <v>156</v>
      </c>
      <c r="U12" s="843">
        <v>210</v>
      </c>
      <c r="V12" s="834">
        <f t="shared" ref="V12" si="48">R12/D12*100</f>
        <v>24.549918166939445</v>
      </c>
      <c r="W12" s="837">
        <f t="shared" ref="W12" si="49">(S12*6+T12*8+U12*10)/(S12+T12+U12)</f>
        <v>8.4989154013015185</v>
      </c>
      <c r="X12" s="838">
        <f t="shared" ref="X12" si="50">L12+F12+R12</f>
        <v>399</v>
      </c>
      <c r="Y12" s="839">
        <f t="shared" ref="Y12" si="51">M12+G12+S12</f>
        <v>227</v>
      </c>
      <c r="Z12" s="839">
        <f t="shared" ref="Z12" si="52">N12+H12+T12</f>
        <v>343</v>
      </c>
      <c r="AA12" s="839">
        <f t="shared" ref="AA12" si="53">O12+I12+U12</f>
        <v>433</v>
      </c>
      <c r="AB12" s="840">
        <f t="shared" ref="AB12" si="54">X12/E12*100</f>
        <v>28.459343794579173</v>
      </c>
      <c r="AC12" s="841">
        <f t="shared" ref="AC12" si="55">(Y12*6+Z12*8+AA12*10)/(Y12+Z12+AA12)</f>
        <v>8.4107676969092715</v>
      </c>
    </row>
    <row r="13" spans="1:29">
      <c r="A13" s="829" t="s">
        <v>24</v>
      </c>
      <c r="B13" s="831">
        <v>273</v>
      </c>
      <c r="C13" s="831">
        <v>211</v>
      </c>
      <c r="D13" s="831">
        <v>258</v>
      </c>
      <c r="E13" s="832">
        <f>SUM(B13:D13)</f>
        <v>742</v>
      </c>
      <c r="F13" s="833">
        <v>104</v>
      </c>
      <c r="G13" s="831">
        <v>36</v>
      </c>
      <c r="H13" s="831">
        <v>62</v>
      </c>
      <c r="I13" s="831">
        <v>71</v>
      </c>
      <c r="J13" s="834">
        <f t="shared" ref="J13" si="56">F13/B13*100</f>
        <v>38.095238095238095</v>
      </c>
      <c r="K13" s="834">
        <f t="shared" ref="K13" si="57">(G13*6+H13*8+I13*10)/(G13+H13+I13)</f>
        <v>8.4142011834319526</v>
      </c>
      <c r="L13" s="831">
        <v>64</v>
      </c>
      <c r="M13" s="831">
        <v>31</v>
      </c>
      <c r="N13" s="831">
        <v>46</v>
      </c>
      <c r="O13" s="831">
        <v>70</v>
      </c>
      <c r="P13" s="835">
        <f t="shared" ref="P13" si="58">L13/C13*100</f>
        <v>30.33175355450237</v>
      </c>
      <c r="Q13" s="834">
        <f t="shared" ref="Q13" si="59">(M13*6+N13*8+O13*10)/(M13+N13+O13)</f>
        <v>8.5306122448979593</v>
      </c>
      <c r="R13" s="854">
        <v>83</v>
      </c>
      <c r="S13" s="855">
        <v>38</v>
      </c>
      <c r="T13" s="855">
        <v>58</v>
      </c>
      <c r="U13" s="855">
        <v>79</v>
      </c>
      <c r="V13" s="834">
        <f t="shared" ref="V13" si="60">R13/D13*100</f>
        <v>32.170542635658919</v>
      </c>
      <c r="W13" s="837">
        <f t="shared" ref="W13" si="61">(S13*6+T13*8+U13*10)/(S13+T13+U13)</f>
        <v>8.468571428571428</v>
      </c>
      <c r="X13" s="838">
        <f t="shared" ref="X13" si="62">L13+F13+R13</f>
        <v>251</v>
      </c>
      <c r="Y13" s="839">
        <f t="shared" ref="Y13" si="63">M13+G13+S13</f>
        <v>105</v>
      </c>
      <c r="Z13" s="839">
        <f t="shared" ref="Z13" si="64">N13+H13+T13</f>
        <v>166</v>
      </c>
      <c r="AA13" s="839">
        <f t="shared" ref="AA13" si="65">O13+I13+U13</f>
        <v>220</v>
      </c>
      <c r="AB13" s="840">
        <f t="shared" ref="AB13" si="66">X13/E13*100</f>
        <v>33.82749326145553</v>
      </c>
      <c r="AC13" s="841">
        <f t="shared" ref="AC13" si="67">(Y13*6+Z13*8+AA13*10)/(Y13+Z13+AA13)</f>
        <v>8.4684317718940942</v>
      </c>
    </row>
    <row r="14" spans="1:29">
      <c r="A14" s="844" t="s">
        <v>43</v>
      </c>
      <c r="B14" s="845">
        <f t="shared" ref="B14:I14" si="68">SUM(B10:B13)</f>
        <v>1836</v>
      </c>
      <c r="C14" s="845">
        <f t="shared" si="68"/>
        <v>1716</v>
      </c>
      <c r="D14" s="845">
        <f t="shared" si="68"/>
        <v>2334</v>
      </c>
      <c r="E14" s="845">
        <f t="shared" si="68"/>
        <v>5886</v>
      </c>
      <c r="F14" s="846">
        <f t="shared" si="68"/>
        <v>514</v>
      </c>
      <c r="G14" s="847">
        <f t="shared" si="68"/>
        <v>294</v>
      </c>
      <c r="H14" s="847">
        <f t="shared" si="68"/>
        <v>480</v>
      </c>
      <c r="I14" s="847">
        <f t="shared" si="68"/>
        <v>548</v>
      </c>
      <c r="J14" s="848">
        <f t="shared" si="22"/>
        <v>27.995642701525053</v>
      </c>
      <c r="K14" s="848">
        <f t="shared" si="23"/>
        <v>8.3842662632375191</v>
      </c>
      <c r="L14" s="845">
        <f>SUM(L10:L13)</f>
        <v>492</v>
      </c>
      <c r="M14" s="845">
        <f>SUM(M10:M13)</f>
        <v>295</v>
      </c>
      <c r="N14" s="845">
        <f>SUM(N10:N13)</f>
        <v>438</v>
      </c>
      <c r="O14" s="845">
        <f>SUM(O10:O13)</f>
        <v>491</v>
      </c>
      <c r="P14" s="849">
        <f t="shared" si="24"/>
        <v>28.671328671328673</v>
      </c>
      <c r="Q14" s="850">
        <f t="shared" si="25"/>
        <v>8.3202614379084974</v>
      </c>
      <c r="R14" s="847">
        <f>SUM(R10:R13)</f>
        <v>652</v>
      </c>
      <c r="S14" s="847">
        <f>SUM(S10:S13)</f>
        <v>381</v>
      </c>
      <c r="T14" s="847">
        <f>SUM(T10:T13)</f>
        <v>638</v>
      </c>
      <c r="U14" s="847">
        <f>SUM(U10:U13)</f>
        <v>663</v>
      </c>
      <c r="V14" s="848">
        <f t="shared" si="26"/>
        <v>27.934875749785775</v>
      </c>
      <c r="W14" s="851">
        <f t="shared" si="27"/>
        <v>8.3353151010701545</v>
      </c>
      <c r="X14" s="852">
        <f>SUM(X10:X13)</f>
        <v>1658</v>
      </c>
      <c r="Y14" s="845">
        <f>SUM(Y10:Y13)</f>
        <v>970</v>
      </c>
      <c r="Z14" s="845">
        <f>SUM(Z10:Z13)</f>
        <v>1556</v>
      </c>
      <c r="AA14" s="845">
        <f>SUM(AA10:AA13)</f>
        <v>1702</v>
      </c>
      <c r="AB14" s="853">
        <f t="shared" si="29"/>
        <v>28.168535507985048</v>
      </c>
      <c r="AC14" s="850">
        <f t="shared" si="30"/>
        <v>8.346263008514665</v>
      </c>
    </row>
    <row r="15" spans="1:29">
      <c r="A15" s="829" t="s">
        <v>16</v>
      </c>
      <c r="B15" s="831">
        <v>876</v>
      </c>
      <c r="C15" s="831">
        <v>1015</v>
      </c>
      <c r="D15" s="831">
        <v>888</v>
      </c>
      <c r="E15" s="832">
        <f>SUM(B15:D15)</f>
        <v>2779</v>
      </c>
      <c r="F15" s="833">
        <v>66</v>
      </c>
      <c r="G15" s="831">
        <v>101</v>
      </c>
      <c r="H15" s="831">
        <v>265</v>
      </c>
      <c r="I15" s="831">
        <v>444</v>
      </c>
      <c r="J15" s="834">
        <f t="shared" si="22"/>
        <v>7.5342465753424657</v>
      </c>
      <c r="K15" s="834">
        <f t="shared" si="23"/>
        <v>8.8469135802469143</v>
      </c>
      <c r="L15" s="831">
        <v>111</v>
      </c>
      <c r="M15" s="831">
        <v>187</v>
      </c>
      <c r="N15" s="831">
        <v>288</v>
      </c>
      <c r="O15" s="831">
        <v>429</v>
      </c>
      <c r="P15" s="835">
        <f t="shared" si="24"/>
        <v>10.935960591133005</v>
      </c>
      <c r="Q15" s="834">
        <f t="shared" si="25"/>
        <v>8.5353982300884947</v>
      </c>
      <c r="R15" s="856">
        <v>99</v>
      </c>
      <c r="S15" s="856">
        <v>137</v>
      </c>
      <c r="T15" s="856">
        <v>294</v>
      </c>
      <c r="U15" s="856">
        <v>358</v>
      </c>
      <c r="V15" s="834">
        <f t="shared" si="26"/>
        <v>11.148648648648649</v>
      </c>
      <c r="W15" s="837">
        <f t="shared" si="27"/>
        <v>8.5602027883396712</v>
      </c>
      <c r="X15" s="838">
        <f t="shared" ref="X15:AA18" si="69">L15+F15+R15</f>
        <v>276</v>
      </c>
      <c r="Y15" s="839">
        <f t="shared" si="69"/>
        <v>425</v>
      </c>
      <c r="Z15" s="839">
        <f t="shared" si="69"/>
        <v>847</v>
      </c>
      <c r="AA15" s="839">
        <f t="shared" si="69"/>
        <v>1231</v>
      </c>
      <c r="AB15" s="840">
        <f t="shared" si="29"/>
        <v>9.9316300827635846</v>
      </c>
      <c r="AC15" s="841">
        <f t="shared" si="30"/>
        <v>8.6440271673991216</v>
      </c>
    </row>
    <row r="16" spans="1:29">
      <c r="A16" s="829" t="s">
        <v>17</v>
      </c>
      <c r="B16" s="831">
        <v>205</v>
      </c>
      <c r="C16" s="831">
        <v>207</v>
      </c>
      <c r="D16" s="831">
        <v>344</v>
      </c>
      <c r="E16" s="832">
        <f>SUM(B16:D16)</f>
        <v>756</v>
      </c>
      <c r="F16" s="833">
        <v>49</v>
      </c>
      <c r="G16" s="831">
        <v>37</v>
      </c>
      <c r="H16" s="831">
        <v>44</v>
      </c>
      <c r="I16" s="831">
        <v>75</v>
      </c>
      <c r="J16" s="834">
        <f t="shared" ref="J16:J17" si="70">F16/B16*100</f>
        <v>23.902439024390244</v>
      </c>
      <c r="K16" s="834">
        <f t="shared" ref="K16:K17" si="71">(G16*6+H16*8+I16*10)/(G16+H16+I16)</f>
        <v>8.4871794871794872</v>
      </c>
      <c r="L16" s="831">
        <v>30</v>
      </c>
      <c r="M16" s="831">
        <v>37</v>
      </c>
      <c r="N16" s="831">
        <v>68</v>
      </c>
      <c r="O16" s="831">
        <v>72</v>
      </c>
      <c r="P16" s="835">
        <f t="shared" ref="P16:P17" si="72">L16/C16*100</f>
        <v>14.492753623188406</v>
      </c>
      <c r="Q16" s="834">
        <f t="shared" ref="Q16:Q17" si="73">(M16*6+N16*8+O16*10)/(M16+N16+O16)</f>
        <v>8.3954802259887007</v>
      </c>
      <c r="R16" s="843">
        <v>64</v>
      </c>
      <c r="S16" s="843">
        <v>20</v>
      </c>
      <c r="T16" s="843">
        <v>83</v>
      </c>
      <c r="U16" s="843">
        <v>177</v>
      </c>
      <c r="V16" s="834">
        <f t="shared" ref="V16:V17" si="74">R16/D16*100</f>
        <v>18.604651162790699</v>
      </c>
      <c r="W16" s="837">
        <f t="shared" ref="W16:W17" si="75">(S16*6+T16*8+U16*10)/(S16+T16+U16)</f>
        <v>9.1214285714285719</v>
      </c>
      <c r="X16" s="838">
        <f t="shared" ref="X16:X17" si="76">L16+F16+R16</f>
        <v>143</v>
      </c>
      <c r="Y16" s="839">
        <f t="shared" ref="Y16:Y17" si="77">M16+G16+S16</f>
        <v>94</v>
      </c>
      <c r="Z16" s="839">
        <f t="shared" ref="Z16:Z17" si="78">N16+H16+T16</f>
        <v>195</v>
      </c>
      <c r="AA16" s="839">
        <f t="shared" ref="AA16:AA17" si="79">O16+I16+U16</f>
        <v>324</v>
      </c>
      <c r="AB16" s="840">
        <f t="shared" ref="AB16:AB17" si="80">X16/E16*100</f>
        <v>18.915343915343914</v>
      </c>
      <c r="AC16" s="841">
        <f t="shared" ref="AC16:AC17" si="81">(Y16*6+Z16*8+AA16*10)/(Y16+Z16+AA16)</f>
        <v>8.7504078303425779</v>
      </c>
    </row>
    <row r="17" spans="1:29">
      <c r="A17" s="829" t="s">
        <v>19</v>
      </c>
      <c r="B17" s="831">
        <v>647</v>
      </c>
      <c r="C17" s="831">
        <v>744</v>
      </c>
      <c r="D17" s="831">
        <v>748</v>
      </c>
      <c r="E17" s="832">
        <f>SUM(B17:D17)</f>
        <v>2139</v>
      </c>
      <c r="F17" s="833">
        <v>97</v>
      </c>
      <c r="G17" s="831">
        <v>119</v>
      </c>
      <c r="H17" s="831">
        <v>211</v>
      </c>
      <c r="I17" s="831">
        <v>220</v>
      </c>
      <c r="J17" s="834">
        <f t="shared" si="70"/>
        <v>14.992272024729521</v>
      </c>
      <c r="K17" s="834">
        <f t="shared" si="71"/>
        <v>8.3672727272727272</v>
      </c>
      <c r="L17" s="831">
        <v>119</v>
      </c>
      <c r="M17" s="831">
        <v>101</v>
      </c>
      <c r="N17" s="831">
        <v>257</v>
      </c>
      <c r="O17" s="831">
        <v>267</v>
      </c>
      <c r="P17" s="835">
        <f t="shared" si="72"/>
        <v>15.994623655913978</v>
      </c>
      <c r="Q17" s="834">
        <f t="shared" si="73"/>
        <v>8.5312000000000001</v>
      </c>
      <c r="R17" s="843">
        <v>134</v>
      </c>
      <c r="S17" s="843">
        <v>131</v>
      </c>
      <c r="T17" s="843">
        <v>263</v>
      </c>
      <c r="U17" s="843">
        <v>220</v>
      </c>
      <c r="V17" s="834">
        <f t="shared" si="74"/>
        <v>17.914438502673796</v>
      </c>
      <c r="W17" s="837">
        <f t="shared" si="75"/>
        <v>8.2899022801302937</v>
      </c>
      <c r="X17" s="838">
        <f t="shared" si="76"/>
        <v>350</v>
      </c>
      <c r="Y17" s="839">
        <f t="shared" si="77"/>
        <v>351</v>
      </c>
      <c r="Z17" s="839">
        <f t="shared" si="78"/>
        <v>731</v>
      </c>
      <c r="AA17" s="839">
        <f t="shared" si="79"/>
        <v>707</v>
      </c>
      <c r="AB17" s="840">
        <f t="shared" si="80"/>
        <v>16.362786348761102</v>
      </c>
      <c r="AC17" s="841">
        <f t="shared" si="81"/>
        <v>8.3979877026271659</v>
      </c>
    </row>
    <row r="18" spans="1:29">
      <c r="A18" s="829" t="s">
        <v>18</v>
      </c>
      <c r="B18" s="831">
        <v>531</v>
      </c>
      <c r="C18" s="831">
        <v>647</v>
      </c>
      <c r="D18" s="831">
        <v>660</v>
      </c>
      <c r="E18" s="832">
        <f>SUM(B18:D18)</f>
        <v>1838</v>
      </c>
      <c r="F18" s="833">
        <v>112</v>
      </c>
      <c r="G18" s="831">
        <v>69</v>
      </c>
      <c r="H18" s="831">
        <v>177</v>
      </c>
      <c r="I18" s="831">
        <v>173</v>
      </c>
      <c r="J18" s="834">
        <f t="shared" si="22"/>
        <v>21.092278719397363</v>
      </c>
      <c r="K18" s="834">
        <f t="shared" si="23"/>
        <v>8.4964200477326965</v>
      </c>
      <c r="L18" s="831">
        <v>169</v>
      </c>
      <c r="M18" s="831">
        <v>104</v>
      </c>
      <c r="N18" s="831">
        <v>170</v>
      </c>
      <c r="O18" s="831">
        <v>204</v>
      </c>
      <c r="P18" s="835">
        <f t="shared" si="24"/>
        <v>26.120556414219475</v>
      </c>
      <c r="Q18" s="834">
        <f t="shared" si="25"/>
        <v>8.4184100418410051</v>
      </c>
      <c r="R18" s="843">
        <v>198</v>
      </c>
      <c r="S18" s="843">
        <v>119</v>
      </c>
      <c r="T18" s="843">
        <v>193</v>
      </c>
      <c r="U18" s="843">
        <v>150</v>
      </c>
      <c r="V18" s="834">
        <f t="shared" si="26"/>
        <v>30</v>
      </c>
      <c r="W18" s="837">
        <f t="shared" si="27"/>
        <v>8.1341991341991342</v>
      </c>
      <c r="X18" s="838">
        <f t="shared" si="69"/>
        <v>479</v>
      </c>
      <c r="Y18" s="839">
        <f t="shared" si="69"/>
        <v>292</v>
      </c>
      <c r="Z18" s="839">
        <f t="shared" si="69"/>
        <v>540</v>
      </c>
      <c r="AA18" s="839">
        <f t="shared" si="69"/>
        <v>527</v>
      </c>
      <c r="AB18" s="840">
        <f t="shared" si="29"/>
        <v>26.060935799782371</v>
      </c>
      <c r="AC18" s="841">
        <f t="shared" si="30"/>
        <v>8.3458425312729947</v>
      </c>
    </row>
    <row r="19" spans="1:29">
      <c r="A19" s="844" t="s">
        <v>44</v>
      </c>
      <c r="B19" s="845">
        <f t="shared" ref="B19:I19" si="82">SUM(B15:B18)</f>
        <v>2259</v>
      </c>
      <c r="C19" s="845">
        <f t="shared" si="82"/>
        <v>2613</v>
      </c>
      <c r="D19" s="845">
        <f t="shared" si="82"/>
        <v>2640</v>
      </c>
      <c r="E19" s="845">
        <f t="shared" si="82"/>
        <v>7512</v>
      </c>
      <c r="F19" s="846">
        <f t="shared" si="82"/>
        <v>324</v>
      </c>
      <c r="G19" s="847">
        <f t="shared" si="82"/>
        <v>326</v>
      </c>
      <c r="H19" s="847">
        <f t="shared" si="82"/>
        <v>697</v>
      </c>
      <c r="I19" s="847">
        <f t="shared" si="82"/>
        <v>912</v>
      </c>
      <c r="J19" s="848">
        <f t="shared" si="22"/>
        <v>14.342629482071715</v>
      </c>
      <c r="K19" s="848">
        <f t="shared" si="23"/>
        <v>8.6056847545219632</v>
      </c>
      <c r="L19" s="845">
        <f>SUM(L15:L18)</f>
        <v>429</v>
      </c>
      <c r="M19" s="845">
        <f>SUM(M15:M18)</f>
        <v>429</v>
      </c>
      <c r="N19" s="845">
        <f>SUM(N15:N18)</f>
        <v>783</v>
      </c>
      <c r="O19" s="857">
        <f>SUM(O15:O18)</f>
        <v>972</v>
      </c>
      <c r="P19" s="858">
        <f t="shared" si="24"/>
        <v>16.417910447761194</v>
      </c>
      <c r="Q19" s="859">
        <f t="shared" si="25"/>
        <v>8.4972527472527464</v>
      </c>
      <c r="R19" s="860">
        <f>SUM(R15:R18)</f>
        <v>495</v>
      </c>
      <c r="S19" s="860">
        <f>SUM(S15:S18)</f>
        <v>407</v>
      </c>
      <c r="T19" s="860">
        <f>SUM(T15:T18)</f>
        <v>833</v>
      </c>
      <c r="U19" s="860">
        <f>SUM(U15:U18)</f>
        <v>905</v>
      </c>
      <c r="V19" s="861">
        <f t="shared" si="26"/>
        <v>18.75</v>
      </c>
      <c r="W19" s="851">
        <f t="shared" si="27"/>
        <v>8.464335664335664</v>
      </c>
      <c r="X19" s="852">
        <f>SUM(X15:X18)</f>
        <v>1248</v>
      </c>
      <c r="Y19" s="845">
        <f>SUM(Y15:Y18)</f>
        <v>1162</v>
      </c>
      <c r="Z19" s="845">
        <f>SUM(Z15:Z18)</f>
        <v>2313</v>
      </c>
      <c r="AA19" s="845">
        <f>SUM(AA15:AA18)</f>
        <v>2789</v>
      </c>
      <c r="AB19" s="853">
        <f t="shared" si="29"/>
        <v>16.613418530351439</v>
      </c>
      <c r="AC19" s="850">
        <f t="shared" si="30"/>
        <v>8.5194763729246485</v>
      </c>
    </row>
    <row r="20" spans="1:29">
      <c r="A20" s="844" t="s">
        <v>31</v>
      </c>
      <c r="B20" s="845">
        <f t="shared" ref="B20:I20" si="83">SUM(B19,B14,B9)</f>
        <v>6113</v>
      </c>
      <c r="C20" s="845">
        <f t="shared" si="83"/>
        <v>6269</v>
      </c>
      <c r="D20" s="845">
        <f t="shared" si="83"/>
        <v>7349</v>
      </c>
      <c r="E20" s="845">
        <f t="shared" si="83"/>
        <v>19731</v>
      </c>
      <c r="F20" s="846">
        <f t="shared" si="83"/>
        <v>1192</v>
      </c>
      <c r="G20" s="847">
        <f t="shared" si="83"/>
        <v>858</v>
      </c>
      <c r="H20" s="847">
        <f t="shared" si="83"/>
        <v>1684</v>
      </c>
      <c r="I20" s="847">
        <f t="shared" si="83"/>
        <v>2379</v>
      </c>
      <c r="J20" s="848">
        <f t="shared" si="22"/>
        <v>19.499427449697365</v>
      </c>
      <c r="K20" s="848">
        <f t="shared" si="23"/>
        <v>8.6181670392196708</v>
      </c>
      <c r="L20" s="845">
        <f>SUM(L19,L14,L9)</f>
        <v>1246</v>
      </c>
      <c r="M20" s="845">
        <f>SUM(M19,M14,M9)</f>
        <v>946</v>
      </c>
      <c r="N20" s="845">
        <f>SUM(N19,N14,N9)</f>
        <v>1733</v>
      </c>
      <c r="O20" s="845">
        <f>SUM(O19,O14,O9)</f>
        <v>2344</v>
      </c>
      <c r="P20" s="849">
        <f t="shared" si="24"/>
        <v>19.875578242143881</v>
      </c>
      <c r="Q20" s="850">
        <f t="shared" si="25"/>
        <v>8.5566394584909418</v>
      </c>
      <c r="R20" s="847">
        <f>SUM(R19,R14,R9)</f>
        <v>1588</v>
      </c>
      <c r="S20" s="847">
        <f>SUM(S19,S14,S9)</f>
        <v>1023</v>
      </c>
      <c r="T20" s="847">
        <f>SUM(T19,T14,T9)</f>
        <v>2052</v>
      </c>
      <c r="U20" s="847">
        <f>SUM(U19,U14,U9)</f>
        <v>2686</v>
      </c>
      <c r="V20" s="848">
        <f t="shared" si="26"/>
        <v>21.608382092801744</v>
      </c>
      <c r="W20" s="851">
        <f t="shared" si="27"/>
        <v>8.5773303245964243</v>
      </c>
      <c r="X20" s="852">
        <f>SUM(X19,X14,X9)</f>
        <v>4026</v>
      </c>
      <c r="Y20" s="845">
        <f>SUM(Y19,Y14,Y9)</f>
        <v>2827</v>
      </c>
      <c r="Z20" s="845">
        <f>SUM(Z19,Z14,Z9)</f>
        <v>5469</v>
      </c>
      <c r="AA20" s="845">
        <f>SUM(AA19,AA14,AA9)</f>
        <v>7409</v>
      </c>
      <c r="AB20" s="853">
        <f t="shared" si="29"/>
        <v>20.404439714155391</v>
      </c>
      <c r="AC20" s="850">
        <f t="shared" si="30"/>
        <v>8.5835084368035659</v>
      </c>
    </row>
    <row r="21" spans="1:29">
      <c r="A21" s="1808" t="s">
        <v>649</v>
      </c>
      <c r="AB21" s="1749"/>
      <c r="AC21" s="1749"/>
    </row>
    <row r="22" spans="1:29">
      <c r="AB22" s="1749"/>
      <c r="AC22" s="1749"/>
    </row>
  </sheetData>
  <mergeCells count="6">
    <mergeCell ref="X4:AC4"/>
    <mergeCell ref="A4:A5"/>
    <mergeCell ref="B4:E4"/>
    <mergeCell ref="F4:K4"/>
    <mergeCell ref="L4:Q4"/>
    <mergeCell ref="R4:W4"/>
  </mergeCells>
  <printOptions horizontalCentered="1"/>
  <pageMargins left="0.59055118110236227" right="0.59055118110236227" top="0.78740157480314965" bottom="0.78740157480314965" header="0.19685039370078741" footer="0.19685039370078741"/>
  <pageSetup scale="80" orientation="landscape" r:id="rId1"/>
  <colBreaks count="1" manualBreakCount="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0"/>
  <sheetViews>
    <sheetView zoomScaleNormal="100" workbookViewId="0">
      <selection activeCell="A2" sqref="A2"/>
    </sheetView>
  </sheetViews>
  <sheetFormatPr baseColWidth="10" defaultColWidth="11.42578125" defaultRowHeight="12.75"/>
  <cols>
    <col min="1" max="1" width="33" style="2" customWidth="1"/>
    <col min="2" max="8" width="12.7109375" style="2" customWidth="1"/>
    <col min="9" max="16384" width="11.42578125" style="2"/>
  </cols>
  <sheetData>
    <row r="1" spans="1:8">
      <c r="A1" s="74" t="s">
        <v>365</v>
      </c>
      <c r="B1" s="1"/>
      <c r="C1" s="1"/>
      <c r="D1" s="1"/>
    </row>
    <row r="2" spans="1:8">
      <c r="A2" s="74" t="s">
        <v>2467</v>
      </c>
    </row>
    <row r="3" spans="1:8">
      <c r="A3" s="74" t="s">
        <v>5320</v>
      </c>
      <c r="B3" s="4"/>
      <c r="C3" s="4"/>
      <c r="D3" s="4"/>
    </row>
    <row r="4" spans="1:8" ht="12.75" customHeight="1">
      <c r="A4" s="2202" t="s">
        <v>29</v>
      </c>
      <c r="B4" s="2204" t="s">
        <v>821</v>
      </c>
      <c r="C4" s="2205"/>
      <c r="D4" s="2205"/>
      <c r="E4" s="2205"/>
      <c r="F4" s="2205"/>
      <c r="G4" s="2205"/>
      <c r="H4" s="2206"/>
    </row>
    <row r="5" spans="1:8">
      <c r="A5" s="2203"/>
      <c r="B5" s="1640" t="s">
        <v>5061</v>
      </c>
      <c r="C5" s="1640" t="s">
        <v>5062</v>
      </c>
      <c r="D5" s="1640" t="s">
        <v>5063</v>
      </c>
      <c r="E5" s="1640" t="s">
        <v>5064</v>
      </c>
      <c r="F5" s="1640" t="s">
        <v>5065</v>
      </c>
      <c r="G5" s="1640" t="s">
        <v>5066</v>
      </c>
      <c r="H5" s="1640" t="s">
        <v>5067</v>
      </c>
    </row>
    <row r="6" spans="1:8">
      <c r="A6" s="331" t="s">
        <v>16</v>
      </c>
      <c r="B6" s="238">
        <v>4</v>
      </c>
      <c r="C6" s="238">
        <v>4</v>
      </c>
      <c r="D6" s="238">
        <v>3</v>
      </c>
      <c r="E6" s="238">
        <v>2</v>
      </c>
      <c r="F6" s="238">
        <v>1</v>
      </c>
      <c r="G6" s="238">
        <v>2</v>
      </c>
      <c r="H6" s="238">
        <v>1</v>
      </c>
    </row>
    <row r="7" spans="1:8">
      <c r="A7" s="331" t="s">
        <v>36</v>
      </c>
      <c r="B7" s="333">
        <v>7</v>
      </c>
      <c r="C7" s="333">
        <v>3</v>
      </c>
      <c r="D7" s="332"/>
      <c r="E7" s="238">
        <v>4</v>
      </c>
      <c r="F7" s="332"/>
      <c r="G7" s="238">
        <v>3</v>
      </c>
      <c r="H7" s="332"/>
    </row>
    <row r="8" spans="1:8">
      <c r="A8" s="331" t="s">
        <v>21</v>
      </c>
      <c r="B8" s="238">
        <v>7</v>
      </c>
      <c r="C8" s="238">
        <v>3</v>
      </c>
      <c r="D8" s="332"/>
      <c r="E8" s="238">
        <v>2</v>
      </c>
      <c r="F8" s="332"/>
      <c r="G8" s="238">
        <v>1</v>
      </c>
      <c r="H8" s="332"/>
    </row>
    <row r="9" spans="1:8">
      <c r="A9" s="331" t="s">
        <v>17</v>
      </c>
      <c r="B9" s="332"/>
      <c r="C9" s="332"/>
      <c r="D9" s="332"/>
      <c r="E9" s="332"/>
      <c r="F9" s="332"/>
      <c r="G9" s="238">
        <v>2</v>
      </c>
      <c r="H9" s="332"/>
    </row>
    <row r="10" spans="1:8">
      <c r="A10" s="331" t="s">
        <v>20</v>
      </c>
      <c r="B10" s="238">
        <v>5</v>
      </c>
      <c r="C10" s="238">
        <v>4</v>
      </c>
      <c r="D10" s="332"/>
      <c r="E10" s="238">
        <v>3</v>
      </c>
      <c r="F10" s="332"/>
      <c r="G10" s="238">
        <v>2</v>
      </c>
      <c r="H10" s="332"/>
    </row>
    <row r="11" spans="1:8">
      <c r="A11" s="331" t="s">
        <v>19</v>
      </c>
      <c r="B11" s="238">
        <v>9</v>
      </c>
      <c r="C11" s="238">
        <v>5</v>
      </c>
      <c r="D11" s="238">
        <v>4</v>
      </c>
      <c r="E11" s="238">
        <v>3</v>
      </c>
      <c r="F11" s="238">
        <v>2</v>
      </c>
      <c r="G11" s="238">
        <v>1</v>
      </c>
      <c r="H11" s="238">
        <v>0</v>
      </c>
    </row>
    <row r="12" spans="1:8">
      <c r="A12" s="331" t="s">
        <v>18</v>
      </c>
      <c r="B12" s="238">
        <v>5</v>
      </c>
      <c r="C12" s="238">
        <v>10</v>
      </c>
      <c r="D12" s="238">
        <v>8</v>
      </c>
      <c r="E12" s="238">
        <v>6</v>
      </c>
      <c r="F12" s="238">
        <v>3</v>
      </c>
      <c r="G12" s="238">
        <v>2</v>
      </c>
      <c r="H12" s="238">
        <v>0</v>
      </c>
    </row>
    <row r="13" spans="1:8">
      <c r="A13" s="331" t="s">
        <v>25</v>
      </c>
      <c r="B13" s="238">
        <v>14</v>
      </c>
      <c r="C13" s="238">
        <v>9</v>
      </c>
      <c r="D13" s="332"/>
      <c r="E13" s="238">
        <v>7</v>
      </c>
      <c r="F13" s="332"/>
      <c r="G13" s="238">
        <v>4</v>
      </c>
      <c r="H13" s="332"/>
    </row>
    <row r="14" spans="1:8">
      <c r="A14" s="331" t="s">
        <v>23</v>
      </c>
      <c r="B14" s="238">
        <v>5</v>
      </c>
      <c r="C14" s="238">
        <v>3</v>
      </c>
      <c r="D14" s="332"/>
      <c r="E14" s="238">
        <v>3</v>
      </c>
      <c r="F14" s="332"/>
      <c r="G14" s="238">
        <v>2</v>
      </c>
      <c r="H14" s="332"/>
    </row>
    <row r="15" spans="1:8">
      <c r="A15" s="331" t="s">
        <v>24</v>
      </c>
      <c r="B15" s="238">
        <v>8</v>
      </c>
      <c r="C15" s="238">
        <v>5</v>
      </c>
      <c r="D15" s="332"/>
      <c r="E15" s="238">
        <v>4</v>
      </c>
      <c r="F15" s="332"/>
      <c r="G15" s="238">
        <v>2</v>
      </c>
      <c r="H15" s="332"/>
    </row>
    <row r="16" spans="1:8">
      <c r="A16" s="331" t="s">
        <v>30</v>
      </c>
      <c r="B16" s="238">
        <v>9</v>
      </c>
      <c r="C16" s="238">
        <v>7</v>
      </c>
      <c r="D16" s="332"/>
      <c r="E16" s="238">
        <v>3</v>
      </c>
      <c r="F16" s="332"/>
      <c r="G16" s="238">
        <v>1</v>
      </c>
      <c r="H16" s="332"/>
    </row>
    <row r="17" spans="1:8" s="271" customFormat="1">
      <c r="A17" s="1107" t="s">
        <v>5282</v>
      </c>
    </row>
    <row r="18" spans="1:8" s="271" customFormat="1">
      <c r="A18" s="1690" t="s">
        <v>649</v>
      </c>
      <c r="B18" s="334"/>
      <c r="C18" s="334"/>
      <c r="D18" s="334"/>
      <c r="E18" s="334"/>
      <c r="F18" s="334"/>
      <c r="G18" s="334"/>
      <c r="H18" s="137"/>
    </row>
    <row r="20" spans="1:8">
      <c r="A20" s="199"/>
    </row>
  </sheetData>
  <mergeCells count="2">
    <mergeCell ref="A4:A5"/>
    <mergeCell ref="B4:H4"/>
  </mergeCells>
  <pageMargins left="0.70866141732283472" right="0.70866141732283472" top="0.74803149606299213" bottom="0.74803149606299213" header="0.31496062992125984" footer="0.31496062992125984"/>
  <pageSetup fitToHeight="2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L21"/>
  <sheetViews>
    <sheetView zoomScaleNormal="100" workbookViewId="0">
      <selection activeCell="A2" sqref="A2"/>
    </sheetView>
  </sheetViews>
  <sheetFormatPr baseColWidth="10" defaultColWidth="11.42578125" defaultRowHeight="12.75"/>
  <cols>
    <col min="1" max="1" width="31.7109375" style="11" customWidth="1"/>
    <col min="2" max="57" width="10.7109375" style="11" customWidth="1"/>
    <col min="58" max="60" width="11.42578125" style="11"/>
    <col min="61" max="61" width="12.85546875" style="11" customWidth="1"/>
    <col min="62" max="16384" width="11.42578125" style="11"/>
  </cols>
  <sheetData>
    <row r="1" spans="1:64">
      <c r="A1" s="1" t="s">
        <v>365</v>
      </c>
      <c r="B1" s="10"/>
      <c r="C1" s="10"/>
      <c r="D1" s="10"/>
    </row>
    <row r="2" spans="1:64">
      <c r="A2" s="3" t="s">
        <v>822</v>
      </c>
    </row>
    <row r="3" spans="1:64">
      <c r="A3" s="335" t="s">
        <v>5283</v>
      </c>
      <c r="B3" s="12"/>
      <c r="C3" s="12"/>
      <c r="D3" s="12"/>
    </row>
    <row r="4" spans="1:64" s="336" customFormat="1">
      <c r="A4" s="2207" t="s">
        <v>29</v>
      </c>
      <c r="B4" s="2208" t="s">
        <v>823</v>
      </c>
      <c r="C4" s="2208"/>
      <c r="D4" s="2208"/>
      <c r="E4" s="2208"/>
      <c r="F4" s="2208"/>
      <c r="G4" s="2208"/>
      <c r="H4" s="2208"/>
      <c r="I4" s="2208" t="s">
        <v>824</v>
      </c>
      <c r="J4" s="2208"/>
      <c r="K4" s="2208"/>
      <c r="L4" s="2208"/>
      <c r="M4" s="2208"/>
      <c r="N4" s="2208"/>
      <c r="O4" s="2208"/>
      <c r="P4" s="2207" t="s">
        <v>825</v>
      </c>
      <c r="Q4" s="2207"/>
      <c r="R4" s="2207"/>
      <c r="S4" s="2207"/>
      <c r="T4" s="2207"/>
      <c r="U4" s="2207"/>
      <c r="V4" s="2207"/>
      <c r="W4" s="2207" t="s">
        <v>826</v>
      </c>
      <c r="X4" s="2207"/>
      <c r="Y4" s="2207"/>
      <c r="Z4" s="2207"/>
      <c r="AA4" s="2207"/>
      <c r="AB4" s="2207"/>
      <c r="AC4" s="2207"/>
      <c r="AD4" s="2207" t="s">
        <v>827</v>
      </c>
      <c r="AE4" s="2207"/>
      <c r="AF4" s="2207"/>
      <c r="AG4" s="2207"/>
      <c r="AH4" s="2207"/>
      <c r="AI4" s="2207"/>
      <c r="AJ4" s="2207"/>
      <c r="AK4" s="2207" t="s">
        <v>828</v>
      </c>
      <c r="AL4" s="2207"/>
      <c r="AM4" s="2207"/>
      <c r="AN4" s="2207"/>
      <c r="AO4" s="2207"/>
      <c r="AP4" s="2207"/>
      <c r="AQ4" s="2207"/>
      <c r="AR4" s="2207" t="s">
        <v>829</v>
      </c>
      <c r="AS4" s="2207"/>
      <c r="AT4" s="2207"/>
      <c r="AU4" s="2207"/>
      <c r="AV4" s="2207"/>
      <c r="AW4" s="2207"/>
      <c r="AX4" s="2207"/>
      <c r="AY4" s="2207" t="s">
        <v>830</v>
      </c>
      <c r="AZ4" s="2207"/>
      <c r="BA4" s="2207"/>
      <c r="BB4" s="2207"/>
      <c r="BC4" s="2207"/>
      <c r="BD4" s="2207"/>
      <c r="BE4" s="2207"/>
      <c r="BF4" s="2207" t="s">
        <v>831</v>
      </c>
      <c r="BG4" s="2207"/>
      <c r="BH4" s="2207"/>
      <c r="BI4" s="2207"/>
      <c r="BJ4" s="2207"/>
      <c r="BK4" s="2207"/>
      <c r="BL4" s="2207"/>
    </row>
    <row r="5" spans="1:64" s="336" customFormat="1" ht="38.25">
      <c r="A5" s="2207"/>
      <c r="B5" s="862" t="s">
        <v>832</v>
      </c>
      <c r="C5" s="862" t="s">
        <v>833</v>
      </c>
      <c r="D5" s="862" t="s">
        <v>834</v>
      </c>
      <c r="E5" s="862" t="s">
        <v>835</v>
      </c>
      <c r="F5" s="862" t="s">
        <v>836</v>
      </c>
      <c r="G5" s="862" t="s">
        <v>2223</v>
      </c>
      <c r="H5" s="862" t="s">
        <v>837</v>
      </c>
      <c r="I5" s="862" t="s">
        <v>832</v>
      </c>
      <c r="J5" s="862" t="s">
        <v>833</v>
      </c>
      <c r="K5" s="862" t="s">
        <v>834</v>
      </c>
      <c r="L5" s="862" t="s">
        <v>835</v>
      </c>
      <c r="M5" s="862" t="s">
        <v>836</v>
      </c>
      <c r="N5" s="862" t="s">
        <v>2223</v>
      </c>
      <c r="O5" s="862" t="s">
        <v>837</v>
      </c>
      <c r="P5" s="862" t="s">
        <v>832</v>
      </c>
      <c r="Q5" s="862" t="s">
        <v>833</v>
      </c>
      <c r="R5" s="862" t="s">
        <v>834</v>
      </c>
      <c r="S5" s="862" t="s">
        <v>835</v>
      </c>
      <c r="T5" s="862" t="s">
        <v>836</v>
      </c>
      <c r="U5" s="862" t="s">
        <v>2223</v>
      </c>
      <c r="V5" s="862" t="s">
        <v>837</v>
      </c>
      <c r="W5" s="862" t="s">
        <v>832</v>
      </c>
      <c r="X5" s="862" t="s">
        <v>833</v>
      </c>
      <c r="Y5" s="862" t="s">
        <v>834</v>
      </c>
      <c r="Z5" s="862" t="s">
        <v>835</v>
      </c>
      <c r="AA5" s="862" t="s">
        <v>836</v>
      </c>
      <c r="AB5" s="862" t="s">
        <v>2223</v>
      </c>
      <c r="AC5" s="862" t="s">
        <v>837</v>
      </c>
      <c r="AD5" s="862" t="s">
        <v>832</v>
      </c>
      <c r="AE5" s="862" t="s">
        <v>833</v>
      </c>
      <c r="AF5" s="862" t="s">
        <v>834</v>
      </c>
      <c r="AG5" s="862" t="s">
        <v>835</v>
      </c>
      <c r="AH5" s="862" t="s">
        <v>836</v>
      </c>
      <c r="AI5" s="862" t="s">
        <v>2223</v>
      </c>
      <c r="AJ5" s="862" t="s">
        <v>837</v>
      </c>
      <c r="AK5" s="862" t="s">
        <v>832</v>
      </c>
      <c r="AL5" s="862" t="s">
        <v>833</v>
      </c>
      <c r="AM5" s="862" t="s">
        <v>834</v>
      </c>
      <c r="AN5" s="862" t="s">
        <v>835</v>
      </c>
      <c r="AO5" s="862" t="s">
        <v>836</v>
      </c>
      <c r="AP5" s="862" t="s">
        <v>2223</v>
      </c>
      <c r="AQ5" s="862" t="s">
        <v>837</v>
      </c>
      <c r="AR5" s="862" t="s">
        <v>832</v>
      </c>
      <c r="AS5" s="862" t="s">
        <v>833</v>
      </c>
      <c r="AT5" s="862" t="s">
        <v>834</v>
      </c>
      <c r="AU5" s="862" t="s">
        <v>835</v>
      </c>
      <c r="AV5" s="862" t="s">
        <v>836</v>
      </c>
      <c r="AW5" s="862" t="s">
        <v>2223</v>
      </c>
      <c r="AX5" s="862" t="s">
        <v>837</v>
      </c>
      <c r="AY5" s="862" t="s">
        <v>832</v>
      </c>
      <c r="AZ5" s="862" t="s">
        <v>833</v>
      </c>
      <c r="BA5" s="862" t="s">
        <v>834</v>
      </c>
      <c r="BB5" s="862" t="s">
        <v>835</v>
      </c>
      <c r="BC5" s="862" t="s">
        <v>836</v>
      </c>
      <c r="BD5" s="862" t="s">
        <v>2223</v>
      </c>
      <c r="BE5" s="862" t="s">
        <v>837</v>
      </c>
      <c r="BF5" s="862" t="s">
        <v>832</v>
      </c>
      <c r="BG5" s="862" t="s">
        <v>833</v>
      </c>
      <c r="BH5" s="862" t="s">
        <v>834</v>
      </c>
      <c r="BI5" s="862" t="s">
        <v>1686</v>
      </c>
      <c r="BJ5" s="862" t="s">
        <v>836</v>
      </c>
      <c r="BK5" s="862" t="s">
        <v>2468</v>
      </c>
      <c r="BL5" s="862" t="s">
        <v>837</v>
      </c>
    </row>
    <row r="6" spans="1:64">
      <c r="A6" s="863" t="s">
        <v>584</v>
      </c>
      <c r="B6" s="864"/>
      <c r="C6" s="865"/>
      <c r="D6" s="865"/>
      <c r="E6" s="864"/>
      <c r="F6" s="865"/>
      <c r="G6" s="864"/>
      <c r="H6" s="865"/>
      <c r="I6" s="866"/>
      <c r="J6" s="865"/>
      <c r="K6" s="865"/>
      <c r="L6" s="866"/>
      <c r="M6" s="865"/>
      <c r="N6" s="866"/>
      <c r="O6" s="865"/>
      <c r="P6" s="867">
        <v>49</v>
      </c>
      <c r="Q6" s="868">
        <v>11</v>
      </c>
      <c r="R6" s="868">
        <v>19</v>
      </c>
      <c r="S6" s="867">
        <v>30</v>
      </c>
      <c r="T6" s="869">
        <f>S6/P6</f>
        <v>0.61224489795918369</v>
      </c>
      <c r="U6" s="867">
        <v>22</v>
      </c>
      <c r="V6" s="869">
        <f>U6/S6</f>
        <v>0.73333333333333328</v>
      </c>
      <c r="W6" s="867">
        <v>48</v>
      </c>
      <c r="X6" s="868">
        <v>12</v>
      </c>
      <c r="Y6" s="868">
        <v>17</v>
      </c>
      <c r="Z6" s="867">
        <v>29</v>
      </c>
      <c r="AA6" s="869">
        <f>Z6/W6</f>
        <v>0.60416666666666663</v>
      </c>
      <c r="AB6" s="867">
        <v>24</v>
      </c>
      <c r="AC6" s="869">
        <f>AB6/Z6</f>
        <v>0.82758620689655171</v>
      </c>
      <c r="AD6" s="867">
        <v>27</v>
      </c>
      <c r="AE6" s="867">
        <v>9</v>
      </c>
      <c r="AF6" s="868">
        <v>9</v>
      </c>
      <c r="AG6" s="867">
        <v>18</v>
      </c>
      <c r="AH6" s="869">
        <f>AG6/AD6</f>
        <v>0.66666666666666663</v>
      </c>
      <c r="AI6" s="867">
        <v>14</v>
      </c>
      <c r="AJ6" s="869">
        <f>AI6/AG6</f>
        <v>0.77777777777777779</v>
      </c>
      <c r="AK6" s="867">
        <v>36</v>
      </c>
      <c r="AL6" s="867">
        <v>10</v>
      </c>
      <c r="AM6" s="867">
        <v>16</v>
      </c>
      <c r="AN6" s="867">
        <v>26</v>
      </c>
      <c r="AO6" s="869">
        <f>AN6/AK6</f>
        <v>0.72222222222222221</v>
      </c>
      <c r="AP6" s="867">
        <v>19</v>
      </c>
      <c r="AQ6" s="869">
        <f t="shared" ref="AQ6" si="0">AP6/AN6</f>
        <v>0.73076923076923073</v>
      </c>
      <c r="AR6" s="867">
        <v>48</v>
      </c>
      <c r="AS6" s="867">
        <v>3</v>
      </c>
      <c r="AT6" s="867">
        <f>AU6-AS6</f>
        <v>12</v>
      </c>
      <c r="AU6" s="867">
        <v>15</v>
      </c>
      <c r="AV6" s="869">
        <f>AU6/AR6</f>
        <v>0.3125</v>
      </c>
      <c r="AW6" s="867">
        <v>2</v>
      </c>
      <c r="AX6" s="869">
        <f t="shared" ref="AX6" si="1">AW6/AU6</f>
        <v>0.13333333333333333</v>
      </c>
      <c r="AY6" s="867">
        <v>47</v>
      </c>
      <c r="AZ6" s="867">
        <v>7</v>
      </c>
      <c r="BA6" s="867">
        <v>2</v>
      </c>
      <c r="BB6" s="867">
        <v>9</v>
      </c>
      <c r="BC6" s="869">
        <f>BB6/AY6</f>
        <v>0.19148936170212766</v>
      </c>
      <c r="BD6" s="867">
        <v>1</v>
      </c>
      <c r="BE6" s="869">
        <f t="shared" ref="BE6:BE7" si="2">BD6/BB6</f>
        <v>0.1111111111111111</v>
      </c>
      <c r="BF6" s="867">
        <f>B6+I6+P6+W6+AD6+AK6+AR6+AY6</f>
        <v>255</v>
      </c>
      <c r="BG6" s="867">
        <f>C6+J6+Q6+X6+AE6+AL6+AS6+AZ6</f>
        <v>52</v>
      </c>
      <c r="BH6" s="867">
        <f>D6+K6+R6+Y6+AF6+AM6+AT6+BA6</f>
        <v>75</v>
      </c>
      <c r="BI6" s="867">
        <f t="shared" ref="BI6" si="3">BG6+BH6</f>
        <v>127</v>
      </c>
      <c r="BJ6" s="869">
        <f>BI6/BF6</f>
        <v>0.49803921568627452</v>
      </c>
      <c r="BK6" s="867">
        <f>G6+N6+U6+AB6+AI6+AP6+AW6+BD6</f>
        <v>82</v>
      </c>
      <c r="BL6" s="869">
        <f t="shared" ref="BL6" si="4">BK6/BI6</f>
        <v>0.64566929133858264</v>
      </c>
    </row>
    <row r="7" spans="1:64">
      <c r="A7" s="863" t="s">
        <v>20</v>
      </c>
      <c r="B7" s="870">
        <v>34</v>
      </c>
      <c r="C7" s="868">
        <v>0</v>
      </c>
      <c r="D7" s="868">
        <v>20</v>
      </c>
      <c r="E7" s="870">
        <v>20</v>
      </c>
      <c r="F7" s="869">
        <f>E7/B7</f>
        <v>0.58823529411764708</v>
      </c>
      <c r="G7" s="870">
        <v>16</v>
      </c>
      <c r="H7" s="869">
        <f>G7/E7</f>
        <v>0.8</v>
      </c>
      <c r="I7" s="867">
        <v>30</v>
      </c>
      <c r="J7" s="868">
        <v>1</v>
      </c>
      <c r="K7" s="868">
        <v>14</v>
      </c>
      <c r="L7" s="867">
        <v>15</v>
      </c>
      <c r="M7" s="869">
        <f>L7/I7</f>
        <v>0.5</v>
      </c>
      <c r="N7" s="867">
        <v>13</v>
      </c>
      <c r="O7" s="869">
        <f>N7/L7</f>
        <v>0.8666666666666667</v>
      </c>
      <c r="P7" s="867">
        <v>57</v>
      </c>
      <c r="Q7" s="868">
        <v>3</v>
      </c>
      <c r="R7" s="868">
        <v>28</v>
      </c>
      <c r="S7" s="867">
        <v>31</v>
      </c>
      <c r="T7" s="869">
        <f>S7/P7</f>
        <v>0.54385964912280704</v>
      </c>
      <c r="U7" s="867">
        <v>20</v>
      </c>
      <c r="V7" s="869">
        <f>U7/S7</f>
        <v>0.64516129032258063</v>
      </c>
      <c r="W7" s="867">
        <v>56</v>
      </c>
      <c r="X7" s="868">
        <v>4</v>
      </c>
      <c r="Y7" s="868">
        <v>13</v>
      </c>
      <c r="Z7" s="867">
        <v>17</v>
      </c>
      <c r="AA7" s="869">
        <f>Z7/W7</f>
        <v>0.30357142857142855</v>
      </c>
      <c r="AB7" s="867">
        <v>12</v>
      </c>
      <c r="AC7" s="869">
        <f>AB7/Z7</f>
        <v>0.70588235294117652</v>
      </c>
      <c r="AD7" s="867">
        <v>28</v>
      </c>
      <c r="AE7" s="867">
        <v>1</v>
      </c>
      <c r="AF7" s="868">
        <v>6</v>
      </c>
      <c r="AG7" s="867">
        <v>7</v>
      </c>
      <c r="AH7" s="869">
        <f>AG7/AD7</f>
        <v>0.25</v>
      </c>
      <c r="AI7" s="867">
        <v>5</v>
      </c>
      <c r="AJ7" s="869">
        <f t="shared" ref="AJ7:AJ9" si="5">AI7/AG7</f>
        <v>0.7142857142857143</v>
      </c>
      <c r="AK7" s="867">
        <v>42</v>
      </c>
      <c r="AL7" s="867">
        <v>2</v>
      </c>
      <c r="AM7" s="867">
        <v>13</v>
      </c>
      <c r="AN7" s="867">
        <v>15</v>
      </c>
      <c r="AO7" s="869">
        <f>AN7/AK7</f>
        <v>0.35714285714285715</v>
      </c>
      <c r="AP7" s="867">
        <v>9</v>
      </c>
      <c r="AQ7" s="869">
        <f>AP7/AN7</f>
        <v>0.6</v>
      </c>
      <c r="AR7" s="867">
        <v>36</v>
      </c>
      <c r="AS7" s="867">
        <v>2</v>
      </c>
      <c r="AT7" s="867">
        <f t="shared" ref="AT7:AT8" si="6">AU7-AS7</f>
        <v>6</v>
      </c>
      <c r="AU7" s="867">
        <v>8</v>
      </c>
      <c r="AV7" s="869">
        <f>AU7/AR7</f>
        <v>0.22222222222222221</v>
      </c>
      <c r="AW7" s="867">
        <v>4</v>
      </c>
      <c r="AX7" s="869">
        <f>AW7/AU7</f>
        <v>0.5</v>
      </c>
      <c r="AY7" s="867">
        <v>47</v>
      </c>
      <c r="AZ7" s="867">
        <v>0</v>
      </c>
      <c r="BA7" s="867">
        <v>4</v>
      </c>
      <c r="BB7" s="867">
        <v>4</v>
      </c>
      <c r="BC7" s="869">
        <f>BB7/AY7</f>
        <v>8.5106382978723402E-2</v>
      </c>
      <c r="BD7" s="867">
        <v>0</v>
      </c>
      <c r="BE7" s="869">
        <f t="shared" si="2"/>
        <v>0</v>
      </c>
      <c r="BF7" s="867">
        <f>B7+I7+P7+W7+AD7+AK7+AR7+AY7</f>
        <v>330</v>
      </c>
      <c r="BG7" s="867">
        <f>C7+J7+Q7+X7+AE7+AL7+AS7+AZ7</f>
        <v>13</v>
      </c>
      <c r="BH7" s="867">
        <f t="shared" ref="BH7:BH8" si="7">D7+K7+R7+Y7+AF7+AM7+AT7+BA7</f>
        <v>104</v>
      </c>
      <c r="BI7" s="867">
        <f>BG7+BH7</f>
        <v>117</v>
      </c>
      <c r="BJ7" s="869">
        <f>BI7/BF7</f>
        <v>0.35454545454545455</v>
      </c>
      <c r="BK7" s="867">
        <f t="shared" ref="BK7:BK8" si="8">G7+N7+U7+AB7+AI7+AP7+AW7+BD7</f>
        <v>79</v>
      </c>
      <c r="BL7" s="869">
        <f>BK7/BI7</f>
        <v>0.67521367521367526</v>
      </c>
    </row>
    <row r="8" spans="1:64">
      <c r="A8" s="863" t="s">
        <v>30</v>
      </c>
      <c r="B8" s="864"/>
      <c r="C8" s="865"/>
      <c r="D8" s="865"/>
      <c r="E8" s="864"/>
      <c r="F8" s="865"/>
      <c r="G8" s="864"/>
      <c r="H8" s="865"/>
      <c r="I8" s="866"/>
      <c r="J8" s="865"/>
      <c r="K8" s="865"/>
      <c r="L8" s="866"/>
      <c r="M8" s="865"/>
      <c r="N8" s="866"/>
      <c r="O8" s="865"/>
      <c r="P8" s="867">
        <v>25</v>
      </c>
      <c r="Q8" s="868">
        <v>1</v>
      </c>
      <c r="R8" s="868">
        <v>4</v>
      </c>
      <c r="S8" s="867">
        <v>5</v>
      </c>
      <c r="T8" s="869">
        <f>S8/P8</f>
        <v>0.2</v>
      </c>
      <c r="U8" s="867">
        <v>3</v>
      </c>
      <c r="V8" s="869">
        <f>U8/S8</f>
        <v>0.6</v>
      </c>
      <c r="W8" s="867">
        <v>23</v>
      </c>
      <c r="X8" s="868">
        <v>0</v>
      </c>
      <c r="Y8" s="868">
        <v>3</v>
      </c>
      <c r="Z8" s="867">
        <v>3</v>
      </c>
      <c r="AA8" s="869">
        <f>Z8/W8</f>
        <v>0.13043478260869565</v>
      </c>
      <c r="AB8" s="867">
        <v>2</v>
      </c>
      <c r="AC8" s="869">
        <f>AB8/Z8</f>
        <v>0.66666666666666663</v>
      </c>
      <c r="AD8" s="867">
        <v>41</v>
      </c>
      <c r="AE8" s="867">
        <v>0</v>
      </c>
      <c r="AF8" s="868">
        <v>8</v>
      </c>
      <c r="AG8" s="867">
        <v>8</v>
      </c>
      <c r="AH8" s="869">
        <f>AG8/AD8</f>
        <v>0.1951219512195122</v>
      </c>
      <c r="AI8" s="867">
        <v>2</v>
      </c>
      <c r="AJ8" s="869">
        <f t="shared" si="5"/>
        <v>0.25</v>
      </c>
      <c r="AK8" s="867">
        <v>39</v>
      </c>
      <c r="AL8" s="867">
        <v>1</v>
      </c>
      <c r="AM8" s="867">
        <v>8</v>
      </c>
      <c r="AN8" s="867">
        <v>9</v>
      </c>
      <c r="AO8" s="869">
        <f>AN8/AK8</f>
        <v>0.23076923076923078</v>
      </c>
      <c r="AP8" s="867">
        <v>7</v>
      </c>
      <c r="AQ8" s="869">
        <f t="shared" ref="AQ8:AQ20" si="9">AP8/AN8</f>
        <v>0.77777777777777779</v>
      </c>
      <c r="AR8" s="867">
        <v>41</v>
      </c>
      <c r="AS8" s="867">
        <v>0</v>
      </c>
      <c r="AT8" s="867">
        <f t="shared" si="6"/>
        <v>2</v>
      </c>
      <c r="AU8" s="867">
        <v>2</v>
      </c>
      <c r="AV8" s="869">
        <f>AU8/AR8</f>
        <v>4.878048780487805E-2</v>
      </c>
      <c r="AW8" s="867">
        <v>2</v>
      </c>
      <c r="AX8" s="869">
        <f t="shared" ref="AX8:AX20" si="10">AW8/AU8</f>
        <v>1</v>
      </c>
      <c r="AY8" s="867">
        <v>39</v>
      </c>
      <c r="AZ8" s="867">
        <v>0</v>
      </c>
      <c r="BA8" s="867">
        <v>0</v>
      </c>
      <c r="BB8" s="867">
        <v>0</v>
      </c>
      <c r="BC8" s="869">
        <f>BB8/AY8</f>
        <v>0</v>
      </c>
      <c r="BD8" s="867">
        <v>0</v>
      </c>
      <c r="BE8" s="869" t="s">
        <v>838</v>
      </c>
      <c r="BF8" s="867">
        <f>B8+I8+P8+W8+AD8+AK8+AR8+AY8</f>
        <v>208</v>
      </c>
      <c r="BG8" s="867">
        <f t="shared" ref="BG8" si="11">C8+J8+Q8+X8+AE8+AL8+AS8+AZ8</f>
        <v>2</v>
      </c>
      <c r="BH8" s="867">
        <f t="shared" si="7"/>
        <v>25</v>
      </c>
      <c r="BI8" s="867">
        <f t="shared" ref="BI8" si="12">BG8+BH8</f>
        <v>27</v>
      </c>
      <c r="BJ8" s="869">
        <f>BI8/BF8</f>
        <v>0.12980769230769232</v>
      </c>
      <c r="BK8" s="867">
        <f t="shared" si="8"/>
        <v>16</v>
      </c>
      <c r="BL8" s="869">
        <f t="shared" ref="BL8:BL20" si="13">BK8/BI8</f>
        <v>0.59259259259259256</v>
      </c>
    </row>
    <row r="9" spans="1:64">
      <c r="A9" s="871" t="s">
        <v>41</v>
      </c>
      <c r="B9" s="872">
        <f>SUM(B6:B8)</f>
        <v>34</v>
      </c>
      <c r="C9" s="872">
        <f>SUM(C6:C8)</f>
        <v>0</v>
      </c>
      <c r="D9" s="872">
        <f>SUM(D6:D8)</f>
        <v>20</v>
      </c>
      <c r="E9" s="872">
        <f>SUM(E6:E8)</f>
        <v>20</v>
      </c>
      <c r="F9" s="873">
        <f>E9/B9</f>
        <v>0.58823529411764708</v>
      </c>
      <c r="G9" s="872">
        <f>SUM(G6:G8)</f>
        <v>16</v>
      </c>
      <c r="H9" s="873">
        <f>G9/E9</f>
        <v>0.8</v>
      </c>
      <c r="I9" s="874">
        <f>SUM(I6:I8)</f>
        <v>30</v>
      </c>
      <c r="J9" s="872">
        <f>SUM(J6:J8)</f>
        <v>1</v>
      </c>
      <c r="K9" s="872">
        <f>SUM(K6:K8)</f>
        <v>14</v>
      </c>
      <c r="L9" s="874">
        <f>SUM(L6:L8)</f>
        <v>15</v>
      </c>
      <c r="M9" s="873">
        <f>L9/I9</f>
        <v>0.5</v>
      </c>
      <c r="N9" s="874">
        <f>SUM(N6:N8)</f>
        <v>13</v>
      </c>
      <c r="O9" s="873">
        <f>N9/L9</f>
        <v>0.8666666666666667</v>
      </c>
      <c r="P9" s="874">
        <f>SUM(P6:P8)</f>
        <v>131</v>
      </c>
      <c r="Q9" s="872">
        <f>SUM(Q6:Q8)</f>
        <v>15</v>
      </c>
      <c r="R9" s="872">
        <f>SUM(R6:R8)</f>
        <v>51</v>
      </c>
      <c r="S9" s="874">
        <f>SUM(S6:S8)</f>
        <v>66</v>
      </c>
      <c r="T9" s="873">
        <f>S9/P9</f>
        <v>0.50381679389312972</v>
      </c>
      <c r="U9" s="874">
        <f>SUM(U6:U8)</f>
        <v>45</v>
      </c>
      <c r="V9" s="873">
        <f>U9/S9</f>
        <v>0.68181818181818177</v>
      </c>
      <c r="W9" s="874">
        <f>SUM(W6:W8)</f>
        <v>127</v>
      </c>
      <c r="X9" s="872">
        <f>SUM(X6:X8)</f>
        <v>16</v>
      </c>
      <c r="Y9" s="872">
        <f>SUM(Y6:Y8)</f>
        <v>33</v>
      </c>
      <c r="Z9" s="874">
        <f>SUM(Z6:Z8)</f>
        <v>49</v>
      </c>
      <c r="AA9" s="873">
        <f>Z9/W9</f>
        <v>0.38582677165354329</v>
      </c>
      <c r="AB9" s="874">
        <f>SUM(AB6:AB8)</f>
        <v>38</v>
      </c>
      <c r="AC9" s="873">
        <f>AB9/Z9</f>
        <v>0.77551020408163263</v>
      </c>
      <c r="AD9" s="874">
        <f>SUM(AD6:AD8)</f>
        <v>96</v>
      </c>
      <c r="AE9" s="874">
        <f>SUM(AE6:AE8)</f>
        <v>10</v>
      </c>
      <c r="AF9" s="872">
        <f>SUM(AF6:AF8)</f>
        <v>23</v>
      </c>
      <c r="AG9" s="874">
        <f>SUM(AG6:AG8)</f>
        <v>33</v>
      </c>
      <c r="AH9" s="873">
        <f>AG9/AD9</f>
        <v>0.34375</v>
      </c>
      <c r="AI9" s="874">
        <f t="shared" ref="AI9:AN9" si="14">SUM(AI6:AI8)</f>
        <v>21</v>
      </c>
      <c r="AJ9" s="875">
        <f t="shared" si="5"/>
        <v>0.63636363636363635</v>
      </c>
      <c r="AK9" s="874">
        <f t="shared" si="14"/>
        <v>117</v>
      </c>
      <c r="AL9" s="874">
        <f t="shared" si="14"/>
        <v>13</v>
      </c>
      <c r="AM9" s="872">
        <f t="shared" si="14"/>
        <v>37</v>
      </c>
      <c r="AN9" s="874">
        <f t="shared" si="14"/>
        <v>50</v>
      </c>
      <c r="AO9" s="873">
        <f>AN9/AK9</f>
        <v>0.42735042735042733</v>
      </c>
      <c r="AP9" s="874">
        <f>SUM(AP6:AP8)</f>
        <v>35</v>
      </c>
      <c r="AQ9" s="873">
        <f t="shared" si="9"/>
        <v>0.7</v>
      </c>
      <c r="AR9" s="874">
        <f t="shared" ref="AR9:AU9" si="15">SUM(AR6:AR8)</f>
        <v>125</v>
      </c>
      <c r="AS9" s="874">
        <f t="shared" si="15"/>
        <v>5</v>
      </c>
      <c r="AT9" s="872">
        <f t="shared" si="15"/>
        <v>20</v>
      </c>
      <c r="AU9" s="874">
        <f t="shared" si="15"/>
        <v>25</v>
      </c>
      <c r="AV9" s="873">
        <f>AU9/AR9</f>
        <v>0.2</v>
      </c>
      <c r="AW9" s="874">
        <f>SUM(AW6:AW8)</f>
        <v>8</v>
      </c>
      <c r="AX9" s="873">
        <f t="shared" si="10"/>
        <v>0.32</v>
      </c>
      <c r="AY9" s="874">
        <f t="shared" ref="AY9:BB9" si="16">SUM(AY6:AY8)</f>
        <v>133</v>
      </c>
      <c r="AZ9" s="874">
        <f t="shared" si="16"/>
        <v>7</v>
      </c>
      <c r="BA9" s="872">
        <f t="shared" si="16"/>
        <v>6</v>
      </c>
      <c r="BB9" s="874">
        <f t="shared" si="16"/>
        <v>13</v>
      </c>
      <c r="BC9" s="873">
        <f>BB9/AY9</f>
        <v>9.7744360902255634E-2</v>
      </c>
      <c r="BD9" s="874">
        <f>SUM(BD6:BD8)</f>
        <v>1</v>
      </c>
      <c r="BE9" s="873">
        <f t="shared" ref="BE9:BE20" si="17">BD9/BB9</f>
        <v>7.6923076923076927E-2</v>
      </c>
      <c r="BF9" s="874">
        <f t="shared" ref="BF9:BI9" si="18">SUM(BF6:BF8)</f>
        <v>793</v>
      </c>
      <c r="BG9" s="874">
        <f>SUM(BG6:BG8)</f>
        <v>67</v>
      </c>
      <c r="BH9" s="872">
        <f t="shared" si="18"/>
        <v>204</v>
      </c>
      <c r="BI9" s="874">
        <f t="shared" si="18"/>
        <v>271</v>
      </c>
      <c r="BJ9" s="875">
        <f>BI9/BF9</f>
        <v>0.3417402269861286</v>
      </c>
      <c r="BK9" s="874">
        <f>SUM(BK6:BK8)</f>
        <v>177</v>
      </c>
      <c r="BL9" s="875">
        <f t="shared" si="13"/>
        <v>0.65313653136531369</v>
      </c>
    </row>
    <row r="10" spans="1:64">
      <c r="A10" s="863" t="s">
        <v>36</v>
      </c>
      <c r="B10" s="876"/>
      <c r="C10" s="864"/>
      <c r="D10" s="864"/>
      <c r="E10" s="864"/>
      <c r="F10" s="877"/>
      <c r="G10" s="864"/>
      <c r="H10" s="877"/>
      <c r="I10" s="878"/>
      <c r="J10" s="864"/>
      <c r="K10" s="864"/>
      <c r="L10" s="866"/>
      <c r="M10" s="877"/>
      <c r="N10" s="866"/>
      <c r="O10" s="877"/>
      <c r="P10" s="878"/>
      <c r="Q10" s="864"/>
      <c r="R10" s="864"/>
      <c r="S10" s="866"/>
      <c r="T10" s="877"/>
      <c r="U10" s="866"/>
      <c r="V10" s="877"/>
      <c r="W10" s="878"/>
      <c r="X10" s="864"/>
      <c r="Y10" s="864"/>
      <c r="Z10" s="866"/>
      <c r="AA10" s="877"/>
      <c r="AB10" s="866"/>
      <c r="AC10" s="877"/>
      <c r="AD10" s="878"/>
      <c r="AE10" s="866"/>
      <c r="AF10" s="864"/>
      <c r="AG10" s="866"/>
      <c r="AH10" s="877"/>
      <c r="AI10" s="866"/>
      <c r="AJ10" s="877"/>
      <c r="AK10" s="867">
        <v>27</v>
      </c>
      <c r="AL10" s="867">
        <v>0</v>
      </c>
      <c r="AM10" s="867">
        <v>11</v>
      </c>
      <c r="AN10" s="867">
        <v>11</v>
      </c>
      <c r="AO10" s="869">
        <f t="shared" ref="AO10:AO20" si="19">AN10/AK10</f>
        <v>0.40740740740740738</v>
      </c>
      <c r="AP10" s="867">
        <v>8</v>
      </c>
      <c r="AQ10" s="869">
        <f t="shared" si="9"/>
        <v>0.72727272727272729</v>
      </c>
      <c r="AR10" s="867">
        <v>42</v>
      </c>
      <c r="AS10" s="867">
        <v>1</v>
      </c>
      <c r="AT10" s="867">
        <f>AU10-AS10</f>
        <v>12</v>
      </c>
      <c r="AU10" s="867">
        <v>13</v>
      </c>
      <c r="AV10" s="869">
        <f t="shared" ref="AV10:AV15" si="20">AU10/AR10</f>
        <v>0.30952380952380953</v>
      </c>
      <c r="AW10" s="867">
        <v>8</v>
      </c>
      <c r="AX10" s="869">
        <f t="shared" si="10"/>
        <v>0.61538461538461542</v>
      </c>
      <c r="AY10" s="867">
        <v>57</v>
      </c>
      <c r="AZ10" s="867">
        <v>4</v>
      </c>
      <c r="BA10" s="867">
        <v>2</v>
      </c>
      <c r="BB10" s="867">
        <v>6</v>
      </c>
      <c r="BC10" s="869">
        <f t="shared" ref="BC10:BC20" si="21">BB10/AY10</f>
        <v>0.10526315789473684</v>
      </c>
      <c r="BD10" s="867">
        <v>4</v>
      </c>
      <c r="BE10" s="869">
        <f t="shared" si="17"/>
        <v>0.66666666666666663</v>
      </c>
      <c r="BF10" s="867">
        <f>B10+I10+P10+W10+AD10+AK10+AR10+AY10</f>
        <v>126</v>
      </c>
      <c r="BG10" s="867">
        <f>C10+J10+Q10+X10+AE10+AL10+AS10+AZ10</f>
        <v>5</v>
      </c>
      <c r="BH10" s="867">
        <f>D10+K10+R10+Y10+AF10+AM10+AT10+BA10</f>
        <v>25</v>
      </c>
      <c r="BI10" s="867">
        <f t="shared" ref="BI10:BI13" si="22">BG10+BH10</f>
        <v>30</v>
      </c>
      <c r="BJ10" s="869">
        <f t="shared" ref="BJ10:BJ20" si="23">BI10/BF10</f>
        <v>0.23809523809523808</v>
      </c>
      <c r="BK10" s="867">
        <f>G10+N10+U10+AB10+AI10+AP10+AW10+BD10</f>
        <v>20</v>
      </c>
      <c r="BL10" s="869">
        <f t="shared" si="13"/>
        <v>0.66666666666666663</v>
      </c>
    </row>
    <row r="11" spans="1:64">
      <c r="A11" s="863" t="s">
        <v>839</v>
      </c>
      <c r="B11" s="876"/>
      <c r="C11" s="864"/>
      <c r="D11" s="864"/>
      <c r="E11" s="864"/>
      <c r="F11" s="877"/>
      <c r="G11" s="864"/>
      <c r="H11" s="877"/>
      <c r="I11" s="878"/>
      <c r="J11" s="864"/>
      <c r="K11" s="864"/>
      <c r="L11" s="866"/>
      <c r="M11" s="877"/>
      <c r="N11" s="866"/>
      <c r="O11" s="877"/>
      <c r="P11" s="878"/>
      <c r="Q11" s="870">
        <v>1</v>
      </c>
      <c r="R11" s="870">
        <v>2</v>
      </c>
      <c r="S11" s="867">
        <v>3</v>
      </c>
      <c r="T11" s="869"/>
      <c r="U11" s="867">
        <v>2</v>
      </c>
      <c r="V11" s="869">
        <f>U11/S11</f>
        <v>0.66666666666666663</v>
      </c>
      <c r="W11" s="879">
        <v>19</v>
      </c>
      <c r="X11" s="870">
        <v>1</v>
      </c>
      <c r="Y11" s="870">
        <v>6</v>
      </c>
      <c r="Z11" s="867">
        <v>7</v>
      </c>
      <c r="AA11" s="869">
        <f>Z11/W11</f>
        <v>0.36842105263157893</v>
      </c>
      <c r="AB11" s="867">
        <v>6</v>
      </c>
      <c r="AC11" s="869">
        <f>AB11/Z11</f>
        <v>0.8571428571428571</v>
      </c>
      <c r="AD11" s="879">
        <v>24</v>
      </c>
      <c r="AE11" s="867">
        <v>1</v>
      </c>
      <c r="AF11" s="870">
        <v>2</v>
      </c>
      <c r="AG11" s="867">
        <v>3</v>
      </c>
      <c r="AH11" s="869">
        <f>AG11/AD11</f>
        <v>0.125</v>
      </c>
      <c r="AI11" s="867">
        <v>3</v>
      </c>
      <c r="AJ11" s="869">
        <f>AI11/AG11</f>
        <v>1</v>
      </c>
      <c r="AK11" s="867">
        <v>27</v>
      </c>
      <c r="AL11" s="867">
        <v>0</v>
      </c>
      <c r="AM11" s="867">
        <v>12</v>
      </c>
      <c r="AN11" s="867">
        <v>12</v>
      </c>
      <c r="AO11" s="869">
        <f t="shared" si="19"/>
        <v>0.44444444444444442</v>
      </c>
      <c r="AP11" s="867">
        <v>6</v>
      </c>
      <c r="AQ11" s="869">
        <f t="shared" si="9"/>
        <v>0.5</v>
      </c>
      <c r="AR11" s="867">
        <v>13</v>
      </c>
      <c r="AS11" s="867">
        <v>1</v>
      </c>
      <c r="AT11" s="867">
        <f>AU11-AS11</f>
        <v>5</v>
      </c>
      <c r="AU11" s="867">
        <v>6</v>
      </c>
      <c r="AV11" s="869">
        <f t="shared" si="20"/>
        <v>0.46153846153846156</v>
      </c>
      <c r="AW11" s="867">
        <v>0</v>
      </c>
      <c r="AX11" s="869">
        <f t="shared" si="10"/>
        <v>0</v>
      </c>
      <c r="AY11" s="867">
        <v>16</v>
      </c>
      <c r="AZ11" s="867">
        <v>0</v>
      </c>
      <c r="BA11" s="867">
        <v>0</v>
      </c>
      <c r="BB11" s="867">
        <v>0</v>
      </c>
      <c r="BC11" s="869">
        <f t="shared" si="21"/>
        <v>0</v>
      </c>
      <c r="BD11" s="867">
        <v>0</v>
      </c>
      <c r="BE11" s="869" t="s">
        <v>838</v>
      </c>
      <c r="BF11" s="867">
        <f t="shared" ref="BF11:BH13" si="24">B11+I11+P11+W11+AD11+AK11+AR11+AY11</f>
        <v>99</v>
      </c>
      <c r="BG11" s="867">
        <f t="shared" si="24"/>
        <v>4</v>
      </c>
      <c r="BH11" s="867">
        <f t="shared" si="24"/>
        <v>27</v>
      </c>
      <c r="BI11" s="867">
        <f t="shared" si="22"/>
        <v>31</v>
      </c>
      <c r="BJ11" s="869">
        <f t="shared" si="23"/>
        <v>0.31313131313131315</v>
      </c>
      <c r="BK11" s="867">
        <f t="shared" ref="BK11:BK13" si="25">G11+N11+U11+AB11+AI11+AP11+AW11+BD11</f>
        <v>17</v>
      </c>
      <c r="BL11" s="869">
        <f t="shared" si="13"/>
        <v>0.54838709677419351</v>
      </c>
    </row>
    <row r="12" spans="1:64">
      <c r="A12" s="863" t="s">
        <v>23</v>
      </c>
      <c r="B12" s="870">
        <v>46</v>
      </c>
      <c r="C12" s="870">
        <v>10</v>
      </c>
      <c r="D12" s="870">
        <v>11</v>
      </c>
      <c r="E12" s="870">
        <v>21</v>
      </c>
      <c r="F12" s="869">
        <f>E12/B12</f>
        <v>0.45652173913043476</v>
      </c>
      <c r="G12" s="870">
        <v>20</v>
      </c>
      <c r="H12" s="869">
        <f>G12/E12</f>
        <v>0.95238095238095233</v>
      </c>
      <c r="I12" s="867">
        <v>24</v>
      </c>
      <c r="J12" s="870">
        <v>3</v>
      </c>
      <c r="K12" s="870">
        <v>6</v>
      </c>
      <c r="L12" s="867">
        <v>9</v>
      </c>
      <c r="M12" s="869">
        <f>L12/I12</f>
        <v>0.375</v>
      </c>
      <c r="N12" s="867">
        <v>8</v>
      </c>
      <c r="O12" s="869">
        <f>N12/L12</f>
        <v>0.88888888888888884</v>
      </c>
      <c r="P12" s="867">
        <v>42</v>
      </c>
      <c r="Q12" s="870">
        <v>7</v>
      </c>
      <c r="R12" s="870">
        <v>7</v>
      </c>
      <c r="S12" s="867">
        <v>14</v>
      </c>
      <c r="T12" s="869">
        <f>S12/P12</f>
        <v>0.33333333333333331</v>
      </c>
      <c r="U12" s="867">
        <v>11</v>
      </c>
      <c r="V12" s="869">
        <f>U12/S12</f>
        <v>0.7857142857142857</v>
      </c>
      <c r="W12" s="867">
        <v>61</v>
      </c>
      <c r="X12" s="870">
        <v>3</v>
      </c>
      <c r="Y12" s="870">
        <v>14</v>
      </c>
      <c r="Z12" s="867">
        <v>17</v>
      </c>
      <c r="AA12" s="869">
        <f>Z12/W12</f>
        <v>0.27868852459016391</v>
      </c>
      <c r="AB12" s="867">
        <v>12</v>
      </c>
      <c r="AC12" s="869">
        <f>AB12/Z12</f>
        <v>0.70588235294117652</v>
      </c>
      <c r="AD12" s="867">
        <v>32</v>
      </c>
      <c r="AE12" s="867">
        <v>2</v>
      </c>
      <c r="AF12" s="870">
        <v>10</v>
      </c>
      <c r="AG12" s="867">
        <v>12</v>
      </c>
      <c r="AH12" s="869">
        <f>AG12/AD12</f>
        <v>0.375</v>
      </c>
      <c r="AI12" s="867">
        <v>9</v>
      </c>
      <c r="AJ12" s="869">
        <f t="shared" ref="AJ12:AJ20" si="26">AI12/AG12</f>
        <v>0.75</v>
      </c>
      <c r="AK12" s="867">
        <v>28</v>
      </c>
      <c r="AL12" s="867">
        <v>0</v>
      </c>
      <c r="AM12" s="867">
        <v>2</v>
      </c>
      <c r="AN12" s="867">
        <v>3</v>
      </c>
      <c r="AO12" s="869">
        <f t="shared" si="19"/>
        <v>0.10714285714285714</v>
      </c>
      <c r="AP12" s="867">
        <v>0</v>
      </c>
      <c r="AQ12" s="869">
        <f t="shared" si="9"/>
        <v>0</v>
      </c>
      <c r="AR12" s="867">
        <v>28</v>
      </c>
      <c r="AS12" s="867">
        <v>2</v>
      </c>
      <c r="AT12" s="867">
        <f t="shared" ref="AT12" si="27">AU12-AS12</f>
        <v>3</v>
      </c>
      <c r="AU12" s="867">
        <v>5</v>
      </c>
      <c r="AV12" s="869">
        <f t="shared" si="20"/>
        <v>0.17857142857142858</v>
      </c>
      <c r="AW12" s="867">
        <v>3</v>
      </c>
      <c r="AX12" s="869">
        <f t="shared" si="10"/>
        <v>0.6</v>
      </c>
      <c r="AY12" s="867">
        <v>35</v>
      </c>
      <c r="AZ12" s="867">
        <v>2</v>
      </c>
      <c r="BA12" s="867">
        <v>0</v>
      </c>
      <c r="BB12" s="867">
        <v>2</v>
      </c>
      <c r="BC12" s="869">
        <f t="shared" si="21"/>
        <v>5.7142857142857141E-2</v>
      </c>
      <c r="BD12" s="867">
        <v>1</v>
      </c>
      <c r="BE12" s="869">
        <f t="shared" si="17"/>
        <v>0.5</v>
      </c>
      <c r="BF12" s="867">
        <f t="shared" si="24"/>
        <v>296</v>
      </c>
      <c r="BG12" s="867">
        <f t="shared" si="24"/>
        <v>29</v>
      </c>
      <c r="BH12" s="867">
        <f t="shared" si="24"/>
        <v>53</v>
      </c>
      <c r="BI12" s="867">
        <f t="shared" si="22"/>
        <v>82</v>
      </c>
      <c r="BJ12" s="869">
        <f t="shared" si="23"/>
        <v>0.27702702702702703</v>
      </c>
      <c r="BK12" s="867">
        <f t="shared" si="25"/>
        <v>64</v>
      </c>
      <c r="BL12" s="869">
        <f t="shared" si="13"/>
        <v>0.78048780487804881</v>
      </c>
    </row>
    <row r="13" spans="1:64">
      <c r="A13" s="863" t="s">
        <v>24</v>
      </c>
      <c r="B13" s="870">
        <v>12</v>
      </c>
      <c r="C13" s="870">
        <v>1</v>
      </c>
      <c r="D13" s="870">
        <v>2</v>
      </c>
      <c r="E13" s="870">
        <v>3</v>
      </c>
      <c r="F13" s="869">
        <f>E13/B13</f>
        <v>0.25</v>
      </c>
      <c r="G13" s="870">
        <v>3</v>
      </c>
      <c r="H13" s="869">
        <f>G13/E13</f>
        <v>1</v>
      </c>
      <c r="I13" s="867">
        <v>4</v>
      </c>
      <c r="J13" s="870">
        <v>1</v>
      </c>
      <c r="K13" s="870">
        <v>0</v>
      </c>
      <c r="L13" s="867">
        <v>1</v>
      </c>
      <c r="M13" s="869">
        <f>L13/I13</f>
        <v>0.25</v>
      </c>
      <c r="N13" s="867">
        <v>1</v>
      </c>
      <c r="O13" s="869">
        <f>N13/L13</f>
        <v>1</v>
      </c>
      <c r="P13" s="867">
        <v>22</v>
      </c>
      <c r="Q13" s="870">
        <v>0</v>
      </c>
      <c r="R13" s="870">
        <v>7</v>
      </c>
      <c r="S13" s="867">
        <v>7</v>
      </c>
      <c r="T13" s="869">
        <f>S13/P13</f>
        <v>0.31818181818181818</v>
      </c>
      <c r="U13" s="867">
        <v>4</v>
      </c>
      <c r="V13" s="869">
        <f>U13/S13</f>
        <v>0.5714285714285714</v>
      </c>
      <c r="W13" s="867">
        <v>30</v>
      </c>
      <c r="X13" s="870">
        <v>1</v>
      </c>
      <c r="Y13" s="870">
        <v>6</v>
      </c>
      <c r="Z13" s="867">
        <v>7</v>
      </c>
      <c r="AA13" s="869">
        <f>Z13/W13</f>
        <v>0.23333333333333334</v>
      </c>
      <c r="AB13" s="867">
        <v>5</v>
      </c>
      <c r="AC13" s="869">
        <f>AB13/Z13</f>
        <v>0.7142857142857143</v>
      </c>
      <c r="AD13" s="867">
        <v>27</v>
      </c>
      <c r="AE13" s="867">
        <v>0</v>
      </c>
      <c r="AF13" s="870">
        <v>5</v>
      </c>
      <c r="AG13" s="867">
        <v>5</v>
      </c>
      <c r="AH13" s="869">
        <f>AG13/AD13</f>
        <v>0.18518518518518517</v>
      </c>
      <c r="AI13" s="867">
        <v>1</v>
      </c>
      <c r="AJ13" s="869">
        <f t="shared" si="26"/>
        <v>0.2</v>
      </c>
      <c r="AK13" s="867">
        <v>25</v>
      </c>
      <c r="AL13" s="867">
        <v>0</v>
      </c>
      <c r="AM13" s="867">
        <v>2</v>
      </c>
      <c r="AN13" s="867">
        <v>2</v>
      </c>
      <c r="AO13" s="869">
        <f t="shared" si="19"/>
        <v>0.08</v>
      </c>
      <c r="AP13" s="867">
        <v>1</v>
      </c>
      <c r="AQ13" s="869">
        <f t="shared" si="9"/>
        <v>0.5</v>
      </c>
      <c r="AR13" s="867">
        <v>27</v>
      </c>
      <c r="AS13" s="867">
        <v>0</v>
      </c>
      <c r="AT13" s="867">
        <v>2</v>
      </c>
      <c r="AU13" s="867">
        <v>2</v>
      </c>
      <c r="AV13" s="869">
        <f t="shared" si="20"/>
        <v>7.407407407407407E-2</v>
      </c>
      <c r="AW13" s="867">
        <v>1</v>
      </c>
      <c r="AX13" s="869">
        <f t="shared" si="10"/>
        <v>0.5</v>
      </c>
      <c r="AY13" s="867">
        <v>28</v>
      </c>
      <c r="AZ13" s="867">
        <v>0</v>
      </c>
      <c r="BA13" s="867">
        <v>0</v>
      </c>
      <c r="BB13" s="867">
        <v>0</v>
      </c>
      <c r="BC13" s="869">
        <f t="shared" si="21"/>
        <v>0</v>
      </c>
      <c r="BD13" s="867">
        <v>0</v>
      </c>
      <c r="BE13" s="869" t="s">
        <v>838</v>
      </c>
      <c r="BF13" s="867">
        <f t="shared" si="24"/>
        <v>175</v>
      </c>
      <c r="BG13" s="867">
        <f t="shared" si="24"/>
        <v>3</v>
      </c>
      <c r="BH13" s="867">
        <f t="shared" si="24"/>
        <v>24</v>
      </c>
      <c r="BI13" s="867">
        <f t="shared" si="22"/>
        <v>27</v>
      </c>
      <c r="BJ13" s="869">
        <f t="shared" si="23"/>
        <v>0.15428571428571428</v>
      </c>
      <c r="BK13" s="867">
        <f t="shared" si="25"/>
        <v>16</v>
      </c>
      <c r="BL13" s="869">
        <f t="shared" si="13"/>
        <v>0.59259259259259256</v>
      </c>
    </row>
    <row r="14" spans="1:64">
      <c r="A14" s="871" t="s">
        <v>43</v>
      </c>
      <c r="B14" s="872">
        <f>SUM(B11:B13)</f>
        <v>58</v>
      </c>
      <c r="C14" s="872">
        <f>SUM(C11:C13)</f>
        <v>11</v>
      </c>
      <c r="D14" s="872">
        <f>SUM(D11:D13)</f>
        <v>13</v>
      </c>
      <c r="E14" s="872">
        <f>SUM(E11:E13)</f>
        <v>24</v>
      </c>
      <c r="F14" s="873">
        <f>E14/B14</f>
        <v>0.41379310344827586</v>
      </c>
      <c r="G14" s="872">
        <f>SUM(G11:G13)</f>
        <v>23</v>
      </c>
      <c r="H14" s="873">
        <f>G14/E14</f>
        <v>0.95833333333333337</v>
      </c>
      <c r="I14" s="874">
        <f>SUM(I11:I13)</f>
        <v>28</v>
      </c>
      <c r="J14" s="872">
        <f>SUM(J11:J13)</f>
        <v>4</v>
      </c>
      <c r="K14" s="872">
        <f>SUM(K11:K13)</f>
        <v>6</v>
      </c>
      <c r="L14" s="874">
        <f>SUM(L11:L13)</f>
        <v>10</v>
      </c>
      <c r="M14" s="873">
        <f>L14/I14</f>
        <v>0.35714285714285715</v>
      </c>
      <c r="N14" s="874">
        <f>SUM(N11:N13)</f>
        <v>9</v>
      </c>
      <c r="O14" s="873">
        <f>N14/L14</f>
        <v>0.9</v>
      </c>
      <c r="P14" s="874">
        <f>SUM(P11:P13)</f>
        <v>64</v>
      </c>
      <c r="Q14" s="872">
        <f>SUM(Q11:Q13)</f>
        <v>8</v>
      </c>
      <c r="R14" s="872">
        <f>SUM(R11:R13)</f>
        <v>16</v>
      </c>
      <c r="S14" s="874">
        <f>SUM(S11:S13)</f>
        <v>24</v>
      </c>
      <c r="T14" s="873">
        <f>S14/P14</f>
        <v>0.375</v>
      </c>
      <c r="U14" s="874">
        <f>SUM(U11:U13)</f>
        <v>17</v>
      </c>
      <c r="V14" s="873">
        <f>U14/S14</f>
        <v>0.70833333333333337</v>
      </c>
      <c r="W14" s="874">
        <f>SUM(W11:W13)</f>
        <v>110</v>
      </c>
      <c r="X14" s="872">
        <f>SUM(X11:X13)</f>
        <v>5</v>
      </c>
      <c r="Y14" s="872">
        <f>SUM(Y11:Y13)</f>
        <v>26</v>
      </c>
      <c r="Z14" s="874">
        <f>SUM(Z11:Z13)</f>
        <v>31</v>
      </c>
      <c r="AA14" s="873">
        <f>Z14/W14</f>
        <v>0.2818181818181818</v>
      </c>
      <c r="AB14" s="874">
        <f>SUM(AB11:AB13)</f>
        <v>23</v>
      </c>
      <c r="AC14" s="873">
        <f>AB14/Z14</f>
        <v>0.74193548387096775</v>
      </c>
      <c r="AD14" s="874">
        <f>SUM(AD10:AD13)</f>
        <v>83</v>
      </c>
      <c r="AE14" s="874">
        <f>SUM(AE10:AE13)</f>
        <v>3</v>
      </c>
      <c r="AF14" s="874">
        <f>SUM(AF10:AF13)</f>
        <v>17</v>
      </c>
      <c r="AG14" s="874">
        <f>SUM(AG10:AG13)</f>
        <v>20</v>
      </c>
      <c r="AH14" s="873">
        <f>AG14/AD14</f>
        <v>0.24096385542168675</v>
      </c>
      <c r="AI14" s="874">
        <f t="shared" ref="AI14:AN14" si="28">SUM(AI10:AI13)</f>
        <v>13</v>
      </c>
      <c r="AJ14" s="875">
        <f t="shared" si="26"/>
        <v>0.65</v>
      </c>
      <c r="AK14" s="874">
        <f t="shared" si="28"/>
        <v>107</v>
      </c>
      <c r="AL14" s="874">
        <f t="shared" si="28"/>
        <v>0</v>
      </c>
      <c r="AM14" s="874">
        <f t="shared" si="28"/>
        <v>27</v>
      </c>
      <c r="AN14" s="874">
        <f t="shared" si="28"/>
        <v>28</v>
      </c>
      <c r="AO14" s="873">
        <f t="shared" si="19"/>
        <v>0.26168224299065418</v>
      </c>
      <c r="AP14" s="874">
        <f>SUM(AP10:AP13)</f>
        <v>15</v>
      </c>
      <c r="AQ14" s="873">
        <f t="shared" si="9"/>
        <v>0.5357142857142857</v>
      </c>
      <c r="AR14" s="874">
        <f t="shared" ref="AR14:AU14" si="29">SUM(AR10:AR13)</f>
        <v>110</v>
      </c>
      <c r="AS14" s="874">
        <f t="shared" si="29"/>
        <v>4</v>
      </c>
      <c r="AT14" s="874">
        <f t="shared" si="29"/>
        <v>22</v>
      </c>
      <c r="AU14" s="874">
        <f t="shared" si="29"/>
        <v>26</v>
      </c>
      <c r="AV14" s="873">
        <f t="shared" si="20"/>
        <v>0.23636363636363636</v>
      </c>
      <c r="AW14" s="874">
        <f>SUM(AW10:AW13)</f>
        <v>12</v>
      </c>
      <c r="AX14" s="873">
        <f t="shared" si="10"/>
        <v>0.46153846153846156</v>
      </c>
      <c r="AY14" s="874">
        <f t="shared" ref="AY14:BB14" si="30">SUM(AY10:AY13)</f>
        <v>136</v>
      </c>
      <c r="AZ14" s="874">
        <f t="shared" si="30"/>
        <v>6</v>
      </c>
      <c r="BA14" s="874">
        <f t="shared" si="30"/>
        <v>2</v>
      </c>
      <c r="BB14" s="874">
        <f t="shared" si="30"/>
        <v>8</v>
      </c>
      <c r="BC14" s="873">
        <f t="shared" si="21"/>
        <v>5.8823529411764705E-2</v>
      </c>
      <c r="BD14" s="874">
        <f>SUM(BD10:BD13)</f>
        <v>5</v>
      </c>
      <c r="BE14" s="873">
        <f t="shared" si="17"/>
        <v>0.625</v>
      </c>
      <c r="BF14" s="874">
        <f t="shared" ref="BF14:BI14" si="31">SUM(BF10:BF13)</f>
        <v>696</v>
      </c>
      <c r="BG14" s="880">
        <f>SUM(BG10:BG13)</f>
        <v>41</v>
      </c>
      <c r="BH14" s="874">
        <f t="shared" si="31"/>
        <v>129</v>
      </c>
      <c r="BI14" s="874">
        <f t="shared" si="31"/>
        <v>170</v>
      </c>
      <c r="BJ14" s="875">
        <f t="shared" si="23"/>
        <v>0.2442528735632184</v>
      </c>
      <c r="BK14" s="874">
        <f>SUM(BK10:BK13)</f>
        <v>117</v>
      </c>
      <c r="BL14" s="875">
        <f t="shared" si="13"/>
        <v>0.68823529411764706</v>
      </c>
    </row>
    <row r="15" spans="1:64">
      <c r="A15" s="863" t="s">
        <v>16</v>
      </c>
      <c r="B15" s="870">
        <v>57</v>
      </c>
      <c r="C15" s="868">
        <v>0</v>
      </c>
      <c r="D15" s="868">
        <v>39</v>
      </c>
      <c r="E15" s="870">
        <v>39</v>
      </c>
      <c r="F15" s="869">
        <f>E15/B15</f>
        <v>0.68421052631578949</v>
      </c>
      <c r="G15" s="870">
        <v>33</v>
      </c>
      <c r="H15" s="869">
        <f>G15/E15</f>
        <v>0.84615384615384615</v>
      </c>
      <c r="I15" s="867">
        <v>43</v>
      </c>
      <c r="J15" s="868">
        <v>0</v>
      </c>
      <c r="K15" s="868">
        <v>35</v>
      </c>
      <c r="L15" s="867">
        <v>35</v>
      </c>
      <c r="M15" s="869">
        <f>L15/I15</f>
        <v>0.81395348837209303</v>
      </c>
      <c r="N15" s="867">
        <v>33</v>
      </c>
      <c r="O15" s="869">
        <f>N15/L15</f>
        <v>0.94285714285714284</v>
      </c>
      <c r="P15" s="867">
        <v>68</v>
      </c>
      <c r="Q15" s="868">
        <v>23</v>
      </c>
      <c r="R15" s="868">
        <v>22</v>
      </c>
      <c r="S15" s="867">
        <v>45</v>
      </c>
      <c r="T15" s="869">
        <f>S15/P15</f>
        <v>0.66176470588235292</v>
      </c>
      <c r="U15" s="867">
        <v>40</v>
      </c>
      <c r="V15" s="869">
        <f>U15/S15</f>
        <v>0.88888888888888884</v>
      </c>
      <c r="W15" s="867">
        <v>61</v>
      </c>
      <c r="X15" s="868">
        <v>14</v>
      </c>
      <c r="Y15" s="868">
        <v>32</v>
      </c>
      <c r="Z15" s="867">
        <f>X15+Y15</f>
        <v>46</v>
      </c>
      <c r="AA15" s="869">
        <f>Z15/W15</f>
        <v>0.75409836065573765</v>
      </c>
      <c r="AB15" s="867">
        <v>36</v>
      </c>
      <c r="AC15" s="869">
        <f>AB15/Z15</f>
        <v>0.78260869565217395</v>
      </c>
      <c r="AD15" s="867">
        <v>28</v>
      </c>
      <c r="AE15" s="867">
        <v>11</v>
      </c>
      <c r="AF15" s="868">
        <v>6</v>
      </c>
      <c r="AG15" s="867">
        <v>17</v>
      </c>
      <c r="AH15" s="869">
        <f>AG15/AD15</f>
        <v>0.6071428571428571</v>
      </c>
      <c r="AI15" s="867">
        <v>17</v>
      </c>
      <c r="AJ15" s="869">
        <f t="shared" si="26"/>
        <v>1</v>
      </c>
      <c r="AK15" s="867">
        <v>30</v>
      </c>
      <c r="AL15" s="867">
        <v>8</v>
      </c>
      <c r="AM15" s="867">
        <v>7</v>
      </c>
      <c r="AN15" s="867">
        <v>15</v>
      </c>
      <c r="AO15" s="869">
        <f t="shared" si="19"/>
        <v>0.5</v>
      </c>
      <c r="AP15" s="867">
        <v>15</v>
      </c>
      <c r="AQ15" s="869">
        <f t="shared" si="9"/>
        <v>1</v>
      </c>
      <c r="AR15" s="867">
        <v>31</v>
      </c>
      <c r="AS15" s="867">
        <v>8</v>
      </c>
      <c r="AT15" s="867">
        <v>11</v>
      </c>
      <c r="AU15" s="867">
        <v>19</v>
      </c>
      <c r="AV15" s="869">
        <f t="shared" si="20"/>
        <v>0.61290322580645162</v>
      </c>
      <c r="AW15" s="867">
        <v>12</v>
      </c>
      <c r="AX15" s="869">
        <f t="shared" si="10"/>
        <v>0.63157894736842102</v>
      </c>
      <c r="AY15" s="867">
        <v>29</v>
      </c>
      <c r="AZ15" s="867">
        <v>13</v>
      </c>
      <c r="BA15" s="867">
        <v>1</v>
      </c>
      <c r="BB15" s="867">
        <v>14</v>
      </c>
      <c r="BC15" s="869">
        <f t="shared" si="21"/>
        <v>0.48275862068965519</v>
      </c>
      <c r="BD15" s="867">
        <v>5</v>
      </c>
      <c r="BE15" s="869">
        <f t="shared" si="17"/>
        <v>0.35714285714285715</v>
      </c>
      <c r="BF15" s="867">
        <f>B15+I15+P15+W15+AD15+AK15+AR15+AY15</f>
        <v>347</v>
      </c>
      <c r="BG15" s="867">
        <f>C15+J15+Q15+X15+AE15+AL15+AS15+AZ15</f>
        <v>77</v>
      </c>
      <c r="BH15" s="867">
        <f>D15+K15+R15+Y15+AF15+AM15+AT15+BA15</f>
        <v>153</v>
      </c>
      <c r="BI15" s="867">
        <f t="shared" ref="BI15:BI18" si="32">BG15+BH15</f>
        <v>230</v>
      </c>
      <c r="BJ15" s="869">
        <f t="shared" si="23"/>
        <v>0.66282420749279536</v>
      </c>
      <c r="BK15" s="867">
        <f>G15+N15+U15+AB15+AI15+AP15+AW15+BD15</f>
        <v>191</v>
      </c>
      <c r="BL15" s="869">
        <f t="shared" si="13"/>
        <v>0.83043478260869563</v>
      </c>
    </row>
    <row r="16" spans="1:64">
      <c r="A16" s="863" t="s">
        <v>17</v>
      </c>
      <c r="B16" s="870">
        <v>54</v>
      </c>
      <c r="C16" s="868">
        <v>16</v>
      </c>
      <c r="D16" s="868">
        <v>9</v>
      </c>
      <c r="E16" s="870">
        <v>25</v>
      </c>
      <c r="F16" s="869">
        <f>E16/B16</f>
        <v>0.46296296296296297</v>
      </c>
      <c r="G16" s="870">
        <v>24</v>
      </c>
      <c r="H16" s="869">
        <f>G16/E16</f>
        <v>0.96</v>
      </c>
      <c r="I16" s="866"/>
      <c r="J16" s="865"/>
      <c r="K16" s="865"/>
      <c r="L16" s="866"/>
      <c r="M16" s="877"/>
      <c r="N16" s="866"/>
      <c r="O16" s="877"/>
      <c r="P16" s="866"/>
      <c r="Q16" s="865"/>
      <c r="R16" s="865"/>
      <c r="S16" s="866"/>
      <c r="T16" s="877"/>
      <c r="U16" s="866"/>
      <c r="V16" s="877"/>
      <c r="W16" s="866"/>
      <c r="X16" s="865"/>
      <c r="Y16" s="865"/>
      <c r="Z16" s="866"/>
      <c r="AA16" s="877"/>
      <c r="AB16" s="866"/>
      <c r="AC16" s="877"/>
      <c r="AD16" s="866"/>
      <c r="AE16" s="866"/>
      <c r="AF16" s="865"/>
      <c r="AG16" s="866"/>
      <c r="AH16" s="877"/>
      <c r="AI16" s="866"/>
      <c r="AJ16" s="877"/>
      <c r="AK16" s="877"/>
      <c r="AL16" s="877"/>
      <c r="AM16" s="877"/>
      <c r="AN16" s="877"/>
      <c r="AO16" s="877"/>
      <c r="AP16" s="877"/>
      <c r="AQ16" s="877"/>
      <c r="AR16" s="877"/>
      <c r="AS16" s="877"/>
      <c r="AT16" s="877"/>
      <c r="AU16" s="877"/>
      <c r="AV16" s="877"/>
      <c r="AW16" s="877"/>
      <c r="AX16" s="877"/>
      <c r="AY16" s="877"/>
      <c r="AZ16" s="877"/>
      <c r="BA16" s="877"/>
      <c r="BB16" s="877"/>
      <c r="BC16" s="877"/>
      <c r="BD16" s="877"/>
      <c r="BE16" s="877"/>
      <c r="BF16" s="867">
        <f t="shared" ref="BF16:BH18" si="33">B16+I16+P16+W16+AD16+AK16+AR16+AY16</f>
        <v>54</v>
      </c>
      <c r="BG16" s="867">
        <f t="shared" si="33"/>
        <v>16</v>
      </c>
      <c r="BH16" s="867">
        <f t="shared" si="33"/>
        <v>9</v>
      </c>
      <c r="BI16" s="867">
        <f t="shared" si="32"/>
        <v>25</v>
      </c>
      <c r="BJ16" s="869">
        <f t="shared" si="23"/>
        <v>0.46296296296296297</v>
      </c>
      <c r="BK16" s="867">
        <f t="shared" ref="BK16:BK18" si="34">G16+N16+U16+AB16+AI16+AP16+AW16+BD16</f>
        <v>24</v>
      </c>
      <c r="BL16" s="869">
        <f t="shared" si="13"/>
        <v>0.96</v>
      </c>
    </row>
    <row r="17" spans="1:64">
      <c r="A17" s="863" t="s">
        <v>840</v>
      </c>
      <c r="B17" s="864"/>
      <c r="C17" s="865"/>
      <c r="D17" s="865"/>
      <c r="E17" s="864"/>
      <c r="F17" s="865"/>
      <c r="G17" s="864"/>
      <c r="H17" s="865"/>
      <c r="I17" s="866"/>
      <c r="J17" s="865"/>
      <c r="K17" s="865"/>
      <c r="L17" s="866"/>
      <c r="M17" s="865"/>
      <c r="N17" s="866"/>
      <c r="O17" s="865"/>
      <c r="P17" s="867">
        <v>22</v>
      </c>
      <c r="Q17" s="868">
        <v>7</v>
      </c>
      <c r="R17" s="868">
        <v>6</v>
      </c>
      <c r="S17" s="867">
        <v>13</v>
      </c>
      <c r="T17" s="869">
        <f>S17/P17</f>
        <v>0.59090909090909094</v>
      </c>
      <c r="U17" s="867">
        <v>10</v>
      </c>
      <c r="V17" s="869">
        <f>U17/S17</f>
        <v>0.76923076923076927</v>
      </c>
      <c r="W17" s="867">
        <v>21</v>
      </c>
      <c r="X17" s="868">
        <v>11</v>
      </c>
      <c r="Y17" s="868">
        <v>6</v>
      </c>
      <c r="Z17" s="867">
        <v>17</v>
      </c>
      <c r="AA17" s="869">
        <f>Z17/W17</f>
        <v>0.80952380952380953</v>
      </c>
      <c r="AB17" s="867">
        <v>11</v>
      </c>
      <c r="AC17" s="869">
        <f t="shared" ref="AC17:AC18" si="35">AB17/Z17</f>
        <v>0.6470588235294118</v>
      </c>
      <c r="AD17" s="867">
        <v>23</v>
      </c>
      <c r="AE17" s="867">
        <v>1</v>
      </c>
      <c r="AF17" s="868">
        <v>5</v>
      </c>
      <c r="AG17" s="867">
        <v>6</v>
      </c>
      <c r="AH17" s="869">
        <f>AG17/AD17</f>
        <v>0.2608695652173913</v>
      </c>
      <c r="AI17" s="867">
        <v>3</v>
      </c>
      <c r="AJ17" s="869">
        <f t="shared" si="26"/>
        <v>0.5</v>
      </c>
      <c r="AK17" s="867">
        <v>36</v>
      </c>
      <c r="AL17" s="867">
        <v>2</v>
      </c>
      <c r="AM17" s="867">
        <v>7</v>
      </c>
      <c r="AN17" s="867">
        <v>9</v>
      </c>
      <c r="AO17" s="869">
        <f t="shared" si="19"/>
        <v>0.25</v>
      </c>
      <c r="AP17" s="867">
        <v>5</v>
      </c>
      <c r="AQ17" s="869">
        <f t="shared" si="9"/>
        <v>0.55555555555555558</v>
      </c>
      <c r="AR17" s="867">
        <v>26</v>
      </c>
      <c r="AS17" s="867">
        <v>0</v>
      </c>
      <c r="AT17" s="867">
        <v>1</v>
      </c>
      <c r="AU17" s="867">
        <v>1</v>
      </c>
      <c r="AV17" s="869">
        <f t="shared" ref="AV17:AV20" si="36">AU17/AR17</f>
        <v>3.8461538461538464E-2</v>
      </c>
      <c r="AW17" s="867">
        <v>0</v>
      </c>
      <c r="AX17" s="869">
        <f t="shared" si="10"/>
        <v>0</v>
      </c>
      <c r="AY17" s="867">
        <v>27</v>
      </c>
      <c r="AZ17" s="867">
        <v>1</v>
      </c>
      <c r="BA17" s="867">
        <v>0</v>
      </c>
      <c r="BB17" s="867">
        <v>1</v>
      </c>
      <c r="BC17" s="869">
        <f t="shared" si="21"/>
        <v>3.7037037037037035E-2</v>
      </c>
      <c r="BD17" s="867">
        <v>0</v>
      </c>
      <c r="BE17" s="869">
        <f t="shared" si="17"/>
        <v>0</v>
      </c>
      <c r="BF17" s="867">
        <f t="shared" si="33"/>
        <v>155</v>
      </c>
      <c r="BG17" s="867">
        <f t="shared" si="33"/>
        <v>22</v>
      </c>
      <c r="BH17" s="867">
        <f t="shared" si="33"/>
        <v>25</v>
      </c>
      <c r="BI17" s="867">
        <f t="shared" si="32"/>
        <v>47</v>
      </c>
      <c r="BJ17" s="869">
        <f t="shared" si="23"/>
        <v>0.3032258064516129</v>
      </c>
      <c r="BK17" s="867">
        <f t="shared" si="34"/>
        <v>29</v>
      </c>
      <c r="BL17" s="869">
        <f t="shared" si="13"/>
        <v>0.61702127659574468</v>
      </c>
    </row>
    <row r="18" spans="1:64">
      <c r="A18" s="863" t="s">
        <v>18</v>
      </c>
      <c r="B18" s="864"/>
      <c r="C18" s="865"/>
      <c r="D18" s="865"/>
      <c r="E18" s="864"/>
      <c r="F18" s="865"/>
      <c r="G18" s="864"/>
      <c r="H18" s="865"/>
      <c r="I18" s="866"/>
      <c r="J18" s="865"/>
      <c r="K18" s="865"/>
      <c r="L18" s="866"/>
      <c r="M18" s="865"/>
      <c r="N18" s="866"/>
      <c r="O18" s="865"/>
      <c r="P18" s="867">
        <v>32</v>
      </c>
      <c r="Q18" s="868">
        <v>1</v>
      </c>
      <c r="R18" s="868">
        <v>11</v>
      </c>
      <c r="S18" s="867">
        <v>12</v>
      </c>
      <c r="T18" s="869">
        <f>S18/P18</f>
        <v>0.375</v>
      </c>
      <c r="U18" s="867">
        <v>10</v>
      </c>
      <c r="V18" s="869">
        <f>U18/S18</f>
        <v>0.83333333333333337</v>
      </c>
      <c r="W18" s="867">
        <v>33</v>
      </c>
      <c r="X18" s="868">
        <v>0</v>
      </c>
      <c r="Y18" s="868">
        <v>6</v>
      </c>
      <c r="Z18" s="867">
        <v>6</v>
      </c>
      <c r="AA18" s="869">
        <f>Z18/W18</f>
        <v>0.18181818181818182</v>
      </c>
      <c r="AB18" s="867">
        <v>4</v>
      </c>
      <c r="AC18" s="869">
        <f t="shared" si="35"/>
        <v>0.66666666666666663</v>
      </c>
      <c r="AD18" s="867">
        <v>30</v>
      </c>
      <c r="AE18" s="867">
        <v>0</v>
      </c>
      <c r="AF18" s="868">
        <v>9</v>
      </c>
      <c r="AG18" s="867">
        <v>9</v>
      </c>
      <c r="AH18" s="869">
        <f>AG18/AD18</f>
        <v>0.3</v>
      </c>
      <c r="AI18" s="867">
        <v>5</v>
      </c>
      <c r="AJ18" s="869">
        <f t="shared" si="26"/>
        <v>0.55555555555555558</v>
      </c>
      <c r="AK18" s="867">
        <v>28</v>
      </c>
      <c r="AL18" s="867">
        <v>0</v>
      </c>
      <c r="AM18" s="867">
        <v>8</v>
      </c>
      <c r="AN18" s="867">
        <v>8</v>
      </c>
      <c r="AO18" s="869">
        <f t="shared" si="19"/>
        <v>0.2857142857142857</v>
      </c>
      <c r="AP18" s="867">
        <v>4</v>
      </c>
      <c r="AQ18" s="869">
        <f t="shared" si="9"/>
        <v>0.5</v>
      </c>
      <c r="AR18" s="867">
        <v>30</v>
      </c>
      <c r="AS18" s="867">
        <v>1</v>
      </c>
      <c r="AT18" s="867">
        <f t="shared" ref="AT18" si="37">AU18-AS18</f>
        <v>1</v>
      </c>
      <c r="AU18" s="867">
        <v>2</v>
      </c>
      <c r="AV18" s="869">
        <f t="shared" si="36"/>
        <v>6.6666666666666666E-2</v>
      </c>
      <c r="AW18" s="867">
        <v>1</v>
      </c>
      <c r="AX18" s="869">
        <f t="shared" si="10"/>
        <v>0.5</v>
      </c>
      <c r="AY18" s="867">
        <v>30</v>
      </c>
      <c r="AZ18" s="867">
        <v>2</v>
      </c>
      <c r="BA18" s="867">
        <v>0</v>
      </c>
      <c r="BB18" s="867">
        <v>2</v>
      </c>
      <c r="BC18" s="869">
        <f t="shared" si="21"/>
        <v>6.6666666666666666E-2</v>
      </c>
      <c r="BD18" s="867">
        <v>0</v>
      </c>
      <c r="BE18" s="869">
        <f t="shared" si="17"/>
        <v>0</v>
      </c>
      <c r="BF18" s="867">
        <f t="shared" si="33"/>
        <v>183</v>
      </c>
      <c r="BG18" s="867">
        <f t="shared" si="33"/>
        <v>4</v>
      </c>
      <c r="BH18" s="867">
        <f t="shared" si="33"/>
        <v>35</v>
      </c>
      <c r="BI18" s="867">
        <f t="shared" si="32"/>
        <v>39</v>
      </c>
      <c r="BJ18" s="869">
        <f t="shared" si="23"/>
        <v>0.21311475409836064</v>
      </c>
      <c r="BK18" s="867">
        <f t="shared" si="34"/>
        <v>24</v>
      </c>
      <c r="BL18" s="869">
        <f t="shared" si="13"/>
        <v>0.61538461538461542</v>
      </c>
    </row>
    <row r="19" spans="1:64" s="336" customFormat="1">
      <c r="A19" s="881" t="s">
        <v>44</v>
      </c>
      <c r="B19" s="872">
        <f>SUM(B15:B18)</f>
        <v>111</v>
      </c>
      <c r="C19" s="872">
        <f>SUM(C15:C18)</f>
        <v>16</v>
      </c>
      <c r="D19" s="872">
        <f>SUM(D15:D18)</f>
        <v>48</v>
      </c>
      <c r="E19" s="872">
        <f>SUM(E15:E18)</f>
        <v>64</v>
      </c>
      <c r="F19" s="875">
        <f>E19/B19</f>
        <v>0.57657657657657657</v>
      </c>
      <c r="G19" s="872">
        <f>SUM(G15:G18)</f>
        <v>57</v>
      </c>
      <c r="H19" s="875">
        <f>G19/E19</f>
        <v>0.890625</v>
      </c>
      <c r="I19" s="874">
        <f>SUM(I15:I18)</f>
        <v>43</v>
      </c>
      <c r="J19" s="872">
        <f>SUM(J15:J18)</f>
        <v>0</v>
      </c>
      <c r="K19" s="872">
        <f>SUM(K15:K18)</f>
        <v>35</v>
      </c>
      <c r="L19" s="874">
        <f>SUM(L15:L18)</f>
        <v>35</v>
      </c>
      <c r="M19" s="875">
        <f>L19/I19</f>
        <v>0.81395348837209303</v>
      </c>
      <c r="N19" s="874">
        <f>SUM(N15:N18)</f>
        <v>33</v>
      </c>
      <c r="O19" s="875">
        <f>N19/L19</f>
        <v>0.94285714285714284</v>
      </c>
      <c r="P19" s="874">
        <f>SUM(P15:P18)</f>
        <v>122</v>
      </c>
      <c r="Q19" s="872">
        <f>SUM(Q15:Q18)</f>
        <v>31</v>
      </c>
      <c r="R19" s="872">
        <f>SUM(R15:R18)</f>
        <v>39</v>
      </c>
      <c r="S19" s="874">
        <f>SUM(S15:S18)</f>
        <v>70</v>
      </c>
      <c r="T19" s="875">
        <f>S19/P19</f>
        <v>0.57377049180327866</v>
      </c>
      <c r="U19" s="874">
        <f>SUM(U15:U18)</f>
        <v>60</v>
      </c>
      <c r="V19" s="875">
        <f>U19/S19</f>
        <v>0.8571428571428571</v>
      </c>
      <c r="W19" s="874">
        <f>SUM(W15:W18)</f>
        <v>115</v>
      </c>
      <c r="X19" s="872">
        <f>SUM(X15:X18)</f>
        <v>25</v>
      </c>
      <c r="Y19" s="872">
        <f>SUM(Y15:Y18)</f>
        <v>44</v>
      </c>
      <c r="Z19" s="874">
        <f>SUM(Z15:Z18)</f>
        <v>69</v>
      </c>
      <c r="AA19" s="875">
        <f>Z19/W19</f>
        <v>0.6</v>
      </c>
      <c r="AB19" s="874">
        <f>SUM(AB15:AB18)</f>
        <v>51</v>
      </c>
      <c r="AC19" s="875">
        <f>AB19/Z19</f>
        <v>0.73913043478260865</v>
      </c>
      <c r="AD19" s="874">
        <f>SUM(AD15:AD18)</f>
        <v>81</v>
      </c>
      <c r="AE19" s="874">
        <f>SUM(AE15:AE18)</f>
        <v>12</v>
      </c>
      <c r="AF19" s="872">
        <f>SUM(AF15:AF18)</f>
        <v>20</v>
      </c>
      <c r="AG19" s="874">
        <f>SUM(AG15:AG18)</f>
        <v>32</v>
      </c>
      <c r="AH19" s="875">
        <f>AG19/AD19</f>
        <v>0.39506172839506171</v>
      </c>
      <c r="AI19" s="874">
        <f t="shared" ref="AI19:AN19" si="38">SUM(AI15:AI18)</f>
        <v>25</v>
      </c>
      <c r="AJ19" s="875">
        <f t="shared" si="26"/>
        <v>0.78125</v>
      </c>
      <c r="AK19" s="874">
        <f t="shared" si="38"/>
        <v>94</v>
      </c>
      <c r="AL19" s="874">
        <f t="shared" si="38"/>
        <v>10</v>
      </c>
      <c r="AM19" s="872">
        <f t="shared" si="38"/>
        <v>22</v>
      </c>
      <c r="AN19" s="874">
        <f t="shared" si="38"/>
        <v>32</v>
      </c>
      <c r="AO19" s="875">
        <f t="shared" si="19"/>
        <v>0.34042553191489361</v>
      </c>
      <c r="AP19" s="874">
        <f>SUM(AP15:AP18)</f>
        <v>24</v>
      </c>
      <c r="AQ19" s="875">
        <f t="shared" si="9"/>
        <v>0.75</v>
      </c>
      <c r="AR19" s="874">
        <f t="shared" ref="AR19:AU19" si="39">SUM(AR15:AR18)</f>
        <v>87</v>
      </c>
      <c r="AS19" s="874">
        <f t="shared" si="39"/>
        <v>9</v>
      </c>
      <c r="AT19" s="872">
        <f>SUM(AT15:AT18)</f>
        <v>13</v>
      </c>
      <c r="AU19" s="874">
        <f t="shared" si="39"/>
        <v>22</v>
      </c>
      <c r="AV19" s="875">
        <f t="shared" si="36"/>
        <v>0.25287356321839083</v>
      </c>
      <c r="AW19" s="874">
        <f>SUM(AW15:AW18)</f>
        <v>13</v>
      </c>
      <c r="AX19" s="875">
        <f t="shared" si="10"/>
        <v>0.59090909090909094</v>
      </c>
      <c r="AY19" s="874">
        <f t="shared" ref="AY19:AZ19" si="40">SUM(AY15:AY18)</f>
        <v>86</v>
      </c>
      <c r="AZ19" s="874">
        <f t="shared" si="40"/>
        <v>16</v>
      </c>
      <c r="BA19" s="872">
        <f>SUM(BA15:BA18)</f>
        <v>1</v>
      </c>
      <c r="BB19" s="874">
        <f t="shared" ref="BB19" si="41">SUM(BB15:BB18)</f>
        <v>17</v>
      </c>
      <c r="BC19" s="875">
        <f t="shared" si="21"/>
        <v>0.19767441860465115</v>
      </c>
      <c r="BD19" s="874">
        <f>SUM(BD15:BD18)</f>
        <v>5</v>
      </c>
      <c r="BE19" s="875">
        <f t="shared" si="17"/>
        <v>0.29411764705882354</v>
      </c>
      <c r="BF19" s="874">
        <f t="shared" ref="BF19:BI19" si="42">SUM(BF15:BF18)</f>
        <v>739</v>
      </c>
      <c r="BG19" s="874">
        <f>SUM(BG15:BG18)</f>
        <v>119</v>
      </c>
      <c r="BH19" s="872">
        <f>SUM(BH15:BH18)</f>
        <v>222</v>
      </c>
      <c r="BI19" s="874">
        <f t="shared" si="42"/>
        <v>341</v>
      </c>
      <c r="BJ19" s="875">
        <f t="shared" si="23"/>
        <v>0.46143437077131261</v>
      </c>
      <c r="BK19" s="874">
        <f>SUM(BK15:BK18)</f>
        <v>268</v>
      </c>
      <c r="BL19" s="875">
        <f t="shared" si="13"/>
        <v>0.78592375366568912</v>
      </c>
    </row>
    <row r="20" spans="1:64" s="337" customFormat="1" ht="15">
      <c r="A20" s="882" t="s">
        <v>31</v>
      </c>
      <c r="B20" s="883">
        <f>B9+B14+B19</f>
        <v>203</v>
      </c>
      <c r="C20" s="883">
        <f t="shared" ref="C20:G20" si="43">C9+C14+C19</f>
        <v>27</v>
      </c>
      <c r="D20" s="883">
        <f t="shared" si="43"/>
        <v>81</v>
      </c>
      <c r="E20" s="883">
        <f t="shared" si="43"/>
        <v>108</v>
      </c>
      <c r="F20" s="884">
        <f>E20/B20</f>
        <v>0.53201970443349755</v>
      </c>
      <c r="G20" s="883">
        <f t="shared" si="43"/>
        <v>96</v>
      </c>
      <c r="H20" s="884">
        <f>G20/E20</f>
        <v>0.88888888888888884</v>
      </c>
      <c r="I20" s="883">
        <f t="shared" ref="I20:L20" si="44">I9+I14+I19</f>
        <v>101</v>
      </c>
      <c r="J20" s="883">
        <f t="shared" si="44"/>
        <v>5</v>
      </c>
      <c r="K20" s="883">
        <f t="shared" si="44"/>
        <v>55</v>
      </c>
      <c r="L20" s="883">
        <f t="shared" si="44"/>
        <v>60</v>
      </c>
      <c r="M20" s="884">
        <f>L20/I20</f>
        <v>0.59405940594059403</v>
      </c>
      <c r="N20" s="883">
        <f t="shared" ref="N20" si="45">N9+N14+N19</f>
        <v>55</v>
      </c>
      <c r="O20" s="884">
        <f>N20/L20</f>
        <v>0.91666666666666663</v>
      </c>
      <c r="P20" s="885">
        <f>P19+P9+P14</f>
        <v>317</v>
      </c>
      <c r="Q20" s="883">
        <f>SUM(Q19+Q9+Q14)</f>
        <v>54</v>
      </c>
      <c r="R20" s="883">
        <f>SUM(R19+R9+R14)</f>
        <v>106</v>
      </c>
      <c r="S20" s="885">
        <f>S19+S9+S14</f>
        <v>160</v>
      </c>
      <c r="T20" s="884">
        <f>S20/P20</f>
        <v>0.50473186119873814</v>
      </c>
      <c r="U20" s="885">
        <f>U19+U9+U14</f>
        <v>122</v>
      </c>
      <c r="V20" s="884">
        <f>U20/S20</f>
        <v>0.76249999999999996</v>
      </c>
      <c r="W20" s="885">
        <f>W19+W9+W14</f>
        <v>352</v>
      </c>
      <c r="X20" s="883">
        <f>SUM(X19+X9+X14)</f>
        <v>46</v>
      </c>
      <c r="Y20" s="883">
        <f>SUM(Y19+Y9+Y14)</f>
        <v>103</v>
      </c>
      <c r="Z20" s="885">
        <f>Z19+Z9+Z14</f>
        <v>149</v>
      </c>
      <c r="AA20" s="884">
        <f>Z20/W20</f>
        <v>0.42329545454545453</v>
      </c>
      <c r="AB20" s="885">
        <f>AB19+AB9+AB14</f>
        <v>112</v>
      </c>
      <c r="AC20" s="884">
        <f>AB20/Z20</f>
        <v>0.75167785234899331</v>
      </c>
      <c r="AD20" s="885">
        <f>AD19+AD9+AD14</f>
        <v>260</v>
      </c>
      <c r="AE20" s="885">
        <f>AE19+AE9+AE14</f>
        <v>25</v>
      </c>
      <c r="AF20" s="883">
        <f>SUM(AF19+AF9+AF14)</f>
        <v>60</v>
      </c>
      <c r="AG20" s="885">
        <f>AG19+AG9+AG14</f>
        <v>85</v>
      </c>
      <c r="AH20" s="884">
        <f>AG20/AD20</f>
        <v>0.32692307692307693</v>
      </c>
      <c r="AI20" s="885">
        <f>AI19+AI9+AI14</f>
        <v>59</v>
      </c>
      <c r="AJ20" s="875">
        <f t="shared" si="26"/>
        <v>0.69411764705882351</v>
      </c>
      <c r="AK20" s="885">
        <f>AK19+AK9+AK14</f>
        <v>318</v>
      </c>
      <c r="AL20" s="885">
        <f>AL19+AL9+AL14</f>
        <v>23</v>
      </c>
      <c r="AM20" s="883">
        <f>SUM(AM19+AM9+AM14)</f>
        <v>86</v>
      </c>
      <c r="AN20" s="885">
        <f>AN19+AN9+AN14</f>
        <v>110</v>
      </c>
      <c r="AO20" s="884">
        <f t="shared" si="19"/>
        <v>0.34591194968553457</v>
      </c>
      <c r="AP20" s="885">
        <f>AP19+AP9+AP14</f>
        <v>74</v>
      </c>
      <c r="AQ20" s="884">
        <f t="shared" si="9"/>
        <v>0.67272727272727273</v>
      </c>
      <c r="AR20" s="885">
        <f>AR19+AR9+AR14</f>
        <v>322</v>
      </c>
      <c r="AS20" s="885">
        <f>AS19+AS9+AS14</f>
        <v>18</v>
      </c>
      <c r="AT20" s="883">
        <f>SUM(AT19+AT9+AT14)</f>
        <v>55</v>
      </c>
      <c r="AU20" s="885">
        <f>AU19+AU9+AU14</f>
        <v>73</v>
      </c>
      <c r="AV20" s="884">
        <f t="shared" si="36"/>
        <v>0.2267080745341615</v>
      </c>
      <c r="AW20" s="885">
        <f>AW19+AW9+AW14</f>
        <v>33</v>
      </c>
      <c r="AX20" s="884">
        <f t="shared" si="10"/>
        <v>0.45205479452054792</v>
      </c>
      <c r="AY20" s="885">
        <f>AY19+AY9+AY14</f>
        <v>355</v>
      </c>
      <c r="AZ20" s="885">
        <f>AZ19+AZ9+AZ14</f>
        <v>29</v>
      </c>
      <c r="BA20" s="883">
        <f>SUM(BA19+BA9+BA14)</f>
        <v>9</v>
      </c>
      <c r="BB20" s="885">
        <f>BB19+BB9+BB14</f>
        <v>38</v>
      </c>
      <c r="BC20" s="884">
        <f t="shared" si="21"/>
        <v>0.10704225352112676</v>
      </c>
      <c r="BD20" s="885">
        <f>BD19+BD9+BD14</f>
        <v>11</v>
      </c>
      <c r="BE20" s="884">
        <f t="shared" si="17"/>
        <v>0.28947368421052633</v>
      </c>
      <c r="BF20" s="184">
        <f>BF19+BF9+BF14</f>
        <v>2228</v>
      </c>
      <c r="BG20" s="885">
        <f>BG19+BG14+BG9</f>
        <v>227</v>
      </c>
      <c r="BH20" s="883">
        <f>BH19+BH14+BH9</f>
        <v>555</v>
      </c>
      <c r="BI20" s="885">
        <f>BI19+BI14+BI9</f>
        <v>782</v>
      </c>
      <c r="BJ20" s="884">
        <f t="shared" si="23"/>
        <v>0.3509874326750449</v>
      </c>
      <c r="BK20" s="885">
        <f>BK19+BK9+BK14</f>
        <v>562</v>
      </c>
      <c r="BL20" s="884">
        <f t="shared" si="13"/>
        <v>0.71867007672634275</v>
      </c>
    </row>
    <row r="21" spans="1:64">
      <c r="A21" s="1750" t="s">
        <v>649</v>
      </c>
      <c r="BK21" s="886"/>
      <c r="BL21" s="1811"/>
    </row>
  </sheetData>
  <mergeCells count="10">
    <mergeCell ref="AK4:AQ4"/>
    <mergeCell ref="AR4:AX4"/>
    <mergeCell ref="AY4:BE4"/>
    <mergeCell ref="BF4:BL4"/>
    <mergeCell ref="A4:A5"/>
    <mergeCell ref="B4:H4"/>
    <mergeCell ref="I4:O4"/>
    <mergeCell ref="P4:V4"/>
    <mergeCell ref="W4:AC4"/>
    <mergeCell ref="AD4:AJ4"/>
  </mergeCells>
  <pageMargins left="0.70866141732283472" right="0.70866141732283472" top="0.74803149606299213" bottom="0.74803149606299213" header="0.31496062992125984" footer="0.31496062992125984"/>
  <pageSetup scale="68" fitToWidth="5" orientation="landscape" r:id="rId1"/>
  <colBreaks count="4" manualBreakCount="4">
    <brk id="15" max="1048575" man="1"/>
    <brk id="29" max="1048575" man="1"/>
    <brk id="43" max="1048575" man="1"/>
    <brk id="5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39"/>
  <sheetViews>
    <sheetView zoomScaleNormal="100" workbookViewId="0">
      <selection activeCell="A2" sqref="A2"/>
    </sheetView>
  </sheetViews>
  <sheetFormatPr baseColWidth="10" defaultColWidth="11.42578125" defaultRowHeight="12.75"/>
  <cols>
    <col min="1" max="1" width="31.7109375" style="2" customWidth="1"/>
    <col min="2" max="6" width="10.7109375" style="2" customWidth="1"/>
    <col min="7" max="7" width="13.7109375" style="2" customWidth="1"/>
    <col min="8" max="50" width="10.7109375" style="2" customWidth="1"/>
    <col min="51" max="16384" width="11.42578125" style="2"/>
  </cols>
  <sheetData>
    <row r="1" spans="1:9">
      <c r="A1" s="1" t="s">
        <v>651</v>
      </c>
      <c r="B1" s="1"/>
      <c r="C1" s="1"/>
      <c r="D1" s="1"/>
    </row>
    <row r="2" spans="1:9">
      <c r="A2" s="3" t="s">
        <v>842</v>
      </c>
      <c r="B2" s="3"/>
    </row>
    <row r="3" spans="1:9">
      <c r="A3" s="1" t="s">
        <v>5284</v>
      </c>
      <c r="B3" s="1"/>
      <c r="C3" s="4"/>
      <c r="D3" s="4"/>
    </row>
    <row r="4" spans="1:9" ht="25.5">
      <c r="A4" s="123" t="s">
        <v>843</v>
      </c>
      <c r="B4" s="123" t="s">
        <v>736</v>
      </c>
      <c r="C4" s="123" t="s">
        <v>832</v>
      </c>
      <c r="D4" s="123" t="s">
        <v>844</v>
      </c>
      <c r="E4" s="123" t="s">
        <v>845</v>
      </c>
      <c r="F4" s="123" t="s">
        <v>846</v>
      </c>
      <c r="G4" s="123" t="s">
        <v>847</v>
      </c>
    </row>
    <row r="5" spans="1:9" ht="12.75" customHeight="1">
      <c r="A5" s="2211" t="s">
        <v>614</v>
      </c>
      <c r="B5" s="338" t="s">
        <v>722</v>
      </c>
      <c r="C5" s="94">
        <v>12</v>
      </c>
      <c r="D5" s="243">
        <v>11</v>
      </c>
      <c r="E5" s="339">
        <f>D5/C5*100</f>
        <v>91.666666666666657</v>
      </c>
      <c r="F5" s="99">
        <v>7</v>
      </c>
      <c r="G5" s="339">
        <f>F5/D5*100</f>
        <v>63.636363636363633</v>
      </c>
    </row>
    <row r="6" spans="1:9" ht="15.75">
      <c r="A6" s="2212"/>
      <c r="B6" s="338" t="s">
        <v>725</v>
      </c>
      <c r="C6" s="94">
        <v>23</v>
      </c>
      <c r="D6" s="243">
        <v>10</v>
      </c>
      <c r="E6" s="339">
        <f>D6/C6*100</f>
        <v>43.478260869565219</v>
      </c>
      <c r="F6" s="99">
        <v>10</v>
      </c>
      <c r="G6" s="339">
        <f>F6/D6*100</f>
        <v>100</v>
      </c>
      <c r="I6" s="340"/>
    </row>
    <row r="7" spans="1:9">
      <c r="A7" s="2213"/>
      <c r="B7" s="338" t="s">
        <v>728</v>
      </c>
      <c r="C7" s="94">
        <v>23</v>
      </c>
      <c r="D7" s="243">
        <v>3</v>
      </c>
      <c r="E7" s="339">
        <f>D7/C7*100</f>
        <v>13.043478260869565</v>
      </c>
      <c r="F7" s="99">
        <v>2</v>
      </c>
      <c r="G7" s="339">
        <f>F7/D7*100</f>
        <v>66.666666666666657</v>
      </c>
    </row>
    <row r="8" spans="1:9">
      <c r="A8" s="2214" t="s">
        <v>848</v>
      </c>
      <c r="B8" s="2214"/>
      <c r="C8" s="124">
        <f>SUM(C5:C7)</f>
        <v>58</v>
      </c>
      <c r="D8" s="124">
        <f>SUM(D5:D7)</f>
        <v>24</v>
      </c>
      <c r="E8" s="1751">
        <f t="shared" ref="E8:E15" si="0">D8/C8*100</f>
        <v>41.379310344827587</v>
      </c>
      <c r="F8" s="1711">
        <f>SUM(F5:F7)</f>
        <v>19</v>
      </c>
      <c r="G8" s="1751">
        <f t="shared" ref="G8:G15" si="1">F8/D8*100</f>
        <v>79.166666666666657</v>
      </c>
    </row>
    <row r="9" spans="1:9" ht="16.5" customHeight="1">
      <c r="A9" s="2209" t="s">
        <v>697</v>
      </c>
      <c r="B9" s="338" t="s">
        <v>721</v>
      </c>
      <c r="C9" s="94">
        <v>2</v>
      </c>
      <c r="D9" s="94">
        <v>2</v>
      </c>
      <c r="E9" s="339">
        <f t="shared" si="0"/>
        <v>100</v>
      </c>
      <c r="F9" s="99">
        <v>2</v>
      </c>
      <c r="G9" s="339">
        <f t="shared" si="1"/>
        <v>100</v>
      </c>
    </row>
    <row r="10" spans="1:9">
      <c r="A10" s="2209"/>
      <c r="B10" s="338" t="s">
        <v>722</v>
      </c>
      <c r="C10" s="94">
        <v>1</v>
      </c>
      <c r="D10" s="94">
        <v>1</v>
      </c>
      <c r="E10" s="339">
        <f t="shared" si="0"/>
        <v>100</v>
      </c>
      <c r="F10" s="99">
        <v>1</v>
      </c>
      <c r="G10" s="339">
        <f t="shared" si="1"/>
        <v>100</v>
      </c>
    </row>
    <row r="11" spans="1:9">
      <c r="A11" s="2209"/>
      <c r="B11" s="338" t="s">
        <v>725</v>
      </c>
      <c r="C11" s="94">
        <v>1</v>
      </c>
      <c r="D11" s="94">
        <v>1</v>
      </c>
      <c r="E11" s="339">
        <f t="shared" si="0"/>
        <v>100</v>
      </c>
      <c r="F11" s="99">
        <v>1</v>
      </c>
      <c r="G11" s="339">
        <f t="shared" si="1"/>
        <v>100</v>
      </c>
    </row>
    <row r="12" spans="1:9" ht="12.75" customHeight="1">
      <c r="A12" s="2209"/>
      <c r="B12" s="338" t="s">
        <v>726</v>
      </c>
      <c r="C12" s="94">
        <v>2</v>
      </c>
      <c r="D12" s="94">
        <v>1</v>
      </c>
      <c r="E12" s="339">
        <f t="shared" si="0"/>
        <v>50</v>
      </c>
      <c r="F12" s="99">
        <v>0</v>
      </c>
      <c r="G12" s="339">
        <f t="shared" si="1"/>
        <v>0</v>
      </c>
    </row>
    <row r="13" spans="1:9" ht="12.75" customHeight="1">
      <c r="A13" s="2209"/>
      <c r="B13" s="338" t="s">
        <v>728</v>
      </c>
      <c r="C13" s="94">
        <v>1</v>
      </c>
      <c r="D13" s="94">
        <v>1</v>
      </c>
      <c r="E13" s="339">
        <f t="shared" si="0"/>
        <v>100</v>
      </c>
      <c r="F13" s="99">
        <v>1</v>
      </c>
      <c r="G13" s="339">
        <f t="shared" si="1"/>
        <v>100</v>
      </c>
    </row>
    <row r="14" spans="1:9" ht="12.75" customHeight="1">
      <c r="A14" s="2209"/>
      <c r="B14" s="338" t="s">
        <v>729</v>
      </c>
      <c r="C14" s="94">
        <v>1</v>
      </c>
      <c r="D14" s="94">
        <v>1</v>
      </c>
      <c r="E14" s="339">
        <f t="shared" si="0"/>
        <v>100</v>
      </c>
      <c r="F14" s="99">
        <v>1</v>
      </c>
      <c r="G14" s="339">
        <f t="shared" si="1"/>
        <v>100</v>
      </c>
    </row>
    <row r="15" spans="1:9" ht="12.75" customHeight="1">
      <c r="A15" s="2209"/>
      <c r="B15" s="338" t="s">
        <v>730</v>
      </c>
      <c r="C15" s="94">
        <v>1</v>
      </c>
      <c r="D15" s="94">
        <v>1</v>
      </c>
      <c r="E15" s="339">
        <f t="shared" si="0"/>
        <v>100</v>
      </c>
      <c r="F15" s="99">
        <v>1</v>
      </c>
      <c r="G15" s="339">
        <f t="shared" si="1"/>
        <v>100</v>
      </c>
    </row>
    <row r="16" spans="1:9">
      <c r="A16" s="2209" t="s">
        <v>622</v>
      </c>
      <c r="B16" s="338" t="s">
        <v>722</v>
      </c>
      <c r="C16" s="94">
        <v>10</v>
      </c>
      <c r="D16" s="94">
        <v>5</v>
      </c>
      <c r="E16" s="339">
        <f>D16/C16*100</f>
        <v>50</v>
      </c>
      <c r="F16" s="99">
        <v>2</v>
      </c>
      <c r="G16" s="339">
        <f>F16/D16*100</f>
        <v>40</v>
      </c>
    </row>
    <row r="17" spans="1:7">
      <c r="A17" s="2209"/>
      <c r="B17" s="338" t="s">
        <v>725</v>
      </c>
      <c r="C17" s="94">
        <v>15</v>
      </c>
      <c r="D17" s="94">
        <v>7</v>
      </c>
      <c r="E17" s="339">
        <f>D17/C17*100</f>
        <v>46.666666666666664</v>
      </c>
      <c r="F17" s="99">
        <v>3</v>
      </c>
      <c r="G17" s="339">
        <f>F17/D17*100</f>
        <v>42.857142857142854</v>
      </c>
    </row>
    <row r="18" spans="1:7">
      <c r="A18" s="2209"/>
      <c r="B18" s="338" t="s">
        <v>728</v>
      </c>
      <c r="C18" s="94">
        <v>17</v>
      </c>
      <c r="D18" s="94">
        <v>1</v>
      </c>
      <c r="E18" s="339">
        <f>D18/C18*100</f>
        <v>5.8823529411764701</v>
      </c>
      <c r="F18" s="99">
        <v>1</v>
      </c>
      <c r="G18" s="339">
        <f>F18/D18*100</f>
        <v>100</v>
      </c>
    </row>
    <row r="19" spans="1:7">
      <c r="A19" s="2209" t="s">
        <v>698</v>
      </c>
      <c r="B19" s="338" t="s">
        <v>721</v>
      </c>
      <c r="C19" s="94">
        <v>2</v>
      </c>
      <c r="D19" s="94">
        <v>1</v>
      </c>
      <c r="E19" s="339">
        <f t="shared" ref="E19:E34" si="2">D19/C19*100</f>
        <v>50</v>
      </c>
      <c r="F19" s="99">
        <v>0</v>
      </c>
      <c r="G19" s="339">
        <f>F19/D19*100</f>
        <v>0</v>
      </c>
    </row>
    <row r="20" spans="1:7">
      <c r="A20" s="2209"/>
      <c r="B20" s="338" t="s">
        <v>722</v>
      </c>
      <c r="C20" s="94">
        <v>5</v>
      </c>
      <c r="D20" s="94">
        <v>0</v>
      </c>
      <c r="E20" s="339">
        <f t="shared" si="2"/>
        <v>0</v>
      </c>
      <c r="F20" s="99">
        <v>0</v>
      </c>
      <c r="G20" s="339">
        <v>0</v>
      </c>
    </row>
    <row r="21" spans="1:7">
      <c r="A21" s="2209"/>
      <c r="B21" s="338" t="s">
        <v>723</v>
      </c>
      <c r="C21" s="94">
        <v>2</v>
      </c>
      <c r="D21" s="94">
        <v>0</v>
      </c>
      <c r="E21" s="339">
        <f t="shared" si="2"/>
        <v>0</v>
      </c>
      <c r="F21" s="99">
        <v>0</v>
      </c>
      <c r="G21" s="339">
        <v>0</v>
      </c>
    </row>
    <row r="22" spans="1:7">
      <c r="A22" s="2209"/>
      <c r="B22" s="338" t="s">
        <v>724</v>
      </c>
      <c r="C22" s="94">
        <v>2</v>
      </c>
      <c r="D22" s="94">
        <v>0</v>
      </c>
      <c r="E22" s="339">
        <f t="shared" si="2"/>
        <v>0</v>
      </c>
      <c r="F22" s="99">
        <v>0</v>
      </c>
      <c r="G22" s="339">
        <v>0</v>
      </c>
    </row>
    <row r="23" spans="1:7">
      <c r="A23" s="2209"/>
      <c r="B23" s="338" t="s">
        <v>725</v>
      </c>
      <c r="C23" s="94">
        <v>2</v>
      </c>
      <c r="D23" s="94">
        <v>0</v>
      </c>
      <c r="E23" s="339">
        <f t="shared" si="2"/>
        <v>0</v>
      </c>
      <c r="F23" s="99">
        <v>0</v>
      </c>
      <c r="G23" s="339">
        <v>0</v>
      </c>
    </row>
    <row r="24" spans="1:7">
      <c r="A24" s="2209"/>
      <c r="B24" s="338" t="s">
        <v>726</v>
      </c>
      <c r="C24" s="94">
        <v>2</v>
      </c>
      <c r="D24" s="94">
        <v>0</v>
      </c>
      <c r="E24" s="339">
        <f t="shared" si="2"/>
        <v>0</v>
      </c>
      <c r="F24" s="99">
        <v>0</v>
      </c>
      <c r="G24" s="339">
        <v>0</v>
      </c>
    </row>
    <row r="25" spans="1:7">
      <c r="A25" s="2214" t="s">
        <v>849</v>
      </c>
      <c r="B25" s="2214"/>
      <c r="C25" s="124">
        <f>SUM(C9:C24)</f>
        <v>66</v>
      </c>
      <c r="D25" s="124">
        <f>SUM(D9:D24)</f>
        <v>22</v>
      </c>
      <c r="E25" s="1751">
        <f t="shared" si="2"/>
        <v>33.333333333333329</v>
      </c>
      <c r="F25" s="1711">
        <f>SUM(F9:F24)</f>
        <v>13</v>
      </c>
      <c r="G25" s="1751">
        <f t="shared" ref="G25:G34" si="3">F25/D25*100</f>
        <v>59.090909090909093</v>
      </c>
    </row>
    <row r="26" spans="1:7">
      <c r="A26" s="2209" t="s">
        <v>627</v>
      </c>
      <c r="B26" s="338" t="s">
        <v>717</v>
      </c>
      <c r="C26" s="94">
        <v>20</v>
      </c>
      <c r="D26" s="243">
        <v>12</v>
      </c>
      <c r="E26" s="339">
        <f t="shared" si="2"/>
        <v>60</v>
      </c>
      <c r="F26" s="99">
        <v>13</v>
      </c>
      <c r="G26" s="339">
        <f t="shared" si="3"/>
        <v>108.33333333333333</v>
      </c>
    </row>
    <row r="27" spans="1:7">
      <c r="A27" s="2209"/>
      <c r="B27" s="338" t="s">
        <v>720</v>
      </c>
      <c r="C27" s="94">
        <v>13</v>
      </c>
      <c r="D27" s="243">
        <v>5</v>
      </c>
      <c r="E27" s="339">
        <f t="shared" si="2"/>
        <v>38.461538461538467</v>
      </c>
      <c r="F27" s="99">
        <v>5</v>
      </c>
      <c r="G27" s="339">
        <f t="shared" si="3"/>
        <v>100</v>
      </c>
    </row>
    <row r="28" spans="1:7">
      <c r="A28" s="2209"/>
      <c r="B28" s="338" t="s">
        <v>723</v>
      </c>
      <c r="C28" s="94">
        <v>22</v>
      </c>
      <c r="D28" s="243">
        <v>10</v>
      </c>
      <c r="E28" s="339">
        <f t="shared" si="2"/>
        <v>45.454545454545453</v>
      </c>
      <c r="F28" s="99">
        <v>7</v>
      </c>
      <c r="G28" s="339">
        <f t="shared" si="3"/>
        <v>70</v>
      </c>
    </row>
    <row r="29" spans="1:7">
      <c r="A29" s="2209"/>
      <c r="B29" s="338" t="s">
        <v>728</v>
      </c>
      <c r="C29" s="94">
        <v>14</v>
      </c>
      <c r="D29" s="243">
        <v>2</v>
      </c>
      <c r="E29" s="339">
        <f t="shared" si="2"/>
        <v>14.285714285714285</v>
      </c>
      <c r="F29" s="99">
        <v>0</v>
      </c>
      <c r="G29" s="339">
        <f t="shared" si="3"/>
        <v>0</v>
      </c>
    </row>
    <row r="30" spans="1:7">
      <c r="A30" s="2209" t="s">
        <v>631</v>
      </c>
      <c r="B30" s="338" t="s">
        <v>717</v>
      </c>
      <c r="C30" s="94">
        <v>12</v>
      </c>
      <c r="D30" s="243">
        <v>2</v>
      </c>
      <c r="E30" s="339">
        <f t="shared" si="2"/>
        <v>16.666666666666664</v>
      </c>
      <c r="F30" s="99">
        <v>2</v>
      </c>
      <c r="G30" s="339">
        <f t="shared" si="3"/>
        <v>100</v>
      </c>
    </row>
    <row r="31" spans="1:7">
      <c r="A31" s="2209"/>
      <c r="B31" s="338" t="s">
        <v>720</v>
      </c>
      <c r="C31" s="94">
        <v>13</v>
      </c>
      <c r="D31" s="243">
        <v>3</v>
      </c>
      <c r="E31" s="339">
        <f t="shared" si="2"/>
        <v>23.076923076923077</v>
      </c>
      <c r="F31" s="99">
        <v>1</v>
      </c>
      <c r="G31" s="339">
        <f t="shared" si="3"/>
        <v>33.333333333333329</v>
      </c>
    </row>
    <row r="32" spans="1:7">
      <c r="A32" s="2209"/>
      <c r="B32" s="338" t="s">
        <v>725</v>
      </c>
      <c r="C32" s="94">
        <v>15</v>
      </c>
      <c r="D32" s="243">
        <v>1</v>
      </c>
      <c r="E32" s="339">
        <f t="shared" si="2"/>
        <v>6.666666666666667</v>
      </c>
      <c r="F32" s="99">
        <v>1</v>
      </c>
      <c r="G32" s="339">
        <f t="shared" si="3"/>
        <v>100</v>
      </c>
    </row>
    <row r="33" spans="1:7">
      <c r="A33" s="2185" t="s">
        <v>850</v>
      </c>
      <c r="B33" s="2185"/>
      <c r="C33" s="124">
        <f>SUM(C26:C32)</f>
        <v>109</v>
      </c>
      <c r="D33" s="124">
        <f>SUM(D26:D32)</f>
        <v>35</v>
      </c>
      <c r="E33" s="1751">
        <f t="shared" si="2"/>
        <v>32.11009174311927</v>
      </c>
      <c r="F33" s="1711">
        <f>SUM(F26:F32)</f>
        <v>29</v>
      </c>
      <c r="G33" s="1751">
        <f t="shared" si="3"/>
        <v>82.857142857142861</v>
      </c>
    </row>
    <row r="34" spans="1:7">
      <c r="A34" s="2210" t="s">
        <v>31</v>
      </c>
      <c r="B34" s="2210"/>
      <c r="C34" s="124">
        <f>SUM(C33,C25,C8)</f>
        <v>233</v>
      </c>
      <c r="D34" s="124">
        <f>SUM(D33,D25,D8)</f>
        <v>81</v>
      </c>
      <c r="E34" s="1751">
        <f t="shared" si="2"/>
        <v>34.763948497854074</v>
      </c>
      <c r="F34" s="1711">
        <f>SUM(F33,F25,F8)</f>
        <v>61</v>
      </c>
      <c r="G34" s="1751">
        <f t="shared" si="3"/>
        <v>75.308641975308646</v>
      </c>
    </row>
    <row r="35" spans="1:7">
      <c r="A35" s="341" t="s">
        <v>649</v>
      </c>
      <c r="B35" s="341"/>
      <c r="C35" s="137"/>
      <c r="D35" s="137"/>
      <c r="E35" s="137"/>
      <c r="F35" s="137"/>
    </row>
    <row r="39" spans="1:7" ht="26.25">
      <c r="A39" s="342"/>
    </row>
  </sheetData>
  <mergeCells count="10">
    <mergeCell ref="A26:A29"/>
    <mergeCell ref="A30:A32"/>
    <mergeCell ref="A33:B33"/>
    <mergeCell ref="A34:B34"/>
    <mergeCell ref="A5:A7"/>
    <mergeCell ref="A8:B8"/>
    <mergeCell ref="A9:A15"/>
    <mergeCell ref="A16:A18"/>
    <mergeCell ref="A19:A24"/>
    <mergeCell ref="A25:B25"/>
  </mergeCells>
  <printOptions horizontalCentered="1"/>
  <pageMargins left="0.59055118110236227" right="0.59055118110236227" top="0.78740157480314965" bottom="0.78740157480314965" header="0.19685039370078741" footer="0.19685039370078741"/>
  <pageSetup scale="97" orientation="landscape" r:id="rId1"/>
  <colBreaks count="5" manualBreakCount="5">
    <brk id="8" max="1048575" man="1"/>
    <brk id="15" max="1048575" man="1"/>
    <brk id="22" max="1048575" man="1"/>
    <brk id="29" max="1048575" man="1"/>
    <brk id="43"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45"/>
  <sheetViews>
    <sheetView zoomScaleNormal="100" workbookViewId="0">
      <selection activeCell="A2" sqref="A2"/>
    </sheetView>
  </sheetViews>
  <sheetFormatPr baseColWidth="10" defaultColWidth="11.42578125" defaultRowHeight="12.75"/>
  <cols>
    <col min="1" max="1" width="53.5703125" style="2" customWidth="1"/>
    <col min="2" max="6" width="10.7109375" style="2" customWidth="1"/>
    <col min="7" max="7" width="13.7109375" style="2" customWidth="1"/>
    <col min="8" max="50" width="10.7109375" style="2" customWidth="1"/>
    <col min="51" max="16384" width="11.42578125" style="2"/>
  </cols>
  <sheetData>
    <row r="1" spans="1:6">
      <c r="A1" s="1" t="s">
        <v>651</v>
      </c>
      <c r="B1" s="1"/>
      <c r="C1" s="1"/>
      <c r="D1" s="1"/>
    </row>
    <row r="2" spans="1:6">
      <c r="A2" s="3" t="s">
        <v>2490</v>
      </c>
      <c r="B2" s="3"/>
    </row>
    <row r="3" spans="1:6">
      <c r="A3" s="1" t="s">
        <v>5321</v>
      </c>
      <c r="B3" s="1"/>
      <c r="C3" s="4"/>
      <c r="D3" s="4"/>
    </row>
    <row r="4" spans="1:6">
      <c r="A4" s="1108" t="s">
        <v>2469</v>
      </c>
      <c r="B4" s="1108" t="s">
        <v>2470</v>
      </c>
      <c r="C4" s="137"/>
      <c r="D4" s="137"/>
      <c r="E4" s="137"/>
      <c r="F4" s="137"/>
    </row>
    <row r="5" spans="1:6">
      <c r="A5" s="1109" t="s">
        <v>2471</v>
      </c>
      <c r="B5" s="817">
        <v>415</v>
      </c>
    </row>
    <row r="6" spans="1:6">
      <c r="A6" s="1109" t="s">
        <v>2472</v>
      </c>
      <c r="B6" s="817">
        <v>289</v>
      </c>
    </row>
    <row r="7" spans="1:6">
      <c r="A7" s="1109" t="s">
        <v>2473</v>
      </c>
      <c r="B7" s="817">
        <v>175</v>
      </c>
    </row>
    <row r="8" spans="1:6">
      <c r="A8" s="1109" t="s">
        <v>2474</v>
      </c>
      <c r="B8" s="817">
        <v>110</v>
      </c>
    </row>
    <row r="9" spans="1:6">
      <c r="A9" s="1109" t="s">
        <v>2475</v>
      </c>
      <c r="B9" s="817">
        <v>103</v>
      </c>
    </row>
    <row r="10" spans="1:6">
      <c r="A10" s="1109" t="s">
        <v>2476</v>
      </c>
      <c r="B10" s="817">
        <v>89</v>
      </c>
    </row>
    <row r="11" spans="1:6">
      <c r="A11" s="1109" t="s">
        <v>2477</v>
      </c>
      <c r="B11" s="817">
        <v>69</v>
      </c>
    </row>
    <row r="12" spans="1:6">
      <c r="A12" s="1109" t="s">
        <v>2478</v>
      </c>
      <c r="B12" s="817">
        <v>66</v>
      </c>
    </row>
    <row r="13" spans="1:6">
      <c r="A13" s="1109" t="s">
        <v>2479</v>
      </c>
      <c r="B13" s="817">
        <v>62</v>
      </c>
    </row>
    <row r="14" spans="1:6">
      <c r="A14" s="1109" t="s">
        <v>2480</v>
      </c>
      <c r="B14" s="817">
        <v>50</v>
      </c>
    </row>
    <row r="15" spans="1:6">
      <c r="A15" s="1109" t="s">
        <v>36</v>
      </c>
      <c r="B15" s="817">
        <v>44</v>
      </c>
    </row>
    <row r="16" spans="1:6" ht="25.5">
      <c r="A16" s="1109" t="s">
        <v>2481</v>
      </c>
      <c r="B16" s="817">
        <v>44</v>
      </c>
    </row>
    <row r="17" spans="1:2">
      <c r="A17" s="1109" t="s">
        <v>5450</v>
      </c>
      <c r="B17" s="817">
        <v>42</v>
      </c>
    </row>
    <row r="18" spans="1:2">
      <c r="A18" s="1109" t="s">
        <v>2482</v>
      </c>
      <c r="B18" s="817">
        <v>37</v>
      </c>
    </row>
    <row r="19" spans="1:2">
      <c r="A19" s="1109" t="s">
        <v>2483</v>
      </c>
      <c r="B19" s="817">
        <v>34</v>
      </c>
    </row>
    <row r="20" spans="1:2">
      <c r="A20" s="1109" t="s">
        <v>2484</v>
      </c>
      <c r="B20" s="817">
        <v>33</v>
      </c>
    </row>
    <row r="21" spans="1:2">
      <c r="A21" s="1109" t="s">
        <v>2485</v>
      </c>
      <c r="B21" s="817">
        <v>30</v>
      </c>
    </row>
    <row r="22" spans="1:2">
      <c r="A22" s="1109" t="s">
        <v>2486</v>
      </c>
      <c r="B22" s="817">
        <v>28</v>
      </c>
    </row>
    <row r="23" spans="1:2">
      <c r="A23" s="1109" t="s">
        <v>2487</v>
      </c>
      <c r="B23" s="817">
        <v>28</v>
      </c>
    </row>
    <row r="24" spans="1:2">
      <c r="A24" s="1109" t="s">
        <v>2488</v>
      </c>
      <c r="B24" s="817">
        <v>19</v>
      </c>
    </row>
    <row r="25" spans="1:2">
      <c r="A25" s="1109" t="s">
        <v>2489</v>
      </c>
      <c r="B25" s="817">
        <v>16</v>
      </c>
    </row>
    <row r="26" spans="1:2">
      <c r="A26" s="1025" t="s">
        <v>0</v>
      </c>
      <c r="B26" s="184">
        <f>SUM(B5:B25)</f>
        <v>1783</v>
      </c>
    </row>
    <row r="28" spans="1:2">
      <c r="A28" s="1" t="s">
        <v>2504</v>
      </c>
    </row>
    <row r="29" spans="1:2">
      <c r="A29" s="1108" t="s">
        <v>2491</v>
      </c>
      <c r="B29" s="1108" t="s">
        <v>2470</v>
      </c>
    </row>
    <row r="30" spans="1:2">
      <c r="A30" s="1109" t="s">
        <v>2492</v>
      </c>
      <c r="B30" s="817">
        <v>322</v>
      </c>
    </row>
    <row r="31" spans="1:2">
      <c r="A31" s="1109" t="s">
        <v>2493</v>
      </c>
      <c r="B31" s="817">
        <v>142</v>
      </c>
    </row>
    <row r="32" spans="1:2">
      <c r="A32" s="1109" t="s">
        <v>2494</v>
      </c>
      <c r="B32" s="817">
        <v>133</v>
      </c>
    </row>
    <row r="33" spans="1:2">
      <c r="A33" s="1109" t="s">
        <v>2495</v>
      </c>
      <c r="B33" s="817">
        <v>90</v>
      </c>
    </row>
    <row r="34" spans="1:2">
      <c r="A34" s="1109" t="s">
        <v>2496</v>
      </c>
      <c r="B34" s="817">
        <v>89</v>
      </c>
    </row>
    <row r="35" spans="1:2">
      <c r="A35" s="1109" t="s">
        <v>2497</v>
      </c>
      <c r="B35" s="817">
        <v>74</v>
      </c>
    </row>
    <row r="36" spans="1:2">
      <c r="A36" s="1109" t="s">
        <v>2498</v>
      </c>
      <c r="B36" s="817">
        <v>63</v>
      </c>
    </row>
    <row r="37" spans="1:2">
      <c r="A37" s="1109" t="s">
        <v>2499</v>
      </c>
      <c r="B37" s="817">
        <v>60</v>
      </c>
    </row>
    <row r="38" spans="1:2">
      <c r="A38" s="1109" t="s">
        <v>2500</v>
      </c>
      <c r="B38" s="817">
        <v>50</v>
      </c>
    </row>
    <row r="39" spans="1:2">
      <c r="A39" s="1109" t="s">
        <v>1396</v>
      </c>
      <c r="B39" s="817">
        <v>48</v>
      </c>
    </row>
    <row r="40" spans="1:2">
      <c r="A40" s="1109" t="s">
        <v>2501</v>
      </c>
      <c r="B40" s="817">
        <v>44</v>
      </c>
    </row>
    <row r="41" spans="1:2">
      <c r="A41" s="1109" t="s">
        <v>2502</v>
      </c>
      <c r="B41" s="817">
        <v>41</v>
      </c>
    </row>
    <row r="42" spans="1:2">
      <c r="A42" s="1109" t="s">
        <v>5068</v>
      </c>
      <c r="B42" s="817">
        <v>41</v>
      </c>
    </row>
    <row r="43" spans="1:2">
      <c r="A43" s="1109" t="s">
        <v>2503</v>
      </c>
      <c r="B43" s="817">
        <v>39</v>
      </c>
    </row>
    <row r="44" spans="1:2">
      <c r="A44" s="1025" t="s">
        <v>0</v>
      </c>
      <c r="B44" s="184">
        <f>SUM(B30:B43)</f>
        <v>1236</v>
      </c>
    </row>
    <row r="45" spans="1:2">
      <c r="A45" s="341" t="s">
        <v>649</v>
      </c>
    </row>
  </sheetData>
  <printOptions horizontalCentered="1"/>
  <pageMargins left="0.59055118110236227" right="0.59055118110236227" top="0.78740157480314965" bottom="0.78740157480314965" header="0.19685039370078741" footer="0.19685039370078741"/>
  <pageSetup scale="87" orientation="landscape" r:id="rId1"/>
  <colBreaks count="5" manualBreakCount="5">
    <brk id="8" max="1048575" man="1"/>
    <brk id="15" max="1048575" man="1"/>
    <brk id="22" max="1048575" man="1"/>
    <brk id="29" max="1048575" man="1"/>
    <brk id="4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7"/>
  <sheetViews>
    <sheetView zoomScaleNormal="100" zoomScalePageLayoutView="200" workbookViewId="0">
      <selection activeCell="A2" sqref="A2"/>
    </sheetView>
  </sheetViews>
  <sheetFormatPr baseColWidth="10" defaultColWidth="11.42578125" defaultRowHeight="12.75"/>
  <cols>
    <col min="1" max="1" width="38" style="1111" bestFit="1" customWidth="1"/>
    <col min="2" max="5" width="11.7109375" style="1111" customWidth="1"/>
    <col min="6" max="16384" width="11.42578125" style="1111"/>
  </cols>
  <sheetData>
    <row r="1" spans="1:8">
      <c r="A1" s="1" t="s">
        <v>651</v>
      </c>
      <c r="C1" s="1114"/>
      <c r="D1" s="1114"/>
      <c r="E1" s="1114"/>
    </row>
    <row r="2" spans="1:8">
      <c r="A2" s="3" t="s">
        <v>2507</v>
      </c>
    </row>
    <row r="3" spans="1:8">
      <c r="A3" s="1114" t="s">
        <v>6537</v>
      </c>
      <c r="B3" s="1114"/>
    </row>
    <row r="4" spans="1:8">
      <c r="A4" s="1115" t="s">
        <v>1129</v>
      </c>
      <c r="B4" s="1115" t="s">
        <v>48</v>
      </c>
      <c r="C4" s="1115" t="s">
        <v>2245</v>
      </c>
      <c r="D4" s="1115" t="s">
        <v>2246</v>
      </c>
      <c r="E4" s="1115" t="s">
        <v>2247</v>
      </c>
    </row>
    <row r="5" spans="1:8">
      <c r="A5" s="1752" t="s">
        <v>2248</v>
      </c>
      <c r="B5" s="1112" t="s">
        <v>733</v>
      </c>
      <c r="C5" s="1112" t="s">
        <v>757</v>
      </c>
      <c r="D5" s="1112" t="s">
        <v>757</v>
      </c>
      <c r="E5" s="1112" t="s">
        <v>757</v>
      </c>
    </row>
    <row r="6" spans="1:8">
      <c r="A6" s="1752" t="s">
        <v>2249</v>
      </c>
      <c r="B6" s="1112" t="s">
        <v>733</v>
      </c>
      <c r="C6" s="1112">
        <v>8</v>
      </c>
      <c r="D6" s="1112">
        <v>2</v>
      </c>
      <c r="E6" s="1112">
        <v>0</v>
      </c>
    </row>
    <row r="7" spans="1:8">
      <c r="A7" s="1752" t="s">
        <v>856</v>
      </c>
      <c r="B7" s="1112" t="s">
        <v>733</v>
      </c>
      <c r="C7" s="1112">
        <v>21</v>
      </c>
      <c r="D7" s="1112">
        <v>11</v>
      </c>
      <c r="E7" s="1112">
        <v>11</v>
      </c>
    </row>
    <row r="8" spans="1:8">
      <c r="A8" s="1752" t="s">
        <v>865</v>
      </c>
      <c r="B8" s="1112" t="s">
        <v>733</v>
      </c>
      <c r="C8" s="1112">
        <v>11</v>
      </c>
      <c r="D8" s="1112">
        <v>7</v>
      </c>
      <c r="E8" s="1112">
        <v>7</v>
      </c>
      <c r="H8" s="1113"/>
    </row>
    <row r="9" spans="1:8">
      <c r="A9" s="2216" t="s">
        <v>2505</v>
      </c>
      <c r="B9" s="2217"/>
      <c r="C9" s="1713">
        <f>SUM(C6:C8)</f>
        <v>40</v>
      </c>
      <c r="D9" s="1713">
        <f>SUM(D6:D8)</f>
        <v>20</v>
      </c>
      <c r="E9" s="1713">
        <f>SUM(E6:E8)</f>
        <v>18</v>
      </c>
    </row>
    <row r="10" spans="1:8">
      <c r="A10" s="1752" t="s">
        <v>2250</v>
      </c>
      <c r="B10" s="1112" t="s">
        <v>734</v>
      </c>
      <c r="C10" s="1112">
        <v>19</v>
      </c>
      <c r="D10" s="1112">
        <v>18</v>
      </c>
      <c r="E10" s="1112">
        <v>14</v>
      </c>
    </row>
    <row r="11" spans="1:8">
      <c r="A11" s="1752" t="s">
        <v>2249</v>
      </c>
      <c r="B11" s="1112" t="s">
        <v>734</v>
      </c>
      <c r="C11" s="1112">
        <v>10</v>
      </c>
      <c r="D11" s="1112">
        <v>9</v>
      </c>
      <c r="E11" s="1112">
        <v>8</v>
      </c>
    </row>
    <row r="12" spans="1:8">
      <c r="A12" s="1752" t="s">
        <v>856</v>
      </c>
      <c r="B12" s="1112" t="s">
        <v>734</v>
      </c>
      <c r="C12" s="1112">
        <v>15</v>
      </c>
      <c r="D12" s="1112">
        <v>15</v>
      </c>
      <c r="E12" s="1112">
        <v>10</v>
      </c>
    </row>
    <row r="13" spans="1:8">
      <c r="A13" s="1752" t="s">
        <v>5069</v>
      </c>
      <c r="B13" s="1112" t="s">
        <v>734</v>
      </c>
      <c r="C13" s="1112">
        <v>8</v>
      </c>
      <c r="D13" s="1112">
        <v>8</v>
      </c>
      <c r="E13" s="1112">
        <v>7</v>
      </c>
    </row>
    <row r="14" spans="1:8">
      <c r="A14" s="2218" t="s">
        <v>2506</v>
      </c>
      <c r="B14" s="2218"/>
      <c r="C14" s="1713">
        <f>SUM(C10:C13)</f>
        <v>52</v>
      </c>
      <c r="D14" s="1713">
        <f>SUM(D10:D13)</f>
        <v>50</v>
      </c>
      <c r="E14" s="1713">
        <f>SUM(E10:E13)</f>
        <v>39</v>
      </c>
    </row>
    <row r="15" spans="1:8">
      <c r="A15" s="2219" t="s">
        <v>0</v>
      </c>
      <c r="B15" s="2219"/>
      <c r="C15" s="1713">
        <f>SUM(C14,C9)</f>
        <v>92</v>
      </c>
      <c r="D15" s="1713">
        <f t="shared" ref="D15:E15" si="0">SUM(D14,D9)</f>
        <v>70</v>
      </c>
      <c r="E15" s="1713">
        <f t="shared" si="0"/>
        <v>57</v>
      </c>
    </row>
    <row r="16" spans="1:8">
      <c r="A16" s="2215" t="s">
        <v>6540</v>
      </c>
      <c r="B16" s="2215"/>
      <c r="C16" s="2215"/>
      <c r="D16" s="2215"/>
      <c r="E16" s="2215"/>
    </row>
    <row r="17" spans="1:5" ht="12.75" customHeight="1">
      <c r="A17" s="1812" t="s">
        <v>5275</v>
      </c>
      <c r="B17" s="1812"/>
      <c r="C17" s="1812"/>
      <c r="D17" s="1812"/>
      <c r="E17" s="1812"/>
    </row>
  </sheetData>
  <mergeCells count="4">
    <mergeCell ref="A16:E16"/>
    <mergeCell ref="A9:B9"/>
    <mergeCell ref="A14:B14"/>
    <mergeCell ref="A15:B15"/>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40"/>
  <sheetViews>
    <sheetView workbookViewId="0">
      <selection activeCell="A2" sqref="A2"/>
    </sheetView>
  </sheetViews>
  <sheetFormatPr baseColWidth="10" defaultColWidth="11.42578125" defaultRowHeight="12.75"/>
  <cols>
    <col min="1" max="1" width="30.7109375" style="2" customWidth="1"/>
    <col min="2" max="2" width="14.28515625" style="2" customWidth="1"/>
    <col min="3" max="3" width="13.85546875" style="2" customWidth="1"/>
    <col min="4" max="4" width="13.140625" style="2" customWidth="1"/>
    <col min="5" max="5" width="14" style="2" customWidth="1"/>
    <col min="6" max="7" width="15.7109375" style="2" customWidth="1"/>
    <col min="8" max="16384" width="11.42578125" style="2"/>
  </cols>
  <sheetData>
    <row r="1" spans="1:7">
      <c r="A1" s="1" t="s">
        <v>651</v>
      </c>
    </row>
    <row r="2" spans="1:7">
      <c r="A2" s="3" t="s">
        <v>55</v>
      </c>
    </row>
    <row r="3" spans="1:7">
      <c r="A3" s="361" t="s">
        <v>5322</v>
      </c>
    </row>
    <row r="4" spans="1:7" ht="51">
      <c r="A4" s="1110" t="s">
        <v>5288</v>
      </c>
      <c r="B4" s="1110" t="s">
        <v>5289</v>
      </c>
      <c r="C4" s="1110" t="s">
        <v>5290</v>
      </c>
      <c r="D4" s="1110" t="s">
        <v>5291</v>
      </c>
      <c r="E4" s="1110" t="s">
        <v>5292</v>
      </c>
      <c r="F4" s="1110" t="s">
        <v>5293</v>
      </c>
      <c r="G4" s="1110" t="s">
        <v>5294</v>
      </c>
    </row>
    <row r="5" spans="1:7">
      <c r="A5" s="1116" t="s">
        <v>2520</v>
      </c>
      <c r="B5" s="1117">
        <v>58</v>
      </c>
      <c r="C5" s="1118">
        <v>399</v>
      </c>
      <c r="D5" s="1119">
        <v>90</v>
      </c>
      <c r="E5" s="1119">
        <v>607</v>
      </c>
      <c r="F5" s="1120">
        <f>(B5/D5)*100</f>
        <v>64.444444444444443</v>
      </c>
      <c r="G5" s="1121">
        <f>(C5/E5)*100</f>
        <v>65.733113673805605</v>
      </c>
    </row>
    <row r="6" spans="1:7">
      <c r="A6" s="1116" t="s">
        <v>2508</v>
      </c>
      <c r="B6" s="1117">
        <v>54</v>
      </c>
      <c r="C6" s="1118">
        <v>391</v>
      </c>
      <c r="D6" s="1119">
        <v>90</v>
      </c>
      <c r="E6" s="1119">
        <v>607</v>
      </c>
      <c r="F6" s="1120">
        <f>(B6/D6)*100</f>
        <v>60</v>
      </c>
      <c r="G6" s="1121">
        <f>(C6/E6)*100</f>
        <v>64.415156507413514</v>
      </c>
    </row>
    <row r="7" spans="1:7" ht="24">
      <c r="A7" s="1122" t="s">
        <v>2509</v>
      </c>
      <c r="B7" s="1126">
        <v>54</v>
      </c>
      <c r="C7" s="1126">
        <v>363</v>
      </c>
      <c r="D7" s="1119">
        <v>90</v>
      </c>
      <c r="E7" s="1119">
        <v>607</v>
      </c>
      <c r="F7" s="1120">
        <f t="shared" ref="F7:G20" si="0">(B7/D7)*100</f>
        <v>60</v>
      </c>
      <c r="G7" s="1121">
        <f t="shared" si="0"/>
        <v>59.802306425041188</v>
      </c>
    </row>
    <row r="8" spans="1:7">
      <c r="A8" s="1122" t="s">
        <v>2510</v>
      </c>
      <c r="B8" s="1126">
        <v>55</v>
      </c>
      <c r="C8" s="1126">
        <v>380</v>
      </c>
      <c r="D8" s="1119">
        <v>90</v>
      </c>
      <c r="E8" s="1119">
        <v>607</v>
      </c>
      <c r="F8" s="1120">
        <f t="shared" si="0"/>
        <v>61.111111111111114</v>
      </c>
      <c r="G8" s="1121">
        <f t="shared" si="0"/>
        <v>62.602965403624381</v>
      </c>
    </row>
    <row r="9" spans="1:7" ht="24">
      <c r="A9" s="1122" t="s">
        <v>5285</v>
      </c>
      <c r="B9" s="1126">
        <v>54</v>
      </c>
      <c r="C9" s="1126">
        <v>391</v>
      </c>
      <c r="D9" s="1119">
        <v>90</v>
      </c>
      <c r="E9" s="1119">
        <v>607</v>
      </c>
      <c r="F9" s="1120">
        <f t="shared" si="0"/>
        <v>60</v>
      </c>
      <c r="G9" s="1121">
        <f t="shared" si="0"/>
        <v>64.415156507413514</v>
      </c>
    </row>
    <row r="10" spans="1:7" ht="24">
      <c r="A10" s="1122" t="s">
        <v>2511</v>
      </c>
      <c r="B10" s="1126">
        <v>55</v>
      </c>
      <c r="C10" s="1126">
        <v>390</v>
      </c>
      <c r="D10" s="1119">
        <v>90</v>
      </c>
      <c r="E10" s="1119">
        <v>607</v>
      </c>
      <c r="F10" s="1120">
        <f t="shared" si="0"/>
        <v>61.111111111111114</v>
      </c>
      <c r="G10" s="1121">
        <f t="shared" si="0"/>
        <v>64.250411861614495</v>
      </c>
    </row>
    <row r="11" spans="1:7" ht="24">
      <c r="A11" s="1122" t="s">
        <v>2512</v>
      </c>
      <c r="B11" s="1126">
        <v>53</v>
      </c>
      <c r="C11" s="1126">
        <v>388</v>
      </c>
      <c r="D11" s="1119">
        <v>90</v>
      </c>
      <c r="E11" s="1119">
        <v>607</v>
      </c>
      <c r="F11" s="1120">
        <f t="shared" si="0"/>
        <v>58.888888888888893</v>
      </c>
      <c r="G11" s="1121">
        <f t="shared" si="0"/>
        <v>63.920922570016472</v>
      </c>
    </row>
    <row r="12" spans="1:7">
      <c r="A12" s="1122" t="s">
        <v>5451</v>
      </c>
      <c r="B12" s="1126">
        <v>53</v>
      </c>
      <c r="C12" s="1126">
        <v>387</v>
      </c>
      <c r="D12" s="1119">
        <v>90</v>
      </c>
      <c r="E12" s="1119">
        <v>607</v>
      </c>
      <c r="F12" s="1120">
        <f t="shared" si="0"/>
        <v>58.888888888888893</v>
      </c>
      <c r="G12" s="1121">
        <f t="shared" si="0"/>
        <v>63.756177924217461</v>
      </c>
    </row>
    <row r="13" spans="1:7">
      <c r="A13" s="1122" t="s">
        <v>5287</v>
      </c>
      <c r="B13" s="1126">
        <v>53</v>
      </c>
      <c r="C13" s="1126">
        <v>390</v>
      </c>
      <c r="D13" s="1119">
        <v>90</v>
      </c>
      <c r="E13" s="1119">
        <v>607</v>
      </c>
      <c r="F13" s="1120">
        <f t="shared" si="0"/>
        <v>58.888888888888893</v>
      </c>
      <c r="G13" s="1121">
        <f t="shared" si="0"/>
        <v>64.250411861614495</v>
      </c>
    </row>
    <row r="14" spans="1:7" ht="24">
      <c r="A14" s="1122" t="s">
        <v>5286</v>
      </c>
      <c r="B14" s="1126">
        <v>54</v>
      </c>
      <c r="C14" s="1126">
        <v>387</v>
      </c>
      <c r="D14" s="1119">
        <v>90</v>
      </c>
      <c r="E14" s="1119">
        <v>607</v>
      </c>
      <c r="F14" s="1120">
        <f t="shared" si="0"/>
        <v>60</v>
      </c>
      <c r="G14" s="1121">
        <f t="shared" si="0"/>
        <v>63.756177924217461</v>
      </c>
    </row>
    <row r="15" spans="1:7">
      <c r="A15" s="1122" t="s">
        <v>2514</v>
      </c>
      <c r="B15" s="1126">
        <v>54</v>
      </c>
      <c r="C15" s="1126">
        <v>386</v>
      </c>
      <c r="D15" s="1119">
        <v>90</v>
      </c>
      <c r="E15" s="1119">
        <v>607</v>
      </c>
      <c r="F15" s="1120">
        <f t="shared" si="0"/>
        <v>60</v>
      </c>
      <c r="G15" s="1121">
        <f t="shared" si="0"/>
        <v>63.59143327841845</v>
      </c>
    </row>
    <row r="16" spans="1:7">
      <c r="A16" s="1122" t="s">
        <v>2515</v>
      </c>
      <c r="B16" s="1126">
        <v>53</v>
      </c>
      <c r="C16" s="1126">
        <v>381</v>
      </c>
      <c r="D16" s="1119">
        <v>90</v>
      </c>
      <c r="E16" s="1119">
        <v>607</v>
      </c>
      <c r="F16" s="1120">
        <f t="shared" si="0"/>
        <v>58.888888888888893</v>
      </c>
      <c r="G16" s="1121">
        <f t="shared" si="0"/>
        <v>62.7677100494234</v>
      </c>
    </row>
    <row r="17" spans="1:7">
      <c r="A17" s="1122" t="s">
        <v>2516</v>
      </c>
      <c r="B17" s="1126">
        <v>53</v>
      </c>
      <c r="C17" s="1126">
        <v>383</v>
      </c>
      <c r="D17" s="1119">
        <v>90</v>
      </c>
      <c r="E17" s="1119">
        <v>607</v>
      </c>
      <c r="F17" s="1120">
        <f t="shared" si="0"/>
        <v>58.888888888888893</v>
      </c>
      <c r="G17" s="1121">
        <f t="shared" si="0"/>
        <v>63.097199341021415</v>
      </c>
    </row>
    <row r="18" spans="1:7">
      <c r="A18" s="1122" t="s">
        <v>2517</v>
      </c>
      <c r="B18" s="1126">
        <v>55</v>
      </c>
      <c r="C18" s="1126">
        <v>380</v>
      </c>
      <c r="D18" s="1119">
        <v>90</v>
      </c>
      <c r="E18" s="1119">
        <v>607</v>
      </c>
      <c r="F18" s="1120">
        <f t="shared" si="0"/>
        <v>61.111111111111114</v>
      </c>
      <c r="G18" s="1121">
        <f t="shared" si="0"/>
        <v>62.602965403624381</v>
      </c>
    </row>
    <row r="19" spans="1:7">
      <c r="A19" s="1122" t="s">
        <v>5070</v>
      </c>
      <c r="B19" s="1126">
        <v>55</v>
      </c>
      <c r="C19" s="1126">
        <v>390</v>
      </c>
      <c r="D19" s="1119">
        <v>90</v>
      </c>
      <c r="E19" s="1119">
        <v>607</v>
      </c>
      <c r="F19" s="1120">
        <f t="shared" si="0"/>
        <v>61.111111111111114</v>
      </c>
      <c r="G19" s="1121">
        <f t="shared" si="0"/>
        <v>64.250411861614495</v>
      </c>
    </row>
    <row r="20" spans="1:7">
      <c r="A20" s="1122" t="s">
        <v>2519</v>
      </c>
      <c r="B20" s="1126">
        <v>53</v>
      </c>
      <c r="C20" s="1126">
        <v>384</v>
      </c>
      <c r="D20" s="1119">
        <v>90</v>
      </c>
      <c r="E20" s="1119">
        <v>607</v>
      </c>
      <c r="F20" s="1120">
        <f t="shared" si="0"/>
        <v>58.888888888888893</v>
      </c>
      <c r="G20" s="1121">
        <f t="shared" si="0"/>
        <v>63.261943986820427</v>
      </c>
    </row>
    <row r="21" spans="1:7">
      <c r="A21" s="63" t="s">
        <v>53</v>
      </c>
      <c r="B21" s="1123"/>
      <c r="C21" s="1123"/>
    </row>
    <row r="24" spans="1:7">
      <c r="D24" s="1124"/>
    </row>
    <row r="25" spans="1:7" ht="12.75" customHeight="1">
      <c r="D25" s="1125"/>
    </row>
    <row r="26" spans="1:7">
      <c r="D26" s="1125"/>
    </row>
    <row r="27" spans="1:7" ht="12.75" customHeight="1">
      <c r="D27" s="1125"/>
    </row>
    <row r="28" spans="1:7" ht="12.75" customHeight="1">
      <c r="D28" s="1125"/>
    </row>
    <row r="29" spans="1:7" ht="12.75" customHeight="1">
      <c r="D29" s="1125"/>
    </row>
    <row r="30" spans="1:7">
      <c r="D30" s="1125"/>
    </row>
    <row r="31" spans="1:7">
      <c r="D31" s="1125"/>
    </row>
    <row r="32" spans="1:7">
      <c r="D32" s="1125"/>
    </row>
    <row r="33" spans="4:4">
      <c r="D33" s="1125"/>
    </row>
    <row r="34" spans="4:4">
      <c r="D34" s="1125"/>
    </row>
    <row r="35" spans="4:4">
      <c r="D35" s="1125"/>
    </row>
    <row r="36" spans="4:4">
      <c r="D36" s="1125"/>
    </row>
    <row r="37" spans="4:4">
      <c r="D37" s="1125"/>
    </row>
    <row r="38" spans="4:4">
      <c r="D38" s="1125"/>
    </row>
    <row r="39" spans="4:4">
      <c r="D39" s="137"/>
    </row>
    <row r="40" spans="4:4">
      <c r="D40" s="137"/>
    </row>
  </sheetData>
  <pageMargins left="0.70866141732283472" right="0.70866141732283472" top="0.74803149606299213" bottom="0.74803149606299213" header="0.31496062992125984" footer="0.31496062992125984"/>
  <pageSetup fitToHeight="1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18"/>
  <sheetViews>
    <sheetView zoomScaleNormal="100" workbookViewId="0">
      <selection activeCell="A2" sqref="A2"/>
    </sheetView>
  </sheetViews>
  <sheetFormatPr baseColWidth="10" defaultColWidth="11.42578125" defaultRowHeight="12.75"/>
  <cols>
    <col min="1" max="4" width="14.7109375" style="2" customWidth="1"/>
    <col min="5" max="5" width="18.5703125" style="2" customWidth="1"/>
    <col min="6" max="7" width="14.7109375" style="2" customWidth="1"/>
    <col min="8" max="16384" width="11.42578125" style="2"/>
  </cols>
  <sheetData>
    <row r="1" spans="1:9" ht="12.95" customHeight="1">
      <c r="A1" s="3" t="s">
        <v>365</v>
      </c>
    </row>
    <row r="2" spans="1:9" ht="12.95" customHeight="1">
      <c r="A2" s="3" t="s">
        <v>1052</v>
      </c>
      <c r="E2" s="178"/>
      <c r="F2" s="178"/>
      <c r="G2" s="178"/>
      <c r="H2" s="178"/>
      <c r="I2" s="178"/>
    </row>
    <row r="3" spans="1:9" ht="12.95" customHeight="1">
      <c r="A3" s="3" t="s">
        <v>5311</v>
      </c>
      <c r="E3" s="178"/>
      <c r="F3" s="178"/>
      <c r="G3" s="178"/>
      <c r="H3" s="178"/>
      <c r="I3" s="178"/>
    </row>
    <row r="4" spans="1:9" ht="60" customHeight="1">
      <c r="A4" s="123" t="s">
        <v>33</v>
      </c>
      <c r="B4" s="123" t="s">
        <v>1050</v>
      </c>
      <c r="C4" s="123" t="s">
        <v>650</v>
      </c>
      <c r="D4" s="123" t="s">
        <v>644</v>
      </c>
      <c r="E4" s="123" t="s">
        <v>2388</v>
      </c>
      <c r="F4" s="123" t="s">
        <v>646</v>
      </c>
      <c r="G4" s="123" t="s">
        <v>647</v>
      </c>
    </row>
    <row r="5" spans="1:9">
      <c r="A5" s="179">
        <v>2005</v>
      </c>
      <c r="B5" s="180">
        <v>853</v>
      </c>
      <c r="C5" s="180">
        <v>826</v>
      </c>
      <c r="D5" s="180">
        <v>252</v>
      </c>
      <c r="E5" s="181">
        <f>D5/C5*100</f>
        <v>30.508474576271187</v>
      </c>
      <c r="F5" s="182">
        <v>203</v>
      </c>
      <c r="G5" s="181">
        <f>F5/D5*100</f>
        <v>80.555555555555557</v>
      </c>
    </row>
    <row r="6" spans="1:9">
      <c r="A6" s="179">
        <v>2006</v>
      </c>
      <c r="B6" s="180">
        <v>331</v>
      </c>
      <c r="C6" s="180">
        <v>286</v>
      </c>
      <c r="D6" s="180">
        <v>123</v>
      </c>
      <c r="E6" s="181">
        <f t="shared" ref="E6:E16" si="0">D6/C6*100</f>
        <v>43.006993006993007</v>
      </c>
      <c r="F6" s="182">
        <v>101</v>
      </c>
      <c r="G6" s="181">
        <f t="shared" ref="G6:G17" si="1">F6/D6*100</f>
        <v>82.113821138211378</v>
      </c>
    </row>
    <row r="7" spans="1:9">
      <c r="A7" s="179">
        <v>2007</v>
      </c>
      <c r="B7" s="180">
        <v>961</v>
      </c>
      <c r="C7" s="180">
        <v>927</v>
      </c>
      <c r="D7" s="180">
        <v>382</v>
      </c>
      <c r="E7" s="181">
        <f t="shared" si="0"/>
        <v>41.208198489751894</v>
      </c>
      <c r="F7" s="182">
        <v>317</v>
      </c>
      <c r="G7" s="181">
        <f t="shared" si="1"/>
        <v>82.984293193717278</v>
      </c>
    </row>
    <row r="8" spans="1:9">
      <c r="A8" s="179">
        <v>2008</v>
      </c>
      <c r="B8" s="180">
        <v>1261</v>
      </c>
      <c r="C8" s="180">
        <v>1153</v>
      </c>
      <c r="D8" s="180">
        <v>403</v>
      </c>
      <c r="E8" s="181">
        <f t="shared" si="0"/>
        <v>34.952298352124892</v>
      </c>
      <c r="F8" s="182">
        <v>352</v>
      </c>
      <c r="G8" s="181">
        <f t="shared" si="1"/>
        <v>87.344913151364764</v>
      </c>
    </row>
    <row r="9" spans="1:9">
      <c r="A9" s="179">
        <v>2009</v>
      </c>
      <c r="B9" s="180">
        <v>1448</v>
      </c>
      <c r="C9" s="180">
        <v>1362</v>
      </c>
      <c r="D9" s="180">
        <v>315</v>
      </c>
      <c r="E9" s="181">
        <f t="shared" si="0"/>
        <v>23.127753303964756</v>
      </c>
      <c r="F9" s="182">
        <v>260</v>
      </c>
      <c r="G9" s="181">
        <f t="shared" si="1"/>
        <v>82.539682539682531</v>
      </c>
    </row>
    <row r="10" spans="1:9">
      <c r="A10" s="179">
        <v>2010</v>
      </c>
      <c r="B10" s="180">
        <v>1961</v>
      </c>
      <c r="C10" s="180">
        <v>1844</v>
      </c>
      <c r="D10" s="180">
        <v>399</v>
      </c>
      <c r="E10" s="181">
        <f t="shared" si="0"/>
        <v>21.637744034707158</v>
      </c>
      <c r="F10" s="182">
        <v>318</v>
      </c>
      <c r="G10" s="181">
        <f t="shared" si="1"/>
        <v>79.699248120300751</v>
      </c>
    </row>
    <row r="11" spans="1:9">
      <c r="A11" s="179">
        <v>2011</v>
      </c>
      <c r="B11" s="180">
        <v>1831</v>
      </c>
      <c r="C11" s="180">
        <v>1712</v>
      </c>
      <c r="D11" s="180">
        <v>429</v>
      </c>
      <c r="E11" s="181">
        <f t="shared" si="0"/>
        <v>25.058411214953267</v>
      </c>
      <c r="F11" s="182">
        <v>322</v>
      </c>
      <c r="G11" s="181">
        <f t="shared" si="1"/>
        <v>75.058275058275058</v>
      </c>
    </row>
    <row r="12" spans="1:9">
      <c r="A12" s="179">
        <v>2012</v>
      </c>
      <c r="B12" s="180">
        <v>1821</v>
      </c>
      <c r="C12" s="180">
        <v>1694</v>
      </c>
      <c r="D12" s="180">
        <v>434</v>
      </c>
      <c r="E12" s="181">
        <f t="shared" si="0"/>
        <v>25.619834710743799</v>
      </c>
      <c r="F12" s="182">
        <v>356</v>
      </c>
      <c r="G12" s="181">
        <f t="shared" si="1"/>
        <v>82.027649769585253</v>
      </c>
    </row>
    <row r="13" spans="1:9">
      <c r="A13" s="179">
        <v>2013</v>
      </c>
      <c r="B13" s="182">
        <v>3586</v>
      </c>
      <c r="C13" s="182">
        <v>3504</v>
      </c>
      <c r="D13" s="182">
        <v>503</v>
      </c>
      <c r="E13" s="181">
        <f t="shared" si="0"/>
        <v>14.355022831050229</v>
      </c>
      <c r="F13" s="182">
        <v>361</v>
      </c>
      <c r="G13" s="181">
        <f t="shared" si="1"/>
        <v>71.769383697813112</v>
      </c>
    </row>
    <row r="14" spans="1:9">
      <c r="A14" s="179">
        <v>2014</v>
      </c>
      <c r="B14" s="182">
        <v>4185</v>
      </c>
      <c r="C14" s="182">
        <v>3920</v>
      </c>
      <c r="D14" s="182">
        <v>709</v>
      </c>
      <c r="E14" s="181">
        <f t="shared" si="0"/>
        <v>18.086734693877553</v>
      </c>
      <c r="F14" s="182">
        <v>583</v>
      </c>
      <c r="G14" s="181">
        <f t="shared" si="1"/>
        <v>82.228490832157974</v>
      </c>
    </row>
    <row r="15" spans="1:9">
      <c r="A15" s="179">
        <v>2015</v>
      </c>
      <c r="B15" s="182">
        <v>4702</v>
      </c>
      <c r="C15" s="182">
        <v>3469</v>
      </c>
      <c r="D15" s="182">
        <v>1035</v>
      </c>
      <c r="E15" s="181">
        <f t="shared" si="0"/>
        <v>29.835687518016719</v>
      </c>
      <c r="F15" s="182">
        <v>611</v>
      </c>
      <c r="G15" s="181">
        <f t="shared" si="1"/>
        <v>59.033816425120776</v>
      </c>
    </row>
    <row r="16" spans="1:9">
      <c r="A16" s="179">
        <v>2016</v>
      </c>
      <c r="B16" s="182">
        <v>4731</v>
      </c>
      <c r="C16" s="182">
        <v>4424</v>
      </c>
      <c r="D16" s="182">
        <v>983</v>
      </c>
      <c r="E16" s="181">
        <f t="shared" si="0"/>
        <v>22.219710669077759</v>
      </c>
      <c r="F16" s="182">
        <v>695</v>
      </c>
      <c r="G16" s="181">
        <f t="shared" si="1"/>
        <v>70.701932858596138</v>
      </c>
    </row>
    <row r="17" spans="1:7">
      <c r="A17" s="183" t="s">
        <v>0</v>
      </c>
      <c r="B17" s="184">
        <f>SUM(B5:B16)</f>
        <v>27671</v>
      </c>
      <c r="C17" s="184">
        <f>SUM(C5:C16)</f>
        <v>25121</v>
      </c>
      <c r="D17" s="184">
        <f>SUM(D5:D16)</f>
        <v>5967</v>
      </c>
      <c r="E17" s="1799">
        <f>D17/C17*100</f>
        <v>23.753035309103936</v>
      </c>
      <c r="F17" s="184">
        <f>SUM(F5:F16)</f>
        <v>4479</v>
      </c>
      <c r="G17" s="1799">
        <f t="shared" si="1"/>
        <v>75.062845651080949</v>
      </c>
    </row>
    <row r="18" spans="1:7">
      <c r="A18" s="177" t="s">
        <v>649</v>
      </c>
      <c r="G18" s="164"/>
    </row>
  </sheetData>
  <printOptions horizontalCentered="1"/>
  <pageMargins left="0.59055118110236227" right="0.59055118110236227" top="0.78740157480314965" bottom="0.78740157480314965" header="0.19685039370078741" footer="0.19685039370078741"/>
  <pageSetup scale="87" orientation="landscape" r:id="rId1"/>
  <rowBreaks count="1" manualBreakCount="1">
    <brk id="37" max="16383" man="1"/>
  </rowBreaks>
  <ignoredErrors>
    <ignoredError sqref="E1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21"/>
  <sheetViews>
    <sheetView zoomScaleNormal="100" workbookViewId="0">
      <selection activeCell="A2" sqref="A2"/>
    </sheetView>
  </sheetViews>
  <sheetFormatPr baseColWidth="10" defaultColWidth="11.42578125" defaultRowHeight="12.75"/>
  <cols>
    <col min="1" max="1" width="39.85546875" style="2" customWidth="1"/>
    <col min="2" max="6" width="10.7109375" style="2" customWidth="1"/>
    <col min="7" max="9" width="11.85546875" style="2" customWidth="1"/>
    <col min="10" max="10" width="11.42578125" style="2"/>
    <col min="11" max="11" width="12.42578125" style="2" customWidth="1"/>
    <col min="12" max="16384" width="11.42578125" style="2"/>
  </cols>
  <sheetData>
    <row r="1" spans="1:12">
      <c r="A1" s="1" t="s">
        <v>365</v>
      </c>
      <c r="B1" s="1"/>
      <c r="C1" s="1"/>
      <c r="D1" s="1"/>
      <c r="E1" s="1"/>
      <c r="F1" s="1"/>
    </row>
    <row r="2" spans="1:12">
      <c r="A2" s="3" t="s">
        <v>2521</v>
      </c>
    </row>
    <row r="3" spans="1:12">
      <c r="A3" s="1" t="s">
        <v>5323</v>
      </c>
      <c r="B3" s="4"/>
      <c r="C3" s="4"/>
      <c r="D3" s="4"/>
      <c r="E3" s="4"/>
      <c r="F3" s="4"/>
    </row>
    <row r="4" spans="1:12" ht="12.75" customHeight="1">
      <c r="A4" s="2168" t="s">
        <v>29</v>
      </c>
      <c r="B4" s="2168" t="s">
        <v>40</v>
      </c>
      <c r="C4" s="2168"/>
      <c r="D4" s="2168"/>
      <c r="E4" s="2168"/>
      <c r="F4" s="2168"/>
      <c r="G4" s="2221" t="s">
        <v>48</v>
      </c>
      <c r="H4" s="2222"/>
      <c r="I4" s="2223"/>
      <c r="J4" s="2220" t="s">
        <v>1</v>
      </c>
      <c r="K4" s="2220"/>
      <c r="L4" s="2220"/>
    </row>
    <row r="5" spans="1:12" ht="25.5">
      <c r="A5" s="2220"/>
      <c r="B5" s="15" t="s">
        <v>28</v>
      </c>
      <c r="C5" s="16" t="s">
        <v>13</v>
      </c>
      <c r="D5" s="15" t="s">
        <v>14</v>
      </c>
      <c r="E5" s="16" t="s">
        <v>15</v>
      </c>
      <c r="F5" s="16" t="s">
        <v>0</v>
      </c>
      <c r="G5" s="17" t="s">
        <v>732</v>
      </c>
      <c r="H5" s="17" t="s">
        <v>733</v>
      </c>
      <c r="I5" s="17" t="s">
        <v>734</v>
      </c>
      <c r="J5" s="18" t="s">
        <v>14</v>
      </c>
      <c r="K5" s="18" t="s">
        <v>15</v>
      </c>
      <c r="L5" s="18" t="s">
        <v>0</v>
      </c>
    </row>
    <row r="6" spans="1:12">
      <c r="A6" s="19" t="s">
        <v>16</v>
      </c>
      <c r="B6" s="20">
        <v>8</v>
      </c>
      <c r="C6" s="20">
        <v>2</v>
      </c>
      <c r="D6" s="20">
        <v>9</v>
      </c>
      <c r="E6" s="20">
        <v>9</v>
      </c>
      <c r="F6" s="20">
        <f t="shared" ref="F6:F11" si="0">SUM(B6:E6)</f>
        <v>28</v>
      </c>
      <c r="G6" s="20">
        <v>2</v>
      </c>
      <c r="H6" s="20">
        <v>2</v>
      </c>
      <c r="I6" s="20">
        <v>24</v>
      </c>
      <c r="J6" s="20">
        <v>9</v>
      </c>
      <c r="K6" s="20">
        <v>8</v>
      </c>
      <c r="L6" s="20">
        <f t="shared" ref="L6:L11" si="1">SUM(J6:K6)</f>
        <v>17</v>
      </c>
    </row>
    <row r="7" spans="1:12">
      <c r="A7" s="19" t="s">
        <v>36</v>
      </c>
      <c r="B7" s="20">
        <v>16</v>
      </c>
      <c r="C7" s="20">
        <v>0</v>
      </c>
      <c r="D7" s="20">
        <v>4</v>
      </c>
      <c r="E7" s="20">
        <v>8</v>
      </c>
      <c r="F7" s="20">
        <f t="shared" si="0"/>
        <v>28</v>
      </c>
      <c r="G7" s="20">
        <v>12</v>
      </c>
      <c r="H7" s="20">
        <v>2</v>
      </c>
      <c r="I7" s="20">
        <v>14</v>
      </c>
      <c r="J7" s="20">
        <v>4</v>
      </c>
      <c r="K7" s="20">
        <v>7</v>
      </c>
      <c r="L7" s="20">
        <f t="shared" si="1"/>
        <v>11</v>
      </c>
    </row>
    <row r="8" spans="1:12">
      <c r="A8" s="19" t="s">
        <v>21</v>
      </c>
      <c r="B8" s="20">
        <v>3</v>
      </c>
      <c r="C8" s="20">
        <v>1</v>
      </c>
      <c r="D8" s="20">
        <v>14</v>
      </c>
      <c r="E8" s="20">
        <v>29</v>
      </c>
      <c r="F8" s="20">
        <f t="shared" si="0"/>
        <v>47</v>
      </c>
      <c r="G8" s="20">
        <v>5</v>
      </c>
      <c r="H8" s="20">
        <v>1</v>
      </c>
      <c r="I8" s="20">
        <v>41</v>
      </c>
      <c r="J8" s="20">
        <v>14</v>
      </c>
      <c r="K8" s="20">
        <v>28</v>
      </c>
      <c r="L8" s="20">
        <f t="shared" si="1"/>
        <v>42</v>
      </c>
    </row>
    <row r="9" spans="1:12">
      <c r="A9" s="19" t="s">
        <v>20</v>
      </c>
      <c r="B9" s="20">
        <v>11</v>
      </c>
      <c r="C9" s="20">
        <v>0</v>
      </c>
      <c r="D9" s="20">
        <v>10</v>
      </c>
      <c r="E9" s="20">
        <v>15</v>
      </c>
      <c r="F9" s="20">
        <f t="shared" si="0"/>
        <v>36</v>
      </c>
      <c r="G9" s="20">
        <v>12</v>
      </c>
      <c r="H9" s="20">
        <v>0</v>
      </c>
      <c r="I9" s="20">
        <v>24</v>
      </c>
      <c r="J9" s="20">
        <v>10</v>
      </c>
      <c r="K9" s="20">
        <v>11</v>
      </c>
      <c r="L9" s="20">
        <f t="shared" si="1"/>
        <v>21</v>
      </c>
    </row>
    <row r="10" spans="1:12">
      <c r="A10" s="19" t="s">
        <v>19</v>
      </c>
      <c r="B10" s="20">
        <v>8</v>
      </c>
      <c r="C10" s="20">
        <v>0</v>
      </c>
      <c r="D10" s="20">
        <v>7</v>
      </c>
      <c r="E10" s="20">
        <v>8</v>
      </c>
      <c r="F10" s="20">
        <f t="shared" si="0"/>
        <v>23</v>
      </c>
      <c r="G10" s="20">
        <v>3</v>
      </c>
      <c r="H10" s="20">
        <v>0</v>
      </c>
      <c r="I10" s="20">
        <v>20</v>
      </c>
      <c r="J10" s="20">
        <v>7</v>
      </c>
      <c r="K10" s="20">
        <v>7</v>
      </c>
      <c r="L10" s="20">
        <f t="shared" si="1"/>
        <v>14</v>
      </c>
    </row>
    <row r="11" spans="1:12">
      <c r="A11" s="19" t="s">
        <v>18</v>
      </c>
      <c r="B11" s="20">
        <v>6</v>
      </c>
      <c r="C11" s="20">
        <v>1</v>
      </c>
      <c r="D11" s="20">
        <v>2</v>
      </c>
      <c r="E11" s="20">
        <v>5</v>
      </c>
      <c r="F11" s="20">
        <f t="shared" si="0"/>
        <v>14</v>
      </c>
      <c r="G11" s="20">
        <v>3</v>
      </c>
      <c r="H11" s="20">
        <v>0</v>
      </c>
      <c r="I11" s="20">
        <v>11</v>
      </c>
      <c r="J11" s="20">
        <v>2</v>
      </c>
      <c r="K11" s="20">
        <v>4</v>
      </c>
      <c r="L11" s="20">
        <f t="shared" si="1"/>
        <v>6</v>
      </c>
    </row>
    <row r="12" spans="1:12">
      <c r="A12" s="19" t="s">
        <v>25</v>
      </c>
      <c r="B12" s="20">
        <v>6</v>
      </c>
      <c r="C12" s="20">
        <v>0</v>
      </c>
      <c r="D12" s="20">
        <v>0</v>
      </c>
      <c r="E12" s="20">
        <v>3</v>
      </c>
      <c r="F12" s="20">
        <f t="shared" ref="F12:F18" si="2">SUM(B12:E12)</f>
        <v>9</v>
      </c>
      <c r="G12" s="20">
        <v>1</v>
      </c>
      <c r="H12" s="20">
        <v>0</v>
      </c>
      <c r="I12" s="20">
        <v>8</v>
      </c>
      <c r="J12" s="20">
        <v>0</v>
      </c>
      <c r="K12" s="20">
        <v>3</v>
      </c>
      <c r="L12" s="20">
        <f t="shared" ref="L12:L19" si="3">SUM(J12:K12)</f>
        <v>3</v>
      </c>
    </row>
    <row r="13" spans="1:12">
      <c r="A13" s="19" t="s">
        <v>23</v>
      </c>
      <c r="B13" s="20">
        <v>8</v>
      </c>
      <c r="C13" s="20">
        <v>1</v>
      </c>
      <c r="D13" s="20">
        <v>4</v>
      </c>
      <c r="E13" s="20">
        <v>1</v>
      </c>
      <c r="F13" s="20">
        <f t="shared" si="2"/>
        <v>14</v>
      </c>
      <c r="G13" s="20">
        <v>4</v>
      </c>
      <c r="H13" s="20">
        <v>2</v>
      </c>
      <c r="I13" s="20">
        <v>8</v>
      </c>
      <c r="J13" s="20">
        <v>4</v>
      </c>
      <c r="K13" s="20">
        <v>1</v>
      </c>
      <c r="L13" s="20">
        <f t="shared" si="3"/>
        <v>5</v>
      </c>
    </row>
    <row r="14" spans="1:12">
      <c r="A14" s="19" t="s">
        <v>24</v>
      </c>
      <c r="B14" s="20">
        <v>7</v>
      </c>
      <c r="C14" s="20">
        <v>2</v>
      </c>
      <c r="D14" s="20">
        <v>5</v>
      </c>
      <c r="E14" s="20">
        <v>5</v>
      </c>
      <c r="F14" s="20">
        <f t="shared" si="2"/>
        <v>19</v>
      </c>
      <c r="G14" s="20">
        <v>5</v>
      </c>
      <c r="H14" s="20">
        <v>1</v>
      </c>
      <c r="I14" s="20">
        <v>13</v>
      </c>
      <c r="J14" s="20">
        <v>5</v>
      </c>
      <c r="K14" s="20">
        <v>4</v>
      </c>
      <c r="L14" s="20">
        <f t="shared" si="3"/>
        <v>9</v>
      </c>
    </row>
    <row r="15" spans="1:12">
      <c r="A15" s="19" t="s">
        <v>30</v>
      </c>
      <c r="B15" s="20">
        <v>7</v>
      </c>
      <c r="C15" s="20">
        <v>1</v>
      </c>
      <c r="D15" s="20">
        <v>5</v>
      </c>
      <c r="E15" s="20">
        <v>4</v>
      </c>
      <c r="F15" s="20">
        <f>SUM(B15:E15)</f>
        <v>17</v>
      </c>
      <c r="G15" s="20">
        <v>5</v>
      </c>
      <c r="H15" s="20">
        <v>1</v>
      </c>
      <c r="I15" s="20">
        <v>11</v>
      </c>
      <c r="J15" s="20">
        <v>5</v>
      </c>
      <c r="K15" s="20">
        <v>4</v>
      </c>
      <c r="L15" s="20">
        <f>SUM(J15:K15)</f>
        <v>9</v>
      </c>
    </row>
    <row r="16" spans="1:12">
      <c r="A16" s="19" t="s">
        <v>38</v>
      </c>
      <c r="B16" s="20">
        <v>0</v>
      </c>
      <c r="C16" s="20">
        <v>0</v>
      </c>
      <c r="D16" s="20">
        <v>0</v>
      </c>
      <c r="E16" s="20">
        <v>3</v>
      </c>
      <c r="F16" s="20">
        <f t="shared" si="2"/>
        <v>3</v>
      </c>
      <c r="G16" s="20">
        <v>3</v>
      </c>
      <c r="H16" s="20">
        <v>0</v>
      </c>
      <c r="I16" s="20">
        <v>0</v>
      </c>
      <c r="J16" s="20">
        <v>0</v>
      </c>
      <c r="K16" s="20">
        <v>3</v>
      </c>
      <c r="L16" s="20">
        <f t="shared" si="3"/>
        <v>3</v>
      </c>
    </row>
    <row r="17" spans="1:12">
      <c r="A17" s="19" t="s">
        <v>39</v>
      </c>
      <c r="B17" s="20">
        <v>0</v>
      </c>
      <c r="C17" s="20">
        <v>0</v>
      </c>
      <c r="D17" s="20">
        <v>0</v>
      </c>
      <c r="E17" s="20">
        <v>2</v>
      </c>
      <c r="F17" s="20">
        <f t="shared" si="2"/>
        <v>2</v>
      </c>
      <c r="G17" s="20">
        <v>2</v>
      </c>
      <c r="H17" s="20">
        <v>0</v>
      </c>
      <c r="I17" s="20">
        <v>0</v>
      </c>
      <c r="J17" s="20">
        <v>0</v>
      </c>
      <c r="K17" s="20">
        <v>2</v>
      </c>
      <c r="L17" s="20">
        <f t="shared" si="3"/>
        <v>2</v>
      </c>
    </row>
    <row r="18" spans="1:12">
      <c r="A18" s="19" t="s">
        <v>26</v>
      </c>
      <c r="B18" s="20">
        <v>1</v>
      </c>
      <c r="C18" s="20">
        <v>0</v>
      </c>
      <c r="D18" s="20">
        <v>2</v>
      </c>
      <c r="E18" s="20">
        <v>4</v>
      </c>
      <c r="F18" s="20">
        <f t="shared" si="2"/>
        <v>7</v>
      </c>
      <c r="G18" s="20">
        <v>1</v>
      </c>
      <c r="H18" s="20">
        <v>0</v>
      </c>
      <c r="I18" s="20">
        <v>6</v>
      </c>
      <c r="J18" s="20">
        <v>0</v>
      </c>
      <c r="K18" s="20">
        <v>4</v>
      </c>
      <c r="L18" s="20">
        <f t="shared" si="3"/>
        <v>4</v>
      </c>
    </row>
    <row r="19" spans="1:12">
      <c r="A19" s="21" t="s">
        <v>27</v>
      </c>
      <c r="B19" s="22">
        <f t="shared" ref="B19:K19" si="4">SUM(B6:B18)</f>
        <v>81</v>
      </c>
      <c r="C19" s="22">
        <f t="shared" si="4"/>
        <v>8</v>
      </c>
      <c r="D19" s="22">
        <f t="shared" si="4"/>
        <v>62</v>
      </c>
      <c r="E19" s="22">
        <f t="shared" si="4"/>
        <v>96</v>
      </c>
      <c r="F19" s="22">
        <f t="shared" si="4"/>
        <v>247</v>
      </c>
      <c r="G19" s="23">
        <f t="shared" si="4"/>
        <v>58</v>
      </c>
      <c r="H19" s="23">
        <f t="shared" si="4"/>
        <v>9</v>
      </c>
      <c r="I19" s="23">
        <f t="shared" si="4"/>
        <v>180</v>
      </c>
      <c r="J19" s="22">
        <f t="shared" si="4"/>
        <v>60</v>
      </c>
      <c r="K19" s="22">
        <f t="shared" si="4"/>
        <v>86</v>
      </c>
      <c r="L19" s="22">
        <f t="shared" si="3"/>
        <v>146</v>
      </c>
    </row>
    <row r="20" spans="1:12">
      <c r="A20" s="8" t="s">
        <v>5071</v>
      </c>
    </row>
    <row r="21" spans="1:12">
      <c r="A21" s="8" t="s">
        <v>53</v>
      </c>
    </row>
  </sheetData>
  <mergeCells count="4">
    <mergeCell ref="A4:A5"/>
    <mergeCell ref="B4:F4"/>
    <mergeCell ref="G4:I4"/>
    <mergeCell ref="J4:L4"/>
  </mergeCells>
  <printOptions horizontalCentered="1"/>
  <pageMargins left="0.59055118110236227" right="0.59055118110236227" top="0.78740157480314965" bottom="0.78740157480314965" header="0.19685039370078741" footer="0.19685039370078741"/>
  <pageSetup scale="77" fitToHeight="2" orientation="landscape" r:id="rId1"/>
  <rowBreaks count="1" manualBreakCount="1">
    <brk id="21" max="11" man="1"/>
  </rowBreaks>
  <ignoredErrors>
    <ignoredError sqref="L16:L18 L12:L1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3"/>
  <sheetViews>
    <sheetView zoomScaleNormal="100" workbookViewId="0">
      <selection activeCell="A2" sqref="A2"/>
    </sheetView>
  </sheetViews>
  <sheetFormatPr baseColWidth="10" defaultColWidth="11.42578125" defaultRowHeight="12.75"/>
  <cols>
    <col min="1" max="1" width="44" style="25" customWidth="1"/>
    <col min="2" max="10" width="9.28515625" style="25" customWidth="1"/>
    <col min="11" max="11" width="13.42578125" style="25" customWidth="1"/>
    <col min="12" max="12" width="11.42578125" style="25"/>
    <col min="13" max="13" width="13.85546875" style="25" customWidth="1"/>
    <col min="14" max="16384" width="11.42578125" style="25"/>
  </cols>
  <sheetData>
    <row r="1" spans="1:13">
      <c r="A1" s="5" t="s">
        <v>365</v>
      </c>
      <c r="B1" s="24"/>
      <c r="C1" s="24"/>
      <c r="D1" s="24"/>
      <c r="E1" s="24"/>
      <c r="F1" s="24"/>
      <c r="G1" s="24"/>
      <c r="H1" s="24"/>
      <c r="I1" s="24"/>
      <c r="J1" s="24"/>
      <c r="K1" s="24"/>
    </row>
    <row r="2" spans="1:13">
      <c r="A2" s="5" t="s">
        <v>2522</v>
      </c>
      <c r="B2" s="24"/>
      <c r="C2" s="24"/>
      <c r="D2" s="24"/>
      <c r="E2" s="24"/>
      <c r="F2" s="24"/>
      <c r="G2" s="24"/>
      <c r="H2" s="24"/>
      <c r="I2" s="24"/>
      <c r="J2" s="24"/>
      <c r="K2" s="24"/>
    </row>
    <row r="3" spans="1:13">
      <c r="A3" s="6" t="s">
        <v>54</v>
      </c>
      <c r="B3" s="26"/>
      <c r="C3" s="26"/>
      <c r="D3" s="26"/>
      <c r="E3" s="26"/>
      <c r="F3" s="26"/>
      <c r="G3" s="26"/>
      <c r="H3" s="26"/>
      <c r="I3" s="26"/>
      <c r="J3" s="26"/>
      <c r="K3" s="26"/>
    </row>
    <row r="4" spans="1:13">
      <c r="A4" s="27" t="s">
        <v>29</v>
      </c>
      <c r="B4" s="27">
        <v>2008</v>
      </c>
      <c r="C4" s="27">
        <v>2009</v>
      </c>
      <c r="D4" s="27">
        <v>2010</v>
      </c>
      <c r="E4" s="27">
        <v>2011</v>
      </c>
      <c r="F4" s="27">
        <v>2012</v>
      </c>
      <c r="G4" s="27">
        <v>2013</v>
      </c>
      <c r="H4" s="27">
        <v>2014</v>
      </c>
      <c r="I4" s="27">
        <v>2015</v>
      </c>
      <c r="J4" s="27">
        <v>2016</v>
      </c>
      <c r="K4" s="27" t="s">
        <v>0</v>
      </c>
    </row>
    <row r="5" spans="1:13">
      <c r="A5" s="28" t="s">
        <v>21</v>
      </c>
      <c r="B5" s="29">
        <v>0</v>
      </c>
      <c r="C5" s="29">
        <v>0</v>
      </c>
      <c r="D5" s="29">
        <v>29</v>
      </c>
      <c r="E5" s="29">
        <v>30</v>
      </c>
      <c r="F5" s="30">
        <v>20</v>
      </c>
      <c r="G5" s="29">
        <v>34</v>
      </c>
      <c r="H5" s="29">
        <v>25</v>
      </c>
      <c r="I5" s="29">
        <v>31</v>
      </c>
      <c r="J5" s="29">
        <v>47</v>
      </c>
      <c r="K5" s="29">
        <f>SUM(B5:J5)</f>
        <v>216</v>
      </c>
      <c r="M5" s="31"/>
    </row>
    <row r="6" spans="1:13">
      <c r="A6" s="28" t="s">
        <v>20</v>
      </c>
      <c r="B6" s="29">
        <v>20</v>
      </c>
      <c r="C6" s="29">
        <v>24</v>
      </c>
      <c r="D6" s="29">
        <v>30</v>
      </c>
      <c r="E6" s="29">
        <v>14</v>
      </c>
      <c r="F6" s="30">
        <v>15</v>
      </c>
      <c r="G6" s="29">
        <v>9</v>
      </c>
      <c r="H6" s="29">
        <v>11</v>
      </c>
      <c r="I6" s="29">
        <v>22</v>
      </c>
      <c r="J6" s="29">
        <v>36</v>
      </c>
      <c r="K6" s="29">
        <f t="shared" ref="K6:K20" si="0">SUM(B6:J6)</f>
        <v>181</v>
      </c>
      <c r="M6" s="31"/>
    </row>
    <row r="7" spans="1:13">
      <c r="A7" s="28" t="s">
        <v>30</v>
      </c>
      <c r="B7" s="29">
        <v>0</v>
      </c>
      <c r="C7" s="29">
        <v>0</v>
      </c>
      <c r="D7" s="29">
        <v>6</v>
      </c>
      <c r="E7" s="29">
        <v>4</v>
      </c>
      <c r="F7" s="30">
        <v>2</v>
      </c>
      <c r="G7" s="29">
        <v>7</v>
      </c>
      <c r="H7" s="29">
        <v>12</v>
      </c>
      <c r="I7" s="29">
        <v>8</v>
      </c>
      <c r="J7" s="29">
        <v>17</v>
      </c>
      <c r="K7" s="29">
        <f t="shared" si="0"/>
        <v>56</v>
      </c>
    </row>
    <row r="8" spans="1:13">
      <c r="A8" s="28" t="s">
        <v>5610</v>
      </c>
      <c r="B8" s="29">
        <v>0</v>
      </c>
      <c r="C8" s="29">
        <v>0</v>
      </c>
      <c r="D8" s="29">
        <v>0</v>
      </c>
      <c r="E8" s="29">
        <v>0</v>
      </c>
      <c r="F8" s="30">
        <v>0</v>
      </c>
      <c r="G8" s="29">
        <v>0</v>
      </c>
      <c r="H8" s="29">
        <v>0</v>
      </c>
      <c r="I8" s="29">
        <v>0</v>
      </c>
      <c r="J8" s="29">
        <v>3</v>
      </c>
      <c r="K8" s="29">
        <f t="shared" si="0"/>
        <v>3</v>
      </c>
    </row>
    <row r="9" spans="1:13">
      <c r="A9" s="32" t="s">
        <v>41</v>
      </c>
      <c r="B9" s="27">
        <f>SUM(B5:B8)</f>
        <v>20</v>
      </c>
      <c r="C9" s="81">
        <f t="shared" ref="C9:K9" si="1">SUM(C5:C8)</f>
        <v>24</v>
      </c>
      <c r="D9" s="81">
        <f t="shared" si="1"/>
        <v>65</v>
      </c>
      <c r="E9" s="81">
        <f t="shared" si="1"/>
        <v>48</v>
      </c>
      <c r="F9" s="81">
        <f t="shared" si="1"/>
        <v>37</v>
      </c>
      <c r="G9" s="81">
        <f t="shared" si="1"/>
        <v>50</v>
      </c>
      <c r="H9" s="81">
        <f t="shared" si="1"/>
        <v>48</v>
      </c>
      <c r="I9" s="81">
        <f t="shared" si="1"/>
        <v>61</v>
      </c>
      <c r="J9" s="81">
        <f t="shared" si="1"/>
        <v>103</v>
      </c>
      <c r="K9" s="81">
        <f t="shared" si="1"/>
        <v>456</v>
      </c>
    </row>
    <row r="10" spans="1:13">
      <c r="A10" s="28" t="s">
        <v>36</v>
      </c>
      <c r="B10" s="29">
        <v>0</v>
      </c>
      <c r="C10" s="29">
        <v>0</v>
      </c>
      <c r="D10" s="29">
        <v>0</v>
      </c>
      <c r="E10" s="29">
        <v>0</v>
      </c>
      <c r="F10" s="30">
        <v>0</v>
      </c>
      <c r="G10" s="29">
        <v>5</v>
      </c>
      <c r="H10" s="29">
        <v>8</v>
      </c>
      <c r="I10" s="29">
        <v>11</v>
      </c>
      <c r="J10" s="29">
        <v>28</v>
      </c>
      <c r="K10" s="29">
        <f t="shared" si="0"/>
        <v>52</v>
      </c>
    </row>
    <row r="11" spans="1:13">
      <c r="A11" s="28" t="s">
        <v>25</v>
      </c>
      <c r="B11" s="29">
        <v>0</v>
      </c>
      <c r="C11" s="29">
        <v>0</v>
      </c>
      <c r="D11" s="29">
        <v>0</v>
      </c>
      <c r="E11" s="29">
        <v>2</v>
      </c>
      <c r="F11" s="30">
        <v>2</v>
      </c>
      <c r="G11" s="29">
        <v>9</v>
      </c>
      <c r="H11" s="29">
        <v>14</v>
      </c>
      <c r="I11" s="29">
        <v>15</v>
      </c>
      <c r="J11" s="29">
        <v>9</v>
      </c>
      <c r="K11" s="29">
        <f>SUM(B11:J11)</f>
        <v>51</v>
      </c>
    </row>
    <row r="12" spans="1:13">
      <c r="A12" s="28" t="s">
        <v>23</v>
      </c>
      <c r="B12" s="29">
        <v>15</v>
      </c>
      <c r="C12" s="29">
        <v>16</v>
      </c>
      <c r="D12" s="29">
        <v>13</v>
      </c>
      <c r="E12" s="29">
        <v>21</v>
      </c>
      <c r="F12" s="30">
        <v>9</v>
      </c>
      <c r="G12" s="29">
        <v>5</v>
      </c>
      <c r="H12" s="29">
        <v>11</v>
      </c>
      <c r="I12" s="29">
        <v>11</v>
      </c>
      <c r="J12" s="29">
        <v>14</v>
      </c>
      <c r="K12" s="29">
        <f t="shared" si="0"/>
        <v>115</v>
      </c>
    </row>
    <row r="13" spans="1:13">
      <c r="A13" s="28" t="s">
        <v>24</v>
      </c>
      <c r="B13" s="29">
        <v>2</v>
      </c>
      <c r="C13" s="29">
        <v>2</v>
      </c>
      <c r="D13" s="29">
        <v>4</v>
      </c>
      <c r="E13" s="29">
        <v>6</v>
      </c>
      <c r="F13" s="30">
        <v>5</v>
      </c>
      <c r="G13" s="29">
        <v>7</v>
      </c>
      <c r="H13" s="29">
        <v>4</v>
      </c>
      <c r="I13" s="29">
        <v>12</v>
      </c>
      <c r="J13" s="29">
        <v>19</v>
      </c>
      <c r="K13" s="29">
        <f t="shared" si="0"/>
        <v>61</v>
      </c>
    </row>
    <row r="14" spans="1:13">
      <c r="A14" s="28" t="s">
        <v>42</v>
      </c>
      <c r="B14" s="29">
        <v>0</v>
      </c>
      <c r="C14" s="29">
        <v>0</v>
      </c>
      <c r="D14" s="29">
        <v>0</v>
      </c>
      <c r="E14" s="29">
        <v>0</v>
      </c>
      <c r="F14" s="30">
        <v>0</v>
      </c>
      <c r="G14" s="29">
        <v>2</v>
      </c>
      <c r="H14" s="30">
        <v>2</v>
      </c>
      <c r="I14" s="30">
        <v>1</v>
      </c>
      <c r="J14" s="30">
        <v>2</v>
      </c>
      <c r="K14" s="29">
        <f t="shared" si="0"/>
        <v>7</v>
      </c>
    </row>
    <row r="15" spans="1:13">
      <c r="A15" s="32" t="s">
        <v>43</v>
      </c>
      <c r="B15" s="27">
        <f t="shared" ref="B15:K15" si="2">SUM(B10:B14)</f>
        <v>17</v>
      </c>
      <c r="C15" s="27">
        <f t="shared" si="2"/>
        <v>18</v>
      </c>
      <c r="D15" s="27">
        <f t="shared" si="2"/>
        <v>17</v>
      </c>
      <c r="E15" s="27">
        <f t="shared" si="2"/>
        <v>29</v>
      </c>
      <c r="F15" s="27">
        <f t="shared" si="2"/>
        <v>16</v>
      </c>
      <c r="G15" s="27">
        <f t="shared" si="2"/>
        <v>28</v>
      </c>
      <c r="H15" s="27">
        <f t="shared" si="2"/>
        <v>39</v>
      </c>
      <c r="I15" s="27">
        <f t="shared" si="2"/>
        <v>50</v>
      </c>
      <c r="J15" s="27">
        <f t="shared" si="2"/>
        <v>72</v>
      </c>
      <c r="K15" s="27">
        <f t="shared" si="2"/>
        <v>286</v>
      </c>
    </row>
    <row r="16" spans="1:13">
      <c r="A16" s="28" t="s">
        <v>16</v>
      </c>
      <c r="B16" s="29">
        <v>34</v>
      </c>
      <c r="C16" s="29">
        <v>35</v>
      </c>
      <c r="D16" s="29">
        <v>48</v>
      </c>
      <c r="E16" s="29">
        <v>48</v>
      </c>
      <c r="F16" s="30">
        <v>29</v>
      </c>
      <c r="G16" s="29">
        <v>23</v>
      </c>
      <c r="H16" s="29">
        <v>23</v>
      </c>
      <c r="I16" s="29">
        <v>24</v>
      </c>
      <c r="J16" s="29">
        <v>28</v>
      </c>
      <c r="K16" s="29">
        <f t="shared" si="0"/>
        <v>292</v>
      </c>
    </row>
    <row r="17" spans="1:11">
      <c r="A17" s="28" t="s">
        <v>17</v>
      </c>
      <c r="B17" s="29">
        <v>27</v>
      </c>
      <c r="C17" s="29">
        <v>4</v>
      </c>
      <c r="D17" s="29">
        <v>0</v>
      </c>
      <c r="E17" s="29">
        <v>1</v>
      </c>
      <c r="F17" s="30">
        <v>1</v>
      </c>
      <c r="G17" s="29">
        <v>0</v>
      </c>
      <c r="H17" s="29">
        <v>0</v>
      </c>
      <c r="I17" s="29">
        <v>0</v>
      </c>
      <c r="J17" s="29">
        <v>0</v>
      </c>
      <c r="K17" s="29">
        <f t="shared" si="0"/>
        <v>33</v>
      </c>
    </row>
    <row r="18" spans="1:11">
      <c r="A18" s="28" t="s">
        <v>19</v>
      </c>
      <c r="B18" s="29">
        <v>0</v>
      </c>
      <c r="C18" s="29">
        <v>0</v>
      </c>
      <c r="D18" s="29">
        <v>14</v>
      </c>
      <c r="E18" s="29">
        <v>18</v>
      </c>
      <c r="F18" s="30">
        <v>13</v>
      </c>
      <c r="G18" s="29">
        <v>12</v>
      </c>
      <c r="H18" s="29">
        <v>6</v>
      </c>
      <c r="I18" s="29">
        <v>11</v>
      </c>
      <c r="J18" s="29">
        <v>23</v>
      </c>
      <c r="K18" s="29">
        <f t="shared" si="0"/>
        <v>97</v>
      </c>
    </row>
    <row r="19" spans="1:11">
      <c r="A19" s="28" t="s">
        <v>18</v>
      </c>
      <c r="B19" s="29">
        <v>0</v>
      </c>
      <c r="C19" s="29">
        <v>0</v>
      </c>
      <c r="D19" s="29">
        <v>18</v>
      </c>
      <c r="E19" s="29">
        <v>17</v>
      </c>
      <c r="F19" s="30">
        <v>14</v>
      </c>
      <c r="G19" s="29">
        <v>4</v>
      </c>
      <c r="H19" s="29">
        <v>9</v>
      </c>
      <c r="I19" s="29">
        <v>10</v>
      </c>
      <c r="J19" s="29">
        <v>14</v>
      </c>
      <c r="K19" s="29">
        <f t="shared" si="0"/>
        <v>86</v>
      </c>
    </row>
    <row r="20" spans="1:11">
      <c r="A20" s="28" t="s">
        <v>37</v>
      </c>
      <c r="B20" s="29">
        <v>0</v>
      </c>
      <c r="C20" s="29">
        <v>0</v>
      </c>
      <c r="D20" s="29">
        <v>0</v>
      </c>
      <c r="E20" s="29">
        <v>1</v>
      </c>
      <c r="F20" s="30">
        <v>6</v>
      </c>
      <c r="G20" s="29">
        <v>10</v>
      </c>
      <c r="H20" s="30">
        <v>2</v>
      </c>
      <c r="I20" s="30">
        <v>8</v>
      </c>
      <c r="J20" s="30">
        <v>7</v>
      </c>
      <c r="K20" s="29">
        <f t="shared" si="0"/>
        <v>34</v>
      </c>
    </row>
    <row r="21" spans="1:11">
      <c r="A21" s="32" t="s">
        <v>44</v>
      </c>
      <c r="B21" s="27">
        <f t="shared" ref="B21:J21" si="3">SUM(B16:B20)</f>
        <v>61</v>
      </c>
      <c r="C21" s="27">
        <f t="shared" si="3"/>
        <v>39</v>
      </c>
      <c r="D21" s="27">
        <f t="shared" si="3"/>
        <v>80</v>
      </c>
      <c r="E21" s="27">
        <f t="shared" si="3"/>
        <v>85</v>
      </c>
      <c r="F21" s="27">
        <f t="shared" si="3"/>
        <v>63</v>
      </c>
      <c r="G21" s="27">
        <f t="shared" si="3"/>
        <v>49</v>
      </c>
      <c r="H21" s="27">
        <f t="shared" si="3"/>
        <v>40</v>
      </c>
      <c r="I21" s="27">
        <f t="shared" ref="I21" si="4">SUM(I16:I20)</f>
        <v>53</v>
      </c>
      <c r="J21" s="27">
        <f t="shared" si="3"/>
        <v>72</v>
      </c>
      <c r="K21" s="27">
        <f>SUM(K16:K20)</f>
        <v>542</v>
      </c>
    </row>
    <row r="22" spans="1:11">
      <c r="A22" s="32" t="s">
        <v>31</v>
      </c>
      <c r="B22" s="27">
        <f t="shared" ref="B22:K22" si="5">SUM(B9,B15,B21)</f>
        <v>98</v>
      </c>
      <c r="C22" s="27">
        <f t="shared" si="5"/>
        <v>81</v>
      </c>
      <c r="D22" s="27">
        <f t="shared" si="5"/>
        <v>162</v>
      </c>
      <c r="E22" s="27">
        <f t="shared" si="5"/>
        <v>162</v>
      </c>
      <c r="F22" s="27">
        <f t="shared" si="5"/>
        <v>116</v>
      </c>
      <c r="G22" s="27">
        <f t="shared" si="5"/>
        <v>127</v>
      </c>
      <c r="H22" s="27">
        <f t="shared" si="5"/>
        <v>127</v>
      </c>
      <c r="I22" s="27">
        <f t="shared" si="5"/>
        <v>164</v>
      </c>
      <c r="J22" s="27">
        <f t="shared" si="5"/>
        <v>247</v>
      </c>
      <c r="K22" s="184">
        <f t="shared" si="5"/>
        <v>1284</v>
      </c>
    </row>
    <row r="23" spans="1:11">
      <c r="A23" s="8" t="s">
        <v>53</v>
      </c>
    </row>
  </sheetData>
  <printOptions horizontalCentered="1"/>
  <pageMargins left="0.59055118110236227" right="0.59055118110236227" top="0.78740157480314965" bottom="0.78740157480314965" header="0.19685039370078741" footer="0.19685039370078741"/>
  <pageSetup scale="90" fitToHeight="2" orientation="landscape" r:id="rId1"/>
  <ignoredErrors>
    <ignoredError sqref="B9:J9" formulaRange="1"/>
    <ignoredError sqref="K9" formula="1" formulaRange="1"/>
    <ignoredError sqref="K12:K15 K10"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108"/>
  <sheetViews>
    <sheetView zoomScale="87" zoomScaleNormal="87" workbookViewId="0">
      <selection activeCell="A2" sqref="A2"/>
    </sheetView>
  </sheetViews>
  <sheetFormatPr baseColWidth="10" defaultColWidth="11.42578125" defaultRowHeight="12.75"/>
  <cols>
    <col min="1" max="1" width="30.85546875" style="35" customWidth="1"/>
    <col min="2" max="11" width="10.7109375" style="35" customWidth="1"/>
    <col min="12" max="12" width="11.42578125" style="35"/>
    <col min="13" max="13" width="13.85546875" style="35" customWidth="1"/>
    <col min="14" max="16384" width="11.42578125" style="35"/>
  </cols>
  <sheetData>
    <row r="1" spans="1:11">
      <c r="A1" s="33" t="s">
        <v>51</v>
      </c>
      <c r="B1" s="34"/>
      <c r="C1" s="34"/>
      <c r="D1" s="34"/>
      <c r="E1" s="34"/>
      <c r="F1" s="34"/>
      <c r="G1" s="34"/>
      <c r="H1" s="34"/>
      <c r="I1" s="34"/>
      <c r="J1" s="34"/>
      <c r="K1" s="34"/>
    </row>
    <row r="2" spans="1:11">
      <c r="A2" s="33" t="s">
        <v>2523</v>
      </c>
      <c r="B2" s="34"/>
      <c r="C2" s="34"/>
      <c r="D2" s="34"/>
      <c r="E2" s="34"/>
      <c r="F2" s="34"/>
      <c r="G2" s="34"/>
      <c r="H2" s="34"/>
      <c r="I2" s="34"/>
      <c r="J2" s="34"/>
      <c r="K2" s="34"/>
    </row>
    <row r="3" spans="1:11">
      <c r="A3" s="36" t="s">
        <v>56</v>
      </c>
      <c r="B3" s="37"/>
      <c r="C3" s="37"/>
      <c r="D3" s="37"/>
      <c r="E3" s="37"/>
      <c r="F3" s="37"/>
      <c r="G3" s="37"/>
      <c r="H3" s="37"/>
      <c r="I3" s="37"/>
      <c r="J3" s="37"/>
      <c r="K3" s="37"/>
    </row>
    <row r="4" spans="1:11">
      <c r="A4" s="38" t="s">
        <v>32</v>
      </c>
      <c r="B4" s="38">
        <v>2008</v>
      </c>
      <c r="C4" s="38">
        <v>2009</v>
      </c>
      <c r="D4" s="38">
        <v>2010</v>
      </c>
      <c r="E4" s="38">
        <v>2011</v>
      </c>
      <c r="F4" s="38">
        <v>2012</v>
      </c>
      <c r="G4" s="38">
        <v>2013</v>
      </c>
      <c r="H4" s="38">
        <v>2014</v>
      </c>
      <c r="I4" s="38">
        <v>2015</v>
      </c>
      <c r="J4" s="82">
        <v>2016</v>
      </c>
      <c r="K4" s="38" t="s">
        <v>0</v>
      </c>
    </row>
    <row r="5" spans="1:11">
      <c r="A5" s="39" t="s">
        <v>14</v>
      </c>
      <c r="B5" s="40">
        <v>37</v>
      </c>
      <c r="C5" s="40">
        <v>27</v>
      </c>
      <c r="D5" s="40">
        <v>57</v>
      </c>
      <c r="E5" s="40">
        <v>63</v>
      </c>
      <c r="F5" s="40">
        <v>38</v>
      </c>
      <c r="G5" s="40">
        <v>29</v>
      </c>
      <c r="H5" s="40">
        <v>34</v>
      </c>
      <c r="I5" s="40">
        <v>38</v>
      </c>
      <c r="J5" s="83">
        <v>62</v>
      </c>
      <c r="K5" s="40">
        <f>SUM(B5:J5)</f>
        <v>385</v>
      </c>
    </row>
    <row r="6" spans="1:11">
      <c r="A6" s="39" t="s">
        <v>12</v>
      </c>
      <c r="B6" s="40">
        <v>5</v>
      </c>
      <c r="C6" s="40">
        <v>14</v>
      </c>
      <c r="D6" s="40">
        <v>32</v>
      </c>
      <c r="E6" s="40">
        <v>28</v>
      </c>
      <c r="F6" s="40">
        <v>23</v>
      </c>
      <c r="G6" s="40">
        <v>47</v>
      </c>
      <c r="H6" s="40">
        <v>41</v>
      </c>
      <c r="I6" s="40">
        <v>52</v>
      </c>
      <c r="J6" s="83">
        <v>96</v>
      </c>
      <c r="K6" s="40">
        <f>SUM(B6:J6)</f>
        <v>338</v>
      </c>
    </row>
    <row r="7" spans="1:11">
      <c r="A7" s="39" t="s">
        <v>28</v>
      </c>
      <c r="B7" s="40">
        <v>30</v>
      </c>
      <c r="C7" s="40">
        <v>19</v>
      </c>
      <c r="D7" s="40">
        <v>36</v>
      </c>
      <c r="E7" s="40">
        <v>38</v>
      </c>
      <c r="F7" s="40">
        <v>27</v>
      </c>
      <c r="G7" s="40">
        <v>28</v>
      </c>
      <c r="H7" s="40">
        <v>26</v>
      </c>
      <c r="I7" s="40">
        <v>54</v>
      </c>
      <c r="J7" s="83">
        <v>81</v>
      </c>
      <c r="K7" s="40">
        <f>SUM(B7:J7)</f>
        <v>339</v>
      </c>
    </row>
    <row r="8" spans="1:11">
      <c r="A8" s="39" t="s">
        <v>57</v>
      </c>
      <c r="B8" s="40">
        <v>26</v>
      </c>
      <c r="C8" s="40">
        <v>21</v>
      </c>
      <c r="D8" s="40">
        <v>37</v>
      </c>
      <c r="E8" s="40">
        <v>33</v>
      </c>
      <c r="F8" s="40">
        <v>28</v>
      </c>
      <c r="G8" s="40">
        <v>23</v>
      </c>
      <c r="H8" s="40">
        <v>26</v>
      </c>
      <c r="I8" s="40">
        <v>20</v>
      </c>
      <c r="J8" s="83">
        <v>8</v>
      </c>
      <c r="K8" s="40">
        <f>SUM(B8:J8)</f>
        <v>222</v>
      </c>
    </row>
    <row r="9" spans="1:11">
      <c r="A9" s="41" t="s">
        <v>0</v>
      </c>
      <c r="B9" s="38">
        <f>SUM(B5:B8)</f>
        <v>98</v>
      </c>
      <c r="C9" s="38">
        <f t="shared" ref="C9:K9" si="0">SUM(C5:C8)</f>
        <v>81</v>
      </c>
      <c r="D9" s="38">
        <f t="shared" si="0"/>
        <v>162</v>
      </c>
      <c r="E9" s="38">
        <f t="shared" si="0"/>
        <v>162</v>
      </c>
      <c r="F9" s="38">
        <f t="shared" si="0"/>
        <v>116</v>
      </c>
      <c r="G9" s="38">
        <f t="shared" si="0"/>
        <v>127</v>
      </c>
      <c r="H9" s="38">
        <f t="shared" si="0"/>
        <v>127</v>
      </c>
      <c r="I9" s="38">
        <f t="shared" si="0"/>
        <v>164</v>
      </c>
      <c r="J9" s="38">
        <f t="shared" si="0"/>
        <v>247</v>
      </c>
      <c r="K9" s="184">
        <f t="shared" si="0"/>
        <v>1284</v>
      </c>
    </row>
    <row r="10" spans="1:11" s="43" customFormat="1">
      <c r="A10" s="44" t="s">
        <v>58</v>
      </c>
      <c r="B10" s="42"/>
      <c r="C10" s="42"/>
      <c r="D10" s="42"/>
      <c r="E10" s="42"/>
      <c r="F10" s="42"/>
      <c r="G10" s="42"/>
      <c r="H10" s="42"/>
      <c r="I10" s="42"/>
      <c r="J10" s="42"/>
      <c r="K10" s="42"/>
    </row>
    <row r="11" spans="1:11" s="43" customFormat="1">
      <c r="A11" s="8" t="s">
        <v>53</v>
      </c>
      <c r="B11" s="42"/>
      <c r="C11" s="42"/>
      <c r="D11" s="42"/>
      <c r="E11" s="42"/>
      <c r="F11" s="42"/>
      <c r="G11" s="42"/>
      <c r="H11" s="42"/>
      <c r="I11" s="42"/>
      <c r="J11" s="42"/>
      <c r="K11" s="42"/>
    </row>
    <row r="59" ht="15" customHeight="1"/>
    <row r="78" ht="15" customHeight="1"/>
    <row r="91" s="43" customFormat="1"/>
    <row r="92" s="43" customFormat="1"/>
    <row r="93" s="43" customFormat="1"/>
    <row r="95" ht="15" customHeight="1"/>
    <row r="96" ht="12.7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sheetData>
  <printOptions horizontalCentered="1"/>
  <pageMargins left="0.59055118110236227" right="0.59055118110236227" top="0.78740157480314965" bottom="0.78740157480314965" header="0.19685039370078741" footer="0.19685039370078741"/>
  <pageSetup scale="92" orientation="landscape" r:id="rId1"/>
  <ignoredErrors>
    <ignoredError sqref="B9:K9"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15"/>
  <sheetViews>
    <sheetView zoomScaleNormal="100" workbookViewId="0">
      <selection activeCell="A2" sqref="A2"/>
    </sheetView>
  </sheetViews>
  <sheetFormatPr baseColWidth="10" defaultColWidth="11.42578125" defaultRowHeight="12.75"/>
  <cols>
    <col min="1" max="2" width="20.42578125" style="2" customWidth="1"/>
    <col min="3" max="6" width="15.7109375" style="2" customWidth="1"/>
    <col min="7" max="16384" width="11.42578125" style="2"/>
  </cols>
  <sheetData>
    <row r="1" spans="1:2">
      <c r="A1" s="5" t="s">
        <v>365</v>
      </c>
    </row>
    <row r="2" spans="1:2">
      <c r="A2" s="5" t="s">
        <v>2524</v>
      </c>
    </row>
    <row r="3" spans="1:2">
      <c r="A3" s="1" t="s">
        <v>5611</v>
      </c>
      <c r="B3" s="4"/>
    </row>
    <row r="4" spans="1:2">
      <c r="A4" s="18" t="s">
        <v>33</v>
      </c>
      <c r="B4" s="45" t="s">
        <v>59</v>
      </c>
    </row>
    <row r="5" spans="1:2">
      <c r="A5" s="46">
        <v>2008</v>
      </c>
      <c r="B5" s="47">
        <v>21</v>
      </c>
    </row>
    <row r="6" spans="1:2">
      <c r="A6" s="46">
        <v>2009</v>
      </c>
      <c r="B6" s="47">
        <v>26</v>
      </c>
    </row>
    <row r="7" spans="1:2">
      <c r="A7" s="46">
        <v>2010</v>
      </c>
      <c r="B7" s="47">
        <v>45</v>
      </c>
    </row>
    <row r="8" spans="1:2">
      <c r="A8" s="46">
        <v>2011</v>
      </c>
      <c r="B8" s="47">
        <v>49</v>
      </c>
    </row>
    <row r="9" spans="1:2">
      <c r="A9" s="46">
        <v>2012</v>
      </c>
      <c r="B9" s="47">
        <v>38</v>
      </c>
    </row>
    <row r="10" spans="1:2">
      <c r="A10" s="46">
        <v>2013</v>
      </c>
      <c r="B10" s="47">
        <v>60</v>
      </c>
    </row>
    <row r="11" spans="1:2">
      <c r="A11" s="46">
        <v>2014</v>
      </c>
      <c r="B11" s="47">
        <v>58</v>
      </c>
    </row>
    <row r="12" spans="1:2">
      <c r="A12" s="46">
        <v>2015</v>
      </c>
      <c r="B12" s="47">
        <v>69</v>
      </c>
    </row>
    <row r="13" spans="1:2">
      <c r="A13" s="46">
        <v>2016</v>
      </c>
      <c r="B13" s="47">
        <v>84</v>
      </c>
    </row>
    <row r="14" spans="1:2">
      <c r="A14" s="8" t="s">
        <v>53</v>
      </c>
    </row>
    <row r="15" spans="1:2">
      <c r="A15" s="48"/>
    </row>
  </sheetData>
  <printOptions horizontalCentered="1"/>
  <pageMargins left="0.59055118110236227" right="0.59055118110236227" top="0.78740157480314965" bottom="0.78740157480314965" header="0.19685039370078741" footer="0.19685039370078741"/>
  <pageSetup fitToHeight="2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28"/>
  <sheetViews>
    <sheetView zoomScaleNormal="100" workbookViewId="0">
      <selection activeCell="A2" sqref="A2"/>
    </sheetView>
  </sheetViews>
  <sheetFormatPr baseColWidth="10" defaultColWidth="11.42578125" defaultRowHeight="12.75"/>
  <cols>
    <col min="1" max="1" width="54" style="2" customWidth="1"/>
    <col min="2" max="2" width="17.85546875" style="2" customWidth="1"/>
    <col min="3" max="16384" width="11.42578125" style="2"/>
  </cols>
  <sheetData>
    <row r="1" spans="1:2">
      <c r="A1" s="3" t="s">
        <v>365</v>
      </c>
    </row>
    <row r="2" spans="1:2">
      <c r="A2" s="3" t="s">
        <v>2525</v>
      </c>
    </row>
    <row r="3" spans="1:2">
      <c r="A3" s="50" t="s">
        <v>5324</v>
      </c>
    </row>
    <row r="4" spans="1:2" s="67" customFormat="1" ht="25.5">
      <c r="A4" s="65" t="s">
        <v>347</v>
      </c>
      <c r="B4" s="66" t="s">
        <v>5614</v>
      </c>
    </row>
    <row r="5" spans="1:2">
      <c r="A5" s="39" t="s">
        <v>218</v>
      </c>
      <c r="B5" s="68">
        <v>15</v>
      </c>
    </row>
    <row r="6" spans="1:2">
      <c r="A6" s="57" t="s">
        <v>229</v>
      </c>
      <c r="B6" s="69">
        <v>18</v>
      </c>
    </row>
    <row r="7" spans="1:2">
      <c r="A7" s="57" t="s">
        <v>242</v>
      </c>
      <c r="B7" s="1641">
        <v>17</v>
      </c>
    </row>
    <row r="8" spans="1:2">
      <c r="A8" s="53" t="s">
        <v>286</v>
      </c>
      <c r="B8" s="94">
        <v>11</v>
      </c>
    </row>
    <row r="9" spans="1:2">
      <c r="A9" s="53" t="s">
        <v>304</v>
      </c>
      <c r="B9" s="69">
        <v>10</v>
      </c>
    </row>
    <row r="10" spans="1:2" s="35" customFormat="1">
      <c r="A10" s="57" t="s">
        <v>338</v>
      </c>
      <c r="B10" s="69">
        <v>12</v>
      </c>
    </row>
    <row r="11" spans="1:2">
      <c r="A11" s="41" t="s">
        <v>348</v>
      </c>
      <c r="B11" s="38">
        <f>SUM(B5:B10)</f>
        <v>83</v>
      </c>
    </row>
    <row r="12" spans="1:2">
      <c r="A12" s="57" t="s">
        <v>133</v>
      </c>
      <c r="B12" s="69">
        <v>26</v>
      </c>
    </row>
    <row r="13" spans="1:2">
      <c r="A13" s="57" t="s">
        <v>162</v>
      </c>
      <c r="B13" s="69">
        <v>19</v>
      </c>
    </row>
    <row r="14" spans="1:2">
      <c r="A14" s="57" t="s">
        <v>174</v>
      </c>
      <c r="B14" s="69">
        <v>60</v>
      </c>
    </row>
    <row r="15" spans="1:2">
      <c r="A15" s="88" t="s">
        <v>349</v>
      </c>
      <c r="B15" s="1641">
        <v>32</v>
      </c>
    </row>
    <row r="16" spans="1:2">
      <c r="A16" s="95" t="s">
        <v>214</v>
      </c>
      <c r="B16" s="1641">
        <v>48</v>
      </c>
    </row>
    <row r="17" spans="1:2" s="35" customFormat="1">
      <c r="A17" s="70" t="s">
        <v>215</v>
      </c>
      <c r="B17" s="69">
        <v>28</v>
      </c>
    </row>
    <row r="18" spans="1:2">
      <c r="A18" s="41" t="s">
        <v>350</v>
      </c>
      <c r="B18" s="65">
        <f>SUM(B12:B17)</f>
        <v>213</v>
      </c>
    </row>
    <row r="19" spans="1:2">
      <c r="A19" s="57" t="s">
        <v>103</v>
      </c>
      <c r="B19" s="69">
        <v>17</v>
      </c>
    </row>
    <row r="20" spans="1:2">
      <c r="A20" s="57" t="s">
        <v>273</v>
      </c>
      <c r="B20" s="69">
        <v>21</v>
      </c>
    </row>
    <row r="21" spans="1:2">
      <c r="A21" s="88" t="s">
        <v>277</v>
      </c>
      <c r="B21" s="1641">
        <v>60</v>
      </c>
    </row>
    <row r="22" spans="1:2" s="35" customFormat="1">
      <c r="A22" s="88" t="s">
        <v>282</v>
      </c>
      <c r="B22" s="1641">
        <v>73</v>
      </c>
    </row>
    <row r="23" spans="1:2">
      <c r="A23" s="41" t="s">
        <v>351</v>
      </c>
      <c r="B23" s="65">
        <f>SUM(B19:B22)</f>
        <v>171</v>
      </c>
    </row>
    <row r="24" spans="1:2">
      <c r="A24" s="57" t="s">
        <v>5612</v>
      </c>
      <c r="B24" s="69">
        <v>148</v>
      </c>
    </row>
    <row r="25" spans="1:2" s="35" customFormat="1">
      <c r="A25" s="57" t="s">
        <v>5613</v>
      </c>
      <c r="B25" s="69">
        <v>124</v>
      </c>
    </row>
    <row r="26" spans="1:2" s="35" customFormat="1">
      <c r="A26" s="41" t="s">
        <v>352</v>
      </c>
      <c r="B26" s="65">
        <f>SUM(B24:B25)</f>
        <v>272</v>
      </c>
    </row>
    <row r="27" spans="1:2">
      <c r="A27" s="41" t="s">
        <v>31</v>
      </c>
      <c r="B27" s="65">
        <f>B11+B18+B23+B26</f>
        <v>739</v>
      </c>
    </row>
    <row r="28" spans="1:2">
      <c r="A28" s="63" t="s">
        <v>53</v>
      </c>
    </row>
  </sheetData>
  <sortState ref="D19:E24">
    <sortCondition descending="1" ref="E19:E24"/>
  </sortState>
  <printOptions horizontalCentered="1"/>
  <pageMargins left="0.70866141732283472" right="0.70866141732283472" top="0.74803149606299213" bottom="0.74803149606299213" header="0.31496062992125984" footer="0.31496062992125984"/>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179"/>
  <sheetViews>
    <sheetView zoomScaleNormal="100" workbookViewId="0">
      <selection activeCell="A2" sqref="A2"/>
    </sheetView>
  </sheetViews>
  <sheetFormatPr baseColWidth="10" defaultColWidth="11.42578125" defaultRowHeight="12.75"/>
  <cols>
    <col min="1" max="1" width="53.85546875" style="2" customWidth="1"/>
    <col min="2" max="2" width="12.5703125" style="2" customWidth="1"/>
    <col min="3" max="3" width="8.28515625" style="2" customWidth="1"/>
    <col min="4" max="4" width="10.85546875" style="2" customWidth="1"/>
    <col min="5" max="5" width="20.42578125" style="2" customWidth="1"/>
    <col min="6" max="6" width="23.5703125" style="2" customWidth="1"/>
    <col min="7" max="13" width="6.7109375" style="2" customWidth="1"/>
    <col min="14" max="14" width="9" style="2" customWidth="1"/>
    <col min="15" max="15" width="10.28515625" style="2" customWidth="1"/>
    <col min="16" max="16" width="6.7109375" style="2" customWidth="1"/>
    <col min="17" max="16384" width="11.42578125" style="2"/>
  </cols>
  <sheetData>
    <row r="1" spans="1:16">
      <c r="A1" s="5" t="s">
        <v>365</v>
      </c>
      <c r="B1" s="49"/>
      <c r="C1" s="49"/>
      <c r="D1" s="49"/>
      <c r="E1" s="49"/>
      <c r="F1" s="49"/>
    </row>
    <row r="2" spans="1:16">
      <c r="A2" s="5" t="s">
        <v>2526</v>
      </c>
      <c r="B2" s="49"/>
      <c r="C2" s="49"/>
      <c r="D2" s="49"/>
      <c r="E2" s="49"/>
      <c r="F2" s="49"/>
    </row>
    <row r="3" spans="1:16">
      <c r="A3" s="51" t="s">
        <v>60</v>
      </c>
      <c r="B3" s="50"/>
      <c r="C3" s="49"/>
      <c r="D3" s="49"/>
      <c r="E3" s="49"/>
      <c r="F3" s="49"/>
      <c r="M3" s="9"/>
      <c r="N3" s="9"/>
    </row>
    <row r="4" spans="1:16" s="7" customFormat="1" ht="20.25" customHeight="1">
      <c r="A4" s="2224" t="s">
        <v>61</v>
      </c>
      <c r="B4" s="2226" t="s">
        <v>32</v>
      </c>
      <c r="C4" s="2226" t="s">
        <v>62</v>
      </c>
      <c r="D4" s="2225" t="s">
        <v>45</v>
      </c>
      <c r="E4" s="2225" t="s">
        <v>46</v>
      </c>
      <c r="F4" s="2225" t="s">
        <v>431</v>
      </c>
      <c r="G4" s="2224" t="s">
        <v>47</v>
      </c>
      <c r="H4" s="2224"/>
      <c r="I4" s="2224"/>
      <c r="J4" s="2224"/>
      <c r="K4" s="2224"/>
      <c r="L4" s="2224"/>
      <c r="M4" s="2224"/>
      <c r="N4" s="2224"/>
      <c r="O4" s="2224"/>
      <c r="P4" s="2224"/>
    </row>
    <row r="5" spans="1:16" s="7" customFormat="1" ht="20.25" customHeight="1">
      <c r="A5" s="2225"/>
      <c r="B5" s="2123"/>
      <c r="C5" s="2123"/>
      <c r="D5" s="2227"/>
      <c r="E5" s="2227"/>
      <c r="F5" s="2227"/>
      <c r="G5" s="16">
        <v>2008</v>
      </c>
      <c r="H5" s="16">
        <v>2009</v>
      </c>
      <c r="I5" s="16">
        <v>2010</v>
      </c>
      <c r="J5" s="16">
        <v>2011</v>
      </c>
      <c r="K5" s="16">
        <v>2012</v>
      </c>
      <c r="L5" s="16">
        <v>2013</v>
      </c>
      <c r="M5" s="16">
        <v>2014</v>
      </c>
      <c r="N5" s="16">
        <v>2015</v>
      </c>
      <c r="O5" s="16">
        <v>2016</v>
      </c>
      <c r="P5" s="52" t="s">
        <v>0</v>
      </c>
    </row>
    <row r="6" spans="1:16" s="7" customFormat="1" ht="12.75" customHeight="1">
      <c r="A6" s="53" t="s">
        <v>5452</v>
      </c>
      <c r="B6" s="54" t="s">
        <v>12</v>
      </c>
      <c r="C6" s="55" t="s">
        <v>65</v>
      </c>
      <c r="D6" s="56" t="s">
        <v>83</v>
      </c>
      <c r="E6" s="56" t="s">
        <v>369</v>
      </c>
      <c r="F6" s="56" t="s">
        <v>369</v>
      </c>
      <c r="G6" s="1813"/>
      <c r="H6" s="20"/>
      <c r="I6" s="20"/>
      <c r="J6" s="20"/>
      <c r="K6" s="20"/>
      <c r="L6" s="20"/>
      <c r="M6" s="20"/>
      <c r="N6" s="1814"/>
      <c r="O6" s="1815">
        <v>2</v>
      </c>
      <c r="P6" s="69">
        <f>SUM(G6:O6)</f>
        <v>2</v>
      </c>
    </row>
    <row r="7" spans="1:16" s="7" customFormat="1" ht="12.75" customHeight="1">
      <c r="A7" s="53" t="s">
        <v>63</v>
      </c>
      <c r="B7" s="54" t="s">
        <v>64</v>
      </c>
      <c r="C7" s="55" t="s">
        <v>65</v>
      </c>
      <c r="D7" s="56" t="s">
        <v>66</v>
      </c>
      <c r="E7" s="56" t="s">
        <v>67</v>
      </c>
      <c r="F7" s="56" t="s">
        <v>67</v>
      </c>
      <c r="G7" s="1813">
        <v>1</v>
      </c>
      <c r="H7" s="20">
        <v>1</v>
      </c>
      <c r="I7" s="20">
        <v>1</v>
      </c>
      <c r="J7" s="20">
        <v>1</v>
      </c>
      <c r="K7" s="20">
        <v>1</v>
      </c>
      <c r="L7" s="20"/>
      <c r="M7" s="20">
        <v>2</v>
      </c>
      <c r="N7" s="1814">
        <v>3</v>
      </c>
      <c r="O7" s="1815">
        <v>4</v>
      </c>
      <c r="P7" s="69">
        <f t="shared" ref="P7:P70" si="0">SUM(G7:O7)</f>
        <v>14</v>
      </c>
    </row>
    <row r="8" spans="1:16" s="7" customFormat="1" ht="12.75" customHeight="1">
      <c r="A8" s="53" t="s">
        <v>68</v>
      </c>
      <c r="B8" s="54" t="s">
        <v>12</v>
      </c>
      <c r="C8" s="55" t="s">
        <v>65</v>
      </c>
      <c r="D8" s="56" t="s">
        <v>69</v>
      </c>
      <c r="E8" s="56" t="s">
        <v>70</v>
      </c>
      <c r="F8" s="56" t="s">
        <v>70</v>
      </c>
      <c r="G8" s="1813"/>
      <c r="H8" s="20"/>
      <c r="I8" s="20"/>
      <c r="J8" s="20">
        <v>1</v>
      </c>
      <c r="K8" s="20"/>
      <c r="L8" s="1814">
        <v>1</v>
      </c>
      <c r="M8" s="20"/>
      <c r="N8" s="20"/>
      <c r="O8" s="1816"/>
      <c r="P8" s="69">
        <f t="shared" si="0"/>
        <v>2</v>
      </c>
    </row>
    <row r="9" spans="1:16" s="14" customFormat="1" ht="12.75" customHeight="1">
      <c r="A9" s="53" t="s">
        <v>71</v>
      </c>
      <c r="B9" s="59" t="s">
        <v>72</v>
      </c>
      <c r="C9" s="55" t="s">
        <v>65</v>
      </c>
      <c r="D9" s="56" t="s">
        <v>66</v>
      </c>
      <c r="E9" s="56" t="s">
        <v>430</v>
      </c>
      <c r="F9" s="56" t="s">
        <v>73</v>
      </c>
      <c r="G9" s="1817"/>
      <c r="H9" s="1814"/>
      <c r="I9" s="1814"/>
      <c r="J9" s="1814"/>
      <c r="K9" s="1814"/>
      <c r="L9" s="1814"/>
      <c r="M9" s="1814">
        <v>1</v>
      </c>
      <c r="N9" s="1814"/>
      <c r="O9" s="1815"/>
      <c r="P9" s="69">
        <f t="shared" si="0"/>
        <v>1</v>
      </c>
    </row>
    <row r="10" spans="1:16" s="7" customFormat="1" ht="25.5" customHeight="1">
      <c r="A10" s="53" t="s">
        <v>74</v>
      </c>
      <c r="B10" s="59" t="s">
        <v>72</v>
      </c>
      <c r="C10" s="55" t="s">
        <v>65</v>
      </c>
      <c r="D10" s="56" t="s">
        <v>66</v>
      </c>
      <c r="E10" s="56" t="s">
        <v>430</v>
      </c>
      <c r="F10" s="56" t="s">
        <v>75</v>
      </c>
      <c r="G10" s="1813"/>
      <c r="H10" s="20"/>
      <c r="I10" s="20"/>
      <c r="J10" s="20"/>
      <c r="K10" s="20">
        <v>2</v>
      </c>
      <c r="L10" s="1814"/>
      <c r="M10" s="20"/>
      <c r="N10" s="20"/>
      <c r="O10" s="1816"/>
      <c r="P10" s="69">
        <f t="shared" si="0"/>
        <v>2</v>
      </c>
    </row>
    <row r="11" spans="1:16" s="7" customFormat="1" ht="12.75" customHeight="1">
      <c r="A11" s="53" t="s">
        <v>76</v>
      </c>
      <c r="B11" s="59" t="s">
        <v>72</v>
      </c>
      <c r="C11" s="55" t="s">
        <v>65</v>
      </c>
      <c r="D11" s="56" t="s">
        <v>66</v>
      </c>
      <c r="E11" s="56" t="s">
        <v>430</v>
      </c>
      <c r="F11" s="56" t="s">
        <v>77</v>
      </c>
      <c r="G11" s="1813"/>
      <c r="H11" s="20"/>
      <c r="I11" s="20"/>
      <c r="J11" s="20"/>
      <c r="K11" s="20">
        <v>1</v>
      </c>
      <c r="L11" s="1814">
        <v>1</v>
      </c>
      <c r="M11" s="20"/>
      <c r="N11" s="20"/>
      <c r="O11" s="1816"/>
      <c r="P11" s="69">
        <f t="shared" si="0"/>
        <v>2</v>
      </c>
    </row>
    <row r="12" spans="1:16" s="7" customFormat="1" ht="12.75" customHeight="1">
      <c r="A12" s="53" t="s">
        <v>78</v>
      </c>
      <c r="B12" s="59" t="s">
        <v>72</v>
      </c>
      <c r="C12" s="55" t="s">
        <v>65</v>
      </c>
      <c r="D12" s="56" t="s">
        <v>66</v>
      </c>
      <c r="E12" s="56" t="s">
        <v>430</v>
      </c>
      <c r="F12" s="56" t="s">
        <v>79</v>
      </c>
      <c r="G12" s="1813">
        <v>1</v>
      </c>
      <c r="H12" s="20"/>
      <c r="I12" s="20"/>
      <c r="J12" s="20"/>
      <c r="K12" s="20"/>
      <c r="L12" s="1814"/>
      <c r="M12" s="20">
        <v>1</v>
      </c>
      <c r="N12" s="1814">
        <v>1</v>
      </c>
      <c r="O12" s="1815">
        <v>2</v>
      </c>
      <c r="P12" s="69">
        <f t="shared" si="0"/>
        <v>5</v>
      </c>
    </row>
    <row r="13" spans="1:16" s="14" customFormat="1" ht="12.75" customHeight="1">
      <c r="A13" s="53" t="s">
        <v>80</v>
      </c>
      <c r="B13" s="59" t="s">
        <v>72</v>
      </c>
      <c r="C13" s="55" t="s">
        <v>65</v>
      </c>
      <c r="D13" s="56" t="s">
        <v>66</v>
      </c>
      <c r="E13" s="56" t="s">
        <v>430</v>
      </c>
      <c r="F13" s="56" t="s">
        <v>77</v>
      </c>
      <c r="G13" s="1817"/>
      <c r="H13" s="1814"/>
      <c r="I13" s="1814"/>
      <c r="J13" s="1814"/>
      <c r="K13" s="1814"/>
      <c r="L13" s="1814"/>
      <c r="M13" s="1814">
        <v>1</v>
      </c>
      <c r="N13" s="1814"/>
      <c r="O13" s="1815"/>
      <c r="P13" s="69">
        <f t="shared" si="0"/>
        <v>1</v>
      </c>
    </row>
    <row r="14" spans="1:16" s="14" customFormat="1" ht="12.75" customHeight="1">
      <c r="A14" s="53" t="s">
        <v>81</v>
      </c>
      <c r="B14" s="54" t="s">
        <v>12</v>
      </c>
      <c r="C14" s="60" t="s">
        <v>82</v>
      </c>
      <c r="D14" s="56" t="s">
        <v>83</v>
      </c>
      <c r="E14" s="56" t="s">
        <v>84</v>
      </c>
      <c r="F14" s="56" t="s">
        <v>84</v>
      </c>
      <c r="G14" s="1817"/>
      <c r="H14" s="1814"/>
      <c r="I14" s="1814"/>
      <c r="J14" s="1814"/>
      <c r="K14" s="1814"/>
      <c r="L14" s="1814"/>
      <c r="M14" s="1814"/>
      <c r="N14" s="1814">
        <v>1</v>
      </c>
      <c r="O14" s="1815"/>
      <c r="P14" s="69">
        <f t="shared" si="0"/>
        <v>1</v>
      </c>
    </row>
    <row r="15" spans="1:16" s="7" customFormat="1" ht="12.75" customHeight="1">
      <c r="A15" s="53" t="s">
        <v>85</v>
      </c>
      <c r="B15" s="54" t="s">
        <v>64</v>
      </c>
      <c r="C15" s="55" t="s">
        <v>65</v>
      </c>
      <c r="D15" s="56" t="s">
        <v>66</v>
      </c>
      <c r="E15" s="56" t="s">
        <v>86</v>
      </c>
      <c r="F15" s="56" t="s">
        <v>87</v>
      </c>
      <c r="G15" s="1813"/>
      <c r="H15" s="20"/>
      <c r="I15" s="20"/>
      <c r="J15" s="20"/>
      <c r="K15" s="20"/>
      <c r="L15" s="1814">
        <v>1</v>
      </c>
      <c r="M15" s="20"/>
      <c r="N15" s="20"/>
      <c r="O15" s="1816"/>
      <c r="P15" s="69">
        <f t="shared" si="0"/>
        <v>1</v>
      </c>
    </row>
    <row r="16" spans="1:16" s="7" customFormat="1" ht="12.75" customHeight="1">
      <c r="A16" s="53" t="s">
        <v>88</v>
      </c>
      <c r="B16" s="54" t="s">
        <v>64</v>
      </c>
      <c r="C16" s="55" t="s">
        <v>65</v>
      </c>
      <c r="D16" s="56" t="s">
        <v>66</v>
      </c>
      <c r="E16" s="56" t="s">
        <v>89</v>
      </c>
      <c r="F16" s="56" t="s">
        <v>90</v>
      </c>
      <c r="G16" s="1813"/>
      <c r="H16" s="20"/>
      <c r="I16" s="20"/>
      <c r="J16" s="20"/>
      <c r="K16" s="20"/>
      <c r="L16" s="1814"/>
      <c r="M16" s="20"/>
      <c r="N16" s="1814">
        <v>1</v>
      </c>
      <c r="O16" s="1815"/>
      <c r="P16" s="69">
        <f t="shared" si="0"/>
        <v>1</v>
      </c>
    </row>
    <row r="17" spans="1:16" s="7" customFormat="1" ht="12.75" customHeight="1">
      <c r="A17" s="84" t="s">
        <v>370</v>
      </c>
      <c r="B17" s="85" t="s">
        <v>64</v>
      </c>
      <c r="C17" s="86" t="s">
        <v>65</v>
      </c>
      <c r="D17" s="87" t="s">
        <v>66</v>
      </c>
      <c r="E17" s="87" t="s">
        <v>165</v>
      </c>
      <c r="F17" s="87" t="s">
        <v>165</v>
      </c>
      <c r="G17" s="1818"/>
      <c r="H17" s="97"/>
      <c r="I17" s="97"/>
      <c r="J17" s="97"/>
      <c r="K17" s="97"/>
      <c r="L17" s="235"/>
      <c r="M17" s="97"/>
      <c r="N17" s="235"/>
      <c r="O17" s="1819">
        <v>1</v>
      </c>
      <c r="P17" s="69">
        <f t="shared" si="0"/>
        <v>1</v>
      </c>
    </row>
    <row r="18" spans="1:16" s="7" customFormat="1" ht="12.75" customHeight="1">
      <c r="A18" s="84" t="s">
        <v>371</v>
      </c>
      <c r="B18" s="85" t="s">
        <v>12</v>
      </c>
      <c r="C18" s="86" t="s">
        <v>65</v>
      </c>
      <c r="D18" s="87" t="s">
        <v>83</v>
      </c>
      <c r="E18" s="87" t="s">
        <v>372</v>
      </c>
      <c r="F18" s="87" t="s">
        <v>372</v>
      </c>
      <c r="G18" s="1818"/>
      <c r="H18" s="97"/>
      <c r="I18" s="97"/>
      <c r="J18" s="97"/>
      <c r="K18" s="97"/>
      <c r="L18" s="235"/>
      <c r="M18" s="97"/>
      <c r="N18" s="235"/>
      <c r="O18" s="1819">
        <v>1</v>
      </c>
      <c r="P18" s="69">
        <f t="shared" si="0"/>
        <v>1</v>
      </c>
    </row>
    <row r="19" spans="1:16" s="7" customFormat="1" ht="12.75" customHeight="1">
      <c r="A19" s="53" t="s">
        <v>91</v>
      </c>
      <c r="B19" s="54" t="s">
        <v>12</v>
      </c>
      <c r="C19" s="55" t="s">
        <v>65</v>
      </c>
      <c r="D19" s="56" t="s">
        <v>83</v>
      </c>
      <c r="E19" s="56" t="s">
        <v>92</v>
      </c>
      <c r="F19" s="56" t="s">
        <v>92</v>
      </c>
      <c r="G19" s="1813"/>
      <c r="H19" s="20"/>
      <c r="I19" s="20"/>
      <c r="J19" s="20"/>
      <c r="K19" s="20"/>
      <c r="L19" s="1814">
        <v>1</v>
      </c>
      <c r="M19" s="20">
        <v>1</v>
      </c>
      <c r="N19" s="1814">
        <v>1</v>
      </c>
      <c r="O19" s="1815"/>
      <c r="P19" s="69">
        <f t="shared" si="0"/>
        <v>3</v>
      </c>
    </row>
    <row r="20" spans="1:16" s="7" customFormat="1" ht="12.75" customHeight="1">
      <c r="A20" s="53" t="s">
        <v>93</v>
      </c>
      <c r="B20" s="54" t="s">
        <v>12</v>
      </c>
      <c r="C20" s="60" t="s">
        <v>82</v>
      </c>
      <c r="D20" s="56" t="s">
        <v>94</v>
      </c>
      <c r="E20" s="56" t="s">
        <v>95</v>
      </c>
      <c r="F20" s="56" t="s">
        <v>95</v>
      </c>
      <c r="G20" s="1813"/>
      <c r="H20" s="20"/>
      <c r="I20" s="20"/>
      <c r="J20" s="20"/>
      <c r="K20" s="20"/>
      <c r="L20" s="1814">
        <v>1</v>
      </c>
      <c r="M20" s="20">
        <v>1</v>
      </c>
      <c r="N20" s="20"/>
      <c r="O20" s="1816"/>
      <c r="P20" s="69">
        <f t="shared" si="0"/>
        <v>2</v>
      </c>
    </row>
    <row r="21" spans="1:16" s="7" customFormat="1" ht="12.75" customHeight="1">
      <c r="A21" s="53" t="s">
        <v>96</v>
      </c>
      <c r="B21" s="54" t="s">
        <v>12</v>
      </c>
      <c r="C21" s="60" t="s">
        <v>82</v>
      </c>
      <c r="D21" s="56" t="s">
        <v>83</v>
      </c>
      <c r="E21" s="56" t="s">
        <v>97</v>
      </c>
      <c r="F21" s="56" t="s">
        <v>97</v>
      </c>
      <c r="G21" s="1813"/>
      <c r="H21" s="20"/>
      <c r="I21" s="20"/>
      <c r="J21" s="20"/>
      <c r="K21" s="20"/>
      <c r="L21" s="1814"/>
      <c r="M21" s="20"/>
      <c r="N21" s="1814">
        <v>1</v>
      </c>
      <c r="O21" s="1815">
        <v>2</v>
      </c>
      <c r="P21" s="69">
        <f t="shared" si="0"/>
        <v>3</v>
      </c>
    </row>
    <row r="22" spans="1:16" s="7" customFormat="1" ht="12.75" customHeight="1">
      <c r="A22" s="53" t="s">
        <v>98</v>
      </c>
      <c r="B22" s="54" t="s">
        <v>12</v>
      </c>
      <c r="C22" s="55" t="s">
        <v>65</v>
      </c>
      <c r="D22" s="56" t="s">
        <v>83</v>
      </c>
      <c r="E22" s="56" t="s">
        <v>99</v>
      </c>
      <c r="F22" s="56" t="s">
        <v>99</v>
      </c>
      <c r="G22" s="1813"/>
      <c r="H22" s="20"/>
      <c r="I22" s="20"/>
      <c r="J22" s="20"/>
      <c r="K22" s="20">
        <v>1</v>
      </c>
      <c r="L22" s="1814">
        <v>1</v>
      </c>
      <c r="M22" s="20"/>
      <c r="N22" s="1814">
        <v>1</v>
      </c>
      <c r="O22" s="1815">
        <v>1</v>
      </c>
      <c r="P22" s="69">
        <f t="shared" si="0"/>
        <v>4</v>
      </c>
    </row>
    <row r="23" spans="1:16" s="7" customFormat="1" ht="12.75" customHeight="1">
      <c r="A23" s="84" t="s">
        <v>422</v>
      </c>
      <c r="B23" s="85" t="s">
        <v>12</v>
      </c>
      <c r="C23" s="86" t="s">
        <v>65</v>
      </c>
      <c r="D23" s="87" t="s">
        <v>125</v>
      </c>
      <c r="E23" s="87" t="s">
        <v>423</v>
      </c>
      <c r="F23" s="87" t="s">
        <v>423</v>
      </c>
      <c r="G23" s="1818"/>
      <c r="H23" s="97"/>
      <c r="I23" s="97"/>
      <c r="J23" s="97"/>
      <c r="K23" s="97"/>
      <c r="L23" s="235"/>
      <c r="M23" s="97"/>
      <c r="N23" s="235"/>
      <c r="O23" s="1819">
        <v>1</v>
      </c>
      <c r="P23" s="69">
        <f t="shared" si="0"/>
        <v>1</v>
      </c>
    </row>
    <row r="24" spans="1:16" s="7" customFormat="1" ht="12.75" customHeight="1">
      <c r="A24" s="53" t="s">
        <v>100</v>
      </c>
      <c r="B24" s="59" t="s">
        <v>72</v>
      </c>
      <c r="C24" s="55" t="s">
        <v>65</v>
      </c>
      <c r="D24" s="56" t="s">
        <v>66</v>
      </c>
      <c r="E24" s="56" t="s">
        <v>430</v>
      </c>
      <c r="F24" s="56" t="s">
        <v>101</v>
      </c>
      <c r="G24" s="1813"/>
      <c r="H24" s="20"/>
      <c r="I24" s="20">
        <v>1</v>
      </c>
      <c r="J24" s="20">
        <v>1</v>
      </c>
      <c r="K24" s="20"/>
      <c r="L24" s="1814">
        <v>2</v>
      </c>
      <c r="M24" s="20">
        <v>1</v>
      </c>
      <c r="N24" s="1814">
        <v>1</v>
      </c>
      <c r="O24" s="1815"/>
      <c r="P24" s="69">
        <f t="shared" si="0"/>
        <v>6</v>
      </c>
    </row>
    <row r="25" spans="1:16" s="14" customFormat="1" ht="12.75" customHeight="1">
      <c r="A25" s="53" t="s">
        <v>102</v>
      </c>
      <c r="B25" s="59" t="s">
        <v>72</v>
      </c>
      <c r="C25" s="55" t="s">
        <v>65</v>
      </c>
      <c r="D25" s="56" t="s">
        <v>66</v>
      </c>
      <c r="E25" s="56" t="s">
        <v>430</v>
      </c>
      <c r="F25" s="56" t="s">
        <v>75</v>
      </c>
      <c r="G25" s="1817"/>
      <c r="H25" s="1814"/>
      <c r="I25" s="1814"/>
      <c r="J25" s="1814"/>
      <c r="K25" s="1814"/>
      <c r="L25" s="1814">
        <v>1</v>
      </c>
      <c r="M25" s="1814"/>
      <c r="N25" s="1814"/>
      <c r="O25" s="1815"/>
      <c r="P25" s="69">
        <f t="shared" si="0"/>
        <v>1</v>
      </c>
    </row>
    <row r="26" spans="1:16" s="7" customFormat="1" ht="12.75" customHeight="1">
      <c r="A26" s="53" t="s">
        <v>103</v>
      </c>
      <c r="B26" s="59" t="s">
        <v>72</v>
      </c>
      <c r="C26" s="55" t="s">
        <v>65</v>
      </c>
      <c r="D26" s="56" t="s">
        <v>66</v>
      </c>
      <c r="E26" s="56" t="s">
        <v>430</v>
      </c>
      <c r="F26" s="56" t="s">
        <v>77</v>
      </c>
      <c r="G26" s="1813">
        <v>1</v>
      </c>
      <c r="H26" s="20">
        <v>3</v>
      </c>
      <c r="I26" s="20">
        <v>4</v>
      </c>
      <c r="J26" s="20">
        <v>3</v>
      </c>
      <c r="K26" s="20">
        <v>1</v>
      </c>
      <c r="L26" s="1814">
        <v>1</v>
      </c>
      <c r="M26" s="20"/>
      <c r="N26" s="1814">
        <v>3</v>
      </c>
      <c r="O26" s="1815">
        <v>1</v>
      </c>
      <c r="P26" s="69">
        <f t="shared" si="0"/>
        <v>17</v>
      </c>
    </row>
    <row r="27" spans="1:16" s="7" customFormat="1" ht="12.75" customHeight="1">
      <c r="A27" s="53" t="s">
        <v>104</v>
      </c>
      <c r="B27" s="54" t="s">
        <v>64</v>
      </c>
      <c r="C27" s="55" t="s">
        <v>65</v>
      </c>
      <c r="D27" s="56" t="s">
        <v>66</v>
      </c>
      <c r="E27" s="56" t="s">
        <v>105</v>
      </c>
      <c r="F27" s="56" t="s">
        <v>105</v>
      </c>
      <c r="G27" s="1813"/>
      <c r="H27" s="20"/>
      <c r="I27" s="20">
        <v>1</v>
      </c>
      <c r="J27" s="20"/>
      <c r="K27" s="20"/>
      <c r="L27" s="1814">
        <v>1</v>
      </c>
      <c r="M27" s="20"/>
      <c r="N27" s="20"/>
      <c r="O27" s="1816"/>
      <c r="P27" s="69">
        <f t="shared" si="0"/>
        <v>2</v>
      </c>
    </row>
    <row r="28" spans="1:16" s="7" customFormat="1" ht="12.75" customHeight="1">
      <c r="A28" s="53" t="s">
        <v>106</v>
      </c>
      <c r="B28" s="54" t="s">
        <v>64</v>
      </c>
      <c r="C28" s="55" t="s">
        <v>65</v>
      </c>
      <c r="D28" s="56" t="s">
        <v>66</v>
      </c>
      <c r="E28" s="56" t="s">
        <v>107</v>
      </c>
      <c r="F28" s="56" t="s">
        <v>108</v>
      </c>
      <c r="G28" s="1813"/>
      <c r="H28" s="20"/>
      <c r="I28" s="20"/>
      <c r="J28" s="20"/>
      <c r="K28" s="20"/>
      <c r="L28" s="1814">
        <v>2</v>
      </c>
      <c r="M28" s="20"/>
      <c r="N28" s="20"/>
      <c r="O28" s="1816">
        <v>1</v>
      </c>
      <c r="P28" s="69">
        <f t="shared" si="0"/>
        <v>3</v>
      </c>
    </row>
    <row r="29" spans="1:16" s="7" customFormat="1" ht="15" customHeight="1">
      <c r="A29" s="53" t="s">
        <v>109</v>
      </c>
      <c r="B29" s="54" t="s">
        <v>64</v>
      </c>
      <c r="C29" s="60" t="s">
        <v>82</v>
      </c>
      <c r="D29" s="56" t="s">
        <v>66</v>
      </c>
      <c r="E29" s="56" t="s">
        <v>110</v>
      </c>
      <c r="F29" s="56" t="s">
        <v>111</v>
      </c>
      <c r="G29" s="1813">
        <v>1</v>
      </c>
      <c r="H29" s="20"/>
      <c r="I29" s="20"/>
      <c r="J29" s="20"/>
      <c r="K29" s="20">
        <v>1</v>
      </c>
      <c r="L29" s="1814"/>
      <c r="M29" s="20"/>
      <c r="N29" s="20"/>
      <c r="O29" s="1816"/>
      <c r="P29" s="69">
        <f t="shared" si="0"/>
        <v>2</v>
      </c>
    </row>
    <row r="30" spans="1:16" s="7" customFormat="1" ht="15" customHeight="1">
      <c r="A30" s="84" t="s">
        <v>373</v>
      </c>
      <c r="B30" s="85" t="s">
        <v>64</v>
      </c>
      <c r="C30" s="90" t="s">
        <v>65</v>
      </c>
      <c r="D30" s="87" t="s">
        <v>66</v>
      </c>
      <c r="E30" s="87" t="s">
        <v>128</v>
      </c>
      <c r="F30" s="87" t="s">
        <v>128</v>
      </c>
      <c r="G30" s="1818"/>
      <c r="H30" s="97"/>
      <c r="I30" s="97"/>
      <c r="J30" s="97"/>
      <c r="K30" s="97"/>
      <c r="L30" s="235"/>
      <c r="M30" s="97"/>
      <c r="N30" s="97"/>
      <c r="O30" s="1820">
        <v>2</v>
      </c>
      <c r="P30" s="69">
        <f t="shared" si="0"/>
        <v>2</v>
      </c>
    </row>
    <row r="31" spans="1:16" s="7" customFormat="1" ht="12.75" customHeight="1">
      <c r="A31" s="53" t="s">
        <v>112</v>
      </c>
      <c r="B31" s="54" t="s">
        <v>12</v>
      </c>
      <c r="C31" s="55" t="s">
        <v>65</v>
      </c>
      <c r="D31" s="56" t="s">
        <v>83</v>
      </c>
      <c r="E31" s="56" t="s">
        <v>113</v>
      </c>
      <c r="F31" s="56" t="s">
        <v>113</v>
      </c>
      <c r="G31" s="1813"/>
      <c r="H31" s="20"/>
      <c r="I31" s="20"/>
      <c r="J31" s="20"/>
      <c r="K31" s="20"/>
      <c r="L31" s="1814">
        <v>1</v>
      </c>
      <c r="M31" s="20">
        <v>1</v>
      </c>
      <c r="N31" s="20">
        <v>1</v>
      </c>
      <c r="O31" s="1816"/>
      <c r="P31" s="69">
        <f t="shared" si="0"/>
        <v>3</v>
      </c>
    </row>
    <row r="32" spans="1:16" s="7" customFormat="1" ht="12.75" customHeight="1">
      <c r="A32" s="84" t="s">
        <v>5453</v>
      </c>
      <c r="B32" s="85" t="s">
        <v>12</v>
      </c>
      <c r="C32" s="86" t="s">
        <v>82</v>
      </c>
      <c r="D32" s="87" t="s">
        <v>140</v>
      </c>
      <c r="E32" s="87" t="s">
        <v>374</v>
      </c>
      <c r="F32" s="87" t="s">
        <v>374</v>
      </c>
      <c r="G32" s="1818"/>
      <c r="H32" s="97"/>
      <c r="I32" s="97"/>
      <c r="J32" s="97"/>
      <c r="K32" s="97"/>
      <c r="L32" s="235"/>
      <c r="M32" s="97"/>
      <c r="N32" s="97"/>
      <c r="O32" s="1820">
        <v>1</v>
      </c>
      <c r="P32" s="69">
        <f t="shared" si="0"/>
        <v>1</v>
      </c>
    </row>
    <row r="33" spans="1:16" s="7" customFormat="1" ht="12.75" customHeight="1">
      <c r="A33" s="53" t="s">
        <v>114</v>
      </c>
      <c r="B33" s="54" t="s">
        <v>12</v>
      </c>
      <c r="C33" s="60" t="s">
        <v>82</v>
      </c>
      <c r="D33" s="56" t="s">
        <v>115</v>
      </c>
      <c r="E33" s="56" t="s">
        <v>115</v>
      </c>
      <c r="F33" s="56" t="s">
        <v>116</v>
      </c>
      <c r="G33" s="1813"/>
      <c r="H33" s="20"/>
      <c r="I33" s="20">
        <v>1</v>
      </c>
      <c r="J33" s="20"/>
      <c r="K33" s="20"/>
      <c r="L33" s="1814"/>
      <c r="M33" s="20"/>
      <c r="N33" s="20"/>
      <c r="O33" s="1816">
        <v>1</v>
      </c>
      <c r="P33" s="69">
        <f t="shared" si="0"/>
        <v>2</v>
      </c>
    </row>
    <row r="34" spans="1:16" s="7" customFormat="1" ht="12.75" customHeight="1">
      <c r="A34" s="53" t="s">
        <v>117</v>
      </c>
      <c r="B34" s="54" t="s">
        <v>12</v>
      </c>
      <c r="C34" s="60" t="s">
        <v>82</v>
      </c>
      <c r="D34" s="56" t="s">
        <v>115</v>
      </c>
      <c r="E34" s="56" t="s">
        <v>115</v>
      </c>
      <c r="F34" s="56" t="s">
        <v>118</v>
      </c>
      <c r="G34" s="1813"/>
      <c r="H34" s="20">
        <v>2</v>
      </c>
      <c r="I34" s="20">
        <v>3</v>
      </c>
      <c r="J34" s="1814"/>
      <c r="K34" s="20"/>
      <c r="L34" s="1814"/>
      <c r="M34" s="20">
        <v>1</v>
      </c>
      <c r="N34" s="20"/>
      <c r="O34" s="1816"/>
      <c r="P34" s="69">
        <f t="shared" si="0"/>
        <v>6</v>
      </c>
    </row>
    <row r="35" spans="1:16" s="7" customFormat="1" ht="12.75" customHeight="1">
      <c r="A35" s="53" t="s">
        <v>119</v>
      </c>
      <c r="B35" s="54" t="s">
        <v>12</v>
      </c>
      <c r="C35" s="60" t="s">
        <v>82</v>
      </c>
      <c r="D35" s="56" t="s">
        <v>120</v>
      </c>
      <c r="E35" s="56" t="s">
        <v>121</v>
      </c>
      <c r="F35" s="56" t="s">
        <v>121</v>
      </c>
      <c r="G35" s="1813"/>
      <c r="H35" s="20"/>
      <c r="I35" s="20">
        <v>3</v>
      </c>
      <c r="J35" s="20">
        <v>1</v>
      </c>
      <c r="K35" s="20"/>
      <c r="L35" s="1814">
        <v>2</v>
      </c>
      <c r="M35" s="20"/>
      <c r="N35" s="20">
        <v>1</v>
      </c>
      <c r="O35" s="1816"/>
      <c r="P35" s="69">
        <f t="shared" si="0"/>
        <v>7</v>
      </c>
    </row>
    <row r="36" spans="1:16" s="7" customFormat="1" ht="12.75" customHeight="1">
      <c r="A36" s="53" t="s">
        <v>122</v>
      </c>
      <c r="B36" s="54" t="s">
        <v>12</v>
      </c>
      <c r="C36" s="60" t="s">
        <v>82</v>
      </c>
      <c r="D36" s="56" t="s">
        <v>94</v>
      </c>
      <c r="E36" s="56" t="s">
        <v>123</v>
      </c>
      <c r="F36" s="56" t="s">
        <v>123</v>
      </c>
      <c r="G36" s="1813"/>
      <c r="H36" s="20"/>
      <c r="I36" s="20">
        <v>3</v>
      </c>
      <c r="J36" s="20">
        <v>1</v>
      </c>
      <c r="K36" s="20"/>
      <c r="L36" s="1814">
        <v>1</v>
      </c>
      <c r="M36" s="20"/>
      <c r="N36" s="20">
        <v>2</v>
      </c>
      <c r="O36" s="1816">
        <v>2</v>
      </c>
      <c r="P36" s="69">
        <f t="shared" si="0"/>
        <v>9</v>
      </c>
    </row>
    <row r="37" spans="1:16" s="7" customFormat="1" ht="12.75" customHeight="1">
      <c r="A37" s="84" t="s">
        <v>375</v>
      </c>
      <c r="B37" s="85" t="s">
        <v>12</v>
      </c>
      <c r="C37" s="90" t="s">
        <v>65</v>
      </c>
      <c r="D37" s="87" t="s">
        <v>376</v>
      </c>
      <c r="E37" s="87" t="s">
        <v>377</v>
      </c>
      <c r="F37" s="87" t="s">
        <v>377</v>
      </c>
      <c r="G37" s="1818"/>
      <c r="H37" s="97"/>
      <c r="I37" s="97"/>
      <c r="J37" s="97"/>
      <c r="K37" s="97"/>
      <c r="L37" s="235"/>
      <c r="M37" s="97"/>
      <c r="N37" s="97"/>
      <c r="O37" s="1820">
        <v>1</v>
      </c>
      <c r="P37" s="69">
        <f t="shared" si="0"/>
        <v>1</v>
      </c>
    </row>
    <row r="38" spans="1:16" s="7" customFormat="1" ht="12.75" customHeight="1">
      <c r="A38" s="53" t="s">
        <v>124</v>
      </c>
      <c r="B38" s="54" t="s">
        <v>12</v>
      </c>
      <c r="C38" s="55" t="s">
        <v>65</v>
      </c>
      <c r="D38" s="56" t="s">
        <v>125</v>
      </c>
      <c r="E38" s="56" t="s">
        <v>126</v>
      </c>
      <c r="F38" s="56" t="s">
        <v>126</v>
      </c>
      <c r="G38" s="1813"/>
      <c r="H38" s="20"/>
      <c r="I38" s="20"/>
      <c r="J38" s="20"/>
      <c r="K38" s="20"/>
      <c r="L38" s="1814"/>
      <c r="M38" s="20"/>
      <c r="N38" s="20">
        <v>1</v>
      </c>
      <c r="O38" s="1816"/>
      <c r="P38" s="69">
        <f t="shared" si="0"/>
        <v>1</v>
      </c>
    </row>
    <row r="39" spans="1:16" s="7" customFormat="1" ht="12.75" customHeight="1">
      <c r="A39" s="84" t="s">
        <v>378</v>
      </c>
      <c r="B39" s="85" t="s">
        <v>12</v>
      </c>
      <c r="C39" s="86" t="s">
        <v>82</v>
      </c>
      <c r="D39" s="87" t="s">
        <v>319</v>
      </c>
      <c r="E39" s="87" t="s">
        <v>319</v>
      </c>
      <c r="F39" s="87" t="s">
        <v>319</v>
      </c>
      <c r="G39" s="1818"/>
      <c r="H39" s="97"/>
      <c r="I39" s="97"/>
      <c r="J39" s="97"/>
      <c r="K39" s="97"/>
      <c r="L39" s="235"/>
      <c r="M39" s="97"/>
      <c r="N39" s="97"/>
      <c r="O39" s="1820">
        <v>2</v>
      </c>
      <c r="P39" s="69">
        <f t="shared" si="0"/>
        <v>2</v>
      </c>
    </row>
    <row r="40" spans="1:16" s="7" customFormat="1" ht="12.75" customHeight="1">
      <c r="A40" s="84" t="s">
        <v>379</v>
      </c>
      <c r="B40" s="85" t="s">
        <v>12</v>
      </c>
      <c r="C40" s="86" t="s">
        <v>65</v>
      </c>
      <c r="D40" s="87" t="s">
        <v>83</v>
      </c>
      <c r="E40" s="87" t="s">
        <v>369</v>
      </c>
      <c r="F40" s="87" t="s">
        <v>369</v>
      </c>
      <c r="G40" s="1818"/>
      <c r="H40" s="97"/>
      <c r="I40" s="97"/>
      <c r="J40" s="97"/>
      <c r="K40" s="97"/>
      <c r="L40" s="235"/>
      <c r="M40" s="97"/>
      <c r="N40" s="97"/>
      <c r="O40" s="1820">
        <v>1</v>
      </c>
      <c r="P40" s="69">
        <f t="shared" si="0"/>
        <v>1</v>
      </c>
    </row>
    <row r="41" spans="1:16" s="7" customFormat="1" ht="12.75" customHeight="1">
      <c r="A41" s="53" t="s">
        <v>127</v>
      </c>
      <c r="B41" s="54" t="s">
        <v>64</v>
      </c>
      <c r="C41" s="55" t="s">
        <v>65</v>
      </c>
      <c r="D41" s="56" t="s">
        <v>66</v>
      </c>
      <c r="E41" s="56" t="s">
        <v>128</v>
      </c>
      <c r="F41" s="56" t="s">
        <v>129</v>
      </c>
      <c r="G41" s="1813">
        <v>1</v>
      </c>
      <c r="H41" s="20"/>
      <c r="I41" s="20"/>
      <c r="J41" s="20"/>
      <c r="K41" s="20"/>
      <c r="L41" s="1814"/>
      <c r="M41" s="20"/>
      <c r="N41" s="20"/>
      <c r="O41" s="1816"/>
      <c r="P41" s="69">
        <f t="shared" si="0"/>
        <v>1</v>
      </c>
    </row>
    <row r="42" spans="1:16" s="7" customFormat="1" ht="12.75" customHeight="1">
      <c r="A42" s="53" t="s">
        <v>130</v>
      </c>
      <c r="B42" s="54" t="s">
        <v>12</v>
      </c>
      <c r="C42" s="60" t="s">
        <v>82</v>
      </c>
      <c r="D42" s="56" t="s">
        <v>131</v>
      </c>
      <c r="E42" s="56" t="s">
        <v>132</v>
      </c>
      <c r="F42" s="56" t="s">
        <v>132</v>
      </c>
      <c r="G42" s="1813"/>
      <c r="H42" s="20"/>
      <c r="I42" s="20"/>
      <c r="J42" s="20"/>
      <c r="K42" s="20"/>
      <c r="L42" s="1814"/>
      <c r="M42" s="20"/>
      <c r="N42" s="20">
        <v>1</v>
      </c>
      <c r="O42" s="1816">
        <v>2</v>
      </c>
      <c r="P42" s="69">
        <f t="shared" si="0"/>
        <v>3</v>
      </c>
    </row>
    <row r="43" spans="1:16" s="7" customFormat="1" ht="12.75" customHeight="1">
      <c r="A43" s="84" t="s">
        <v>380</v>
      </c>
      <c r="B43" s="85" t="s">
        <v>12</v>
      </c>
      <c r="C43" s="90" t="s">
        <v>82</v>
      </c>
      <c r="D43" s="87" t="s">
        <v>120</v>
      </c>
      <c r="E43" s="87" t="s">
        <v>381</v>
      </c>
      <c r="F43" s="87" t="s">
        <v>381</v>
      </c>
      <c r="G43" s="1818"/>
      <c r="H43" s="97"/>
      <c r="I43" s="97"/>
      <c r="J43" s="97"/>
      <c r="K43" s="97"/>
      <c r="L43" s="235"/>
      <c r="M43" s="97"/>
      <c r="N43" s="97"/>
      <c r="O43" s="1820">
        <v>2</v>
      </c>
      <c r="P43" s="69">
        <f t="shared" si="0"/>
        <v>2</v>
      </c>
    </row>
    <row r="44" spans="1:16" s="7" customFormat="1" ht="12.75" customHeight="1">
      <c r="A44" s="53" t="s">
        <v>133</v>
      </c>
      <c r="B44" s="54" t="s">
        <v>64</v>
      </c>
      <c r="C44" s="55" t="s">
        <v>65</v>
      </c>
      <c r="D44" s="56" t="s">
        <v>66</v>
      </c>
      <c r="E44" s="56" t="s">
        <v>105</v>
      </c>
      <c r="F44" s="56" t="s">
        <v>105</v>
      </c>
      <c r="G44" s="1813">
        <v>5</v>
      </c>
      <c r="H44" s="20">
        <v>9</v>
      </c>
      <c r="I44" s="20">
        <v>2</v>
      </c>
      <c r="J44" s="20">
        <v>2</v>
      </c>
      <c r="K44" s="20">
        <v>2</v>
      </c>
      <c r="L44" s="1814"/>
      <c r="M44" s="20">
        <v>1</v>
      </c>
      <c r="N44" s="20">
        <v>4</v>
      </c>
      <c r="O44" s="1816">
        <v>1</v>
      </c>
      <c r="P44" s="69">
        <f t="shared" si="0"/>
        <v>26</v>
      </c>
    </row>
    <row r="45" spans="1:16" s="7" customFormat="1" ht="12.75" customHeight="1">
      <c r="A45" s="53" t="s">
        <v>134</v>
      </c>
      <c r="B45" s="54" t="s">
        <v>64</v>
      </c>
      <c r="C45" s="55" t="s">
        <v>65</v>
      </c>
      <c r="D45" s="56" t="s">
        <v>66</v>
      </c>
      <c r="E45" s="56" t="s">
        <v>89</v>
      </c>
      <c r="F45" s="56" t="s">
        <v>135</v>
      </c>
      <c r="G45" s="1813"/>
      <c r="H45" s="20"/>
      <c r="I45" s="20"/>
      <c r="J45" s="20">
        <v>2</v>
      </c>
      <c r="K45" s="20">
        <v>4</v>
      </c>
      <c r="L45" s="1814">
        <v>1</v>
      </c>
      <c r="M45" s="20">
        <v>1</v>
      </c>
      <c r="N45" s="20">
        <v>4</v>
      </c>
      <c r="O45" s="1816">
        <v>1</v>
      </c>
      <c r="P45" s="69">
        <f t="shared" si="0"/>
        <v>13</v>
      </c>
    </row>
    <row r="46" spans="1:16" s="7" customFormat="1" ht="12.75" customHeight="1">
      <c r="A46" s="53" t="s">
        <v>136</v>
      </c>
      <c r="B46" s="54" t="s">
        <v>64</v>
      </c>
      <c r="C46" s="55" t="s">
        <v>65</v>
      </c>
      <c r="D46" s="56" t="s">
        <v>66</v>
      </c>
      <c r="E46" s="56" t="s">
        <v>137</v>
      </c>
      <c r="F46" s="56" t="s">
        <v>138</v>
      </c>
      <c r="G46" s="1813"/>
      <c r="H46" s="20"/>
      <c r="I46" s="20"/>
      <c r="J46" s="20"/>
      <c r="K46" s="20"/>
      <c r="L46" s="1814">
        <v>1</v>
      </c>
      <c r="M46" s="20">
        <v>1</v>
      </c>
      <c r="N46" s="20"/>
      <c r="O46" s="1816"/>
      <c r="P46" s="69">
        <f t="shared" si="0"/>
        <v>2</v>
      </c>
    </row>
    <row r="47" spans="1:16" s="7" customFormat="1" ht="12.75" customHeight="1">
      <c r="A47" s="53" t="s">
        <v>139</v>
      </c>
      <c r="B47" s="54" t="s">
        <v>12</v>
      </c>
      <c r="C47" s="55" t="s">
        <v>65</v>
      </c>
      <c r="D47" s="56" t="s">
        <v>140</v>
      </c>
      <c r="E47" s="56" t="s">
        <v>141</v>
      </c>
      <c r="F47" s="56" t="s">
        <v>141</v>
      </c>
      <c r="G47" s="1813"/>
      <c r="H47" s="20"/>
      <c r="I47" s="20"/>
      <c r="J47" s="20"/>
      <c r="K47" s="20"/>
      <c r="L47" s="1814"/>
      <c r="M47" s="20"/>
      <c r="N47" s="20">
        <v>1</v>
      </c>
      <c r="O47" s="1816">
        <v>1</v>
      </c>
      <c r="P47" s="69">
        <f t="shared" si="0"/>
        <v>2</v>
      </c>
    </row>
    <row r="48" spans="1:16" s="7" customFormat="1" ht="12.75" customHeight="1">
      <c r="A48" s="84" t="s">
        <v>382</v>
      </c>
      <c r="B48" s="85" t="s">
        <v>64</v>
      </c>
      <c r="C48" s="86" t="s">
        <v>65</v>
      </c>
      <c r="D48" s="87" t="s">
        <v>66</v>
      </c>
      <c r="E48" s="87" t="s">
        <v>383</v>
      </c>
      <c r="F48" s="87" t="s">
        <v>383</v>
      </c>
      <c r="G48" s="1818"/>
      <c r="H48" s="97"/>
      <c r="I48" s="97"/>
      <c r="J48" s="97"/>
      <c r="K48" s="97"/>
      <c r="L48" s="235"/>
      <c r="M48" s="97"/>
      <c r="N48" s="97"/>
      <c r="O48" s="1820">
        <v>3</v>
      </c>
      <c r="P48" s="69">
        <f t="shared" si="0"/>
        <v>3</v>
      </c>
    </row>
    <row r="49" spans="1:16" s="7" customFormat="1" ht="12.75" customHeight="1">
      <c r="A49" s="84" t="s">
        <v>384</v>
      </c>
      <c r="B49" s="85" t="s">
        <v>12</v>
      </c>
      <c r="C49" s="86" t="s">
        <v>82</v>
      </c>
      <c r="D49" s="87" t="s">
        <v>385</v>
      </c>
      <c r="E49" s="87" t="s">
        <v>385</v>
      </c>
      <c r="F49" s="87" t="s">
        <v>385</v>
      </c>
      <c r="G49" s="1818"/>
      <c r="H49" s="97"/>
      <c r="I49" s="97"/>
      <c r="J49" s="97"/>
      <c r="K49" s="97"/>
      <c r="L49" s="235"/>
      <c r="M49" s="97"/>
      <c r="N49" s="97"/>
      <c r="O49" s="1820">
        <v>2</v>
      </c>
      <c r="P49" s="69">
        <f t="shared" si="0"/>
        <v>2</v>
      </c>
    </row>
    <row r="50" spans="1:16" s="7" customFormat="1" ht="12.75" customHeight="1">
      <c r="A50" s="53" t="s">
        <v>142</v>
      </c>
      <c r="B50" s="54" t="s">
        <v>64</v>
      </c>
      <c r="C50" s="55" t="s">
        <v>65</v>
      </c>
      <c r="D50" s="56" t="s">
        <v>66</v>
      </c>
      <c r="E50" s="56" t="s">
        <v>143</v>
      </c>
      <c r="F50" s="56" t="s">
        <v>144</v>
      </c>
      <c r="G50" s="1813"/>
      <c r="H50" s="20"/>
      <c r="I50" s="20">
        <v>2</v>
      </c>
      <c r="J50" s="20">
        <v>1</v>
      </c>
      <c r="K50" s="20">
        <v>1</v>
      </c>
      <c r="L50" s="1814">
        <v>2</v>
      </c>
      <c r="M50" s="20">
        <v>2</v>
      </c>
      <c r="N50" s="20">
        <v>2</v>
      </c>
      <c r="O50" s="1816">
        <v>2</v>
      </c>
      <c r="P50" s="69">
        <f t="shared" si="0"/>
        <v>12</v>
      </c>
    </row>
    <row r="51" spans="1:16" s="7" customFormat="1" ht="12.75" customHeight="1">
      <c r="A51" s="53" t="s">
        <v>145</v>
      </c>
      <c r="B51" s="54" t="s">
        <v>64</v>
      </c>
      <c r="C51" s="55" t="s">
        <v>65</v>
      </c>
      <c r="D51" s="56" t="s">
        <v>66</v>
      </c>
      <c r="E51" s="56" t="s">
        <v>86</v>
      </c>
      <c r="F51" s="56" t="s">
        <v>87</v>
      </c>
      <c r="G51" s="1813"/>
      <c r="H51" s="20"/>
      <c r="I51" s="20">
        <v>1</v>
      </c>
      <c r="J51" s="20"/>
      <c r="K51" s="20"/>
      <c r="L51" s="1814"/>
      <c r="M51" s="20"/>
      <c r="N51" s="20"/>
      <c r="O51" s="1816"/>
      <c r="P51" s="69">
        <f t="shared" si="0"/>
        <v>1</v>
      </c>
    </row>
    <row r="52" spans="1:16" s="7" customFormat="1" ht="12.75" customHeight="1">
      <c r="A52" s="53" t="s">
        <v>146</v>
      </c>
      <c r="B52" s="54" t="s">
        <v>64</v>
      </c>
      <c r="C52" s="55" t="s">
        <v>65</v>
      </c>
      <c r="D52" s="56" t="s">
        <v>66</v>
      </c>
      <c r="E52" s="56" t="s">
        <v>147</v>
      </c>
      <c r="F52" s="56" t="s">
        <v>148</v>
      </c>
      <c r="G52" s="1813"/>
      <c r="H52" s="20"/>
      <c r="I52" s="20"/>
      <c r="J52" s="20"/>
      <c r="K52" s="20"/>
      <c r="L52" s="1814"/>
      <c r="M52" s="20"/>
      <c r="N52" s="20">
        <v>1</v>
      </c>
      <c r="O52" s="1816"/>
      <c r="P52" s="69">
        <f t="shared" si="0"/>
        <v>1</v>
      </c>
    </row>
    <row r="53" spans="1:16" s="7" customFormat="1" ht="12.75" customHeight="1">
      <c r="A53" s="53" t="s">
        <v>149</v>
      </c>
      <c r="B53" s="54" t="s">
        <v>12</v>
      </c>
      <c r="C53" s="55" t="s">
        <v>65</v>
      </c>
      <c r="D53" s="56" t="s">
        <v>150</v>
      </c>
      <c r="E53" s="56" t="s">
        <v>151</v>
      </c>
      <c r="F53" s="56" t="s">
        <v>151</v>
      </c>
      <c r="G53" s="1813"/>
      <c r="H53" s="20"/>
      <c r="I53" s="20"/>
      <c r="J53" s="20"/>
      <c r="K53" s="20"/>
      <c r="L53" s="1814">
        <v>1</v>
      </c>
      <c r="M53" s="20"/>
      <c r="N53" s="20"/>
      <c r="O53" s="1816"/>
      <c r="P53" s="69">
        <f t="shared" si="0"/>
        <v>1</v>
      </c>
    </row>
    <row r="54" spans="1:16" s="7" customFormat="1" ht="12.75" customHeight="1">
      <c r="A54" s="53" t="s">
        <v>152</v>
      </c>
      <c r="B54" s="54" t="s">
        <v>64</v>
      </c>
      <c r="C54" s="60" t="s">
        <v>82</v>
      </c>
      <c r="D54" s="56" t="s">
        <v>66</v>
      </c>
      <c r="E54" s="56" t="s">
        <v>110</v>
      </c>
      <c r="F54" s="56" t="s">
        <v>111</v>
      </c>
      <c r="G54" s="1813"/>
      <c r="H54" s="20"/>
      <c r="I54" s="20"/>
      <c r="J54" s="20"/>
      <c r="K54" s="20"/>
      <c r="L54" s="1814"/>
      <c r="M54" s="20"/>
      <c r="N54" s="20">
        <v>3</v>
      </c>
      <c r="O54" s="1816"/>
      <c r="P54" s="69">
        <f t="shared" si="0"/>
        <v>3</v>
      </c>
    </row>
    <row r="55" spans="1:16" s="7" customFormat="1" ht="12.75" customHeight="1">
      <c r="A55" s="53" t="s">
        <v>153</v>
      </c>
      <c r="B55" s="59" t="s">
        <v>72</v>
      </c>
      <c r="C55" s="55" t="s">
        <v>65</v>
      </c>
      <c r="D55" s="56" t="s">
        <v>66</v>
      </c>
      <c r="E55" s="56" t="s">
        <v>430</v>
      </c>
      <c r="F55" s="56" t="s">
        <v>101</v>
      </c>
      <c r="G55" s="1813"/>
      <c r="H55" s="20"/>
      <c r="I55" s="20">
        <v>6</v>
      </c>
      <c r="J55" s="20">
        <v>3</v>
      </c>
      <c r="K55" s="20">
        <v>5</v>
      </c>
      <c r="L55" s="1814"/>
      <c r="M55" s="20"/>
      <c r="N55" s="20"/>
      <c r="O55" s="1816"/>
      <c r="P55" s="69">
        <f t="shared" si="0"/>
        <v>14</v>
      </c>
    </row>
    <row r="56" spans="1:16" s="7" customFormat="1" ht="12.75" customHeight="1">
      <c r="A56" s="53" t="s">
        <v>154</v>
      </c>
      <c r="B56" s="54" t="s">
        <v>12</v>
      </c>
      <c r="C56" s="55" t="s">
        <v>65</v>
      </c>
      <c r="D56" s="56" t="s">
        <v>140</v>
      </c>
      <c r="E56" s="56" t="s">
        <v>155</v>
      </c>
      <c r="F56" s="56" t="s">
        <v>155</v>
      </c>
      <c r="G56" s="1813"/>
      <c r="H56" s="20">
        <v>1</v>
      </c>
      <c r="I56" s="20">
        <v>1</v>
      </c>
      <c r="J56" s="20"/>
      <c r="K56" s="20">
        <v>1</v>
      </c>
      <c r="L56" s="1814"/>
      <c r="M56" s="20">
        <v>2</v>
      </c>
      <c r="N56" s="20"/>
      <c r="O56" s="1816">
        <v>2</v>
      </c>
      <c r="P56" s="69">
        <f t="shared" si="0"/>
        <v>7</v>
      </c>
    </row>
    <row r="57" spans="1:16" s="7" customFormat="1" ht="12.75" customHeight="1">
      <c r="A57" s="53" t="s">
        <v>156</v>
      </c>
      <c r="B57" s="54" t="s">
        <v>64</v>
      </c>
      <c r="C57" s="55" t="s">
        <v>65</v>
      </c>
      <c r="D57" s="56" t="s">
        <v>66</v>
      </c>
      <c r="E57" s="56" t="s">
        <v>157</v>
      </c>
      <c r="F57" s="56" t="s">
        <v>158</v>
      </c>
      <c r="G57" s="1813"/>
      <c r="H57" s="20"/>
      <c r="I57" s="20"/>
      <c r="J57" s="20"/>
      <c r="K57" s="20"/>
      <c r="L57" s="1814"/>
      <c r="M57" s="20">
        <v>1</v>
      </c>
      <c r="N57" s="20">
        <v>1</v>
      </c>
      <c r="O57" s="1816"/>
      <c r="P57" s="69">
        <f t="shared" si="0"/>
        <v>2</v>
      </c>
    </row>
    <row r="58" spans="1:16" s="7" customFormat="1" ht="12.75" customHeight="1">
      <c r="A58" s="53" t="s">
        <v>159</v>
      </c>
      <c r="B58" s="54" t="s">
        <v>64</v>
      </c>
      <c r="C58" s="55" t="s">
        <v>65</v>
      </c>
      <c r="D58" s="56" t="s">
        <v>66</v>
      </c>
      <c r="E58" s="56" t="s">
        <v>160</v>
      </c>
      <c r="F58" s="56" t="s">
        <v>161</v>
      </c>
      <c r="G58" s="1813">
        <v>2</v>
      </c>
      <c r="H58" s="20"/>
      <c r="I58" s="20">
        <v>5</v>
      </c>
      <c r="J58" s="20">
        <v>1</v>
      </c>
      <c r="K58" s="20"/>
      <c r="L58" s="1814"/>
      <c r="M58" s="20">
        <v>1</v>
      </c>
      <c r="N58" s="20">
        <v>2</v>
      </c>
      <c r="O58" s="1816">
        <v>2</v>
      </c>
      <c r="P58" s="69">
        <f t="shared" si="0"/>
        <v>13</v>
      </c>
    </row>
    <row r="59" spans="1:16" s="7" customFormat="1" ht="12.75" customHeight="1">
      <c r="A59" s="84" t="s">
        <v>386</v>
      </c>
      <c r="B59" s="85" t="s">
        <v>12</v>
      </c>
      <c r="C59" s="86" t="s">
        <v>82</v>
      </c>
      <c r="D59" s="87" t="s">
        <v>94</v>
      </c>
      <c r="E59" s="87" t="s">
        <v>387</v>
      </c>
      <c r="F59" s="87" t="s">
        <v>387</v>
      </c>
      <c r="G59" s="1818"/>
      <c r="H59" s="97"/>
      <c r="I59" s="97"/>
      <c r="J59" s="97"/>
      <c r="K59" s="97"/>
      <c r="L59" s="235"/>
      <c r="M59" s="97"/>
      <c r="N59" s="97"/>
      <c r="O59" s="1820">
        <v>6</v>
      </c>
      <c r="P59" s="69">
        <f t="shared" si="0"/>
        <v>6</v>
      </c>
    </row>
    <row r="60" spans="1:16" s="7" customFormat="1" ht="12.75" customHeight="1">
      <c r="A60" s="53" t="s">
        <v>162</v>
      </c>
      <c r="B60" s="54" t="s">
        <v>64</v>
      </c>
      <c r="C60" s="55" t="s">
        <v>65</v>
      </c>
      <c r="D60" s="56" t="s">
        <v>66</v>
      </c>
      <c r="E60" s="56" t="s">
        <v>685</v>
      </c>
      <c r="F60" s="56" t="s">
        <v>163</v>
      </c>
      <c r="G60" s="1813"/>
      <c r="H60" s="20"/>
      <c r="I60" s="20"/>
      <c r="J60" s="20">
        <v>4</v>
      </c>
      <c r="K60" s="20"/>
      <c r="L60" s="1814">
        <v>3</v>
      </c>
      <c r="M60" s="20">
        <v>5</v>
      </c>
      <c r="N60" s="20">
        <v>1</v>
      </c>
      <c r="O60" s="1816">
        <v>6</v>
      </c>
      <c r="P60" s="69">
        <f t="shared" si="0"/>
        <v>19</v>
      </c>
    </row>
    <row r="61" spans="1:16" s="7" customFormat="1" ht="12.75" customHeight="1">
      <c r="A61" s="56" t="s">
        <v>164</v>
      </c>
      <c r="B61" s="54" t="s">
        <v>64</v>
      </c>
      <c r="C61" s="55" t="s">
        <v>65</v>
      </c>
      <c r="D61" s="56" t="s">
        <v>66</v>
      </c>
      <c r="E61" s="56" t="s">
        <v>165</v>
      </c>
      <c r="F61" s="56" t="s">
        <v>165</v>
      </c>
      <c r="G61" s="1813"/>
      <c r="H61" s="20">
        <v>2</v>
      </c>
      <c r="I61" s="20">
        <v>4</v>
      </c>
      <c r="J61" s="20">
        <v>2</v>
      </c>
      <c r="K61" s="20"/>
      <c r="L61" s="1814">
        <v>1</v>
      </c>
      <c r="M61" s="20"/>
      <c r="N61" s="20">
        <v>2</v>
      </c>
      <c r="O61" s="1816"/>
      <c r="P61" s="69">
        <f t="shared" si="0"/>
        <v>11</v>
      </c>
    </row>
    <row r="62" spans="1:16" s="7" customFormat="1" ht="12.75" customHeight="1">
      <c r="A62" s="53" t="s">
        <v>166</v>
      </c>
      <c r="B62" s="54" t="s">
        <v>64</v>
      </c>
      <c r="C62" s="55" t="s">
        <v>65</v>
      </c>
      <c r="D62" s="56" t="s">
        <v>66</v>
      </c>
      <c r="E62" s="56" t="s">
        <v>167</v>
      </c>
      <c r="F62" s="56" t="s">
        <v>168</v>
      </c>
      <c r="G62" s="1813"/>
      <c r="H62" s="20">
        <v>1</v>
      </c>
      <c r="I62" s="20"/>
      <c r="J62" s="20"/>
      <c r="K62" s="20"/>
      <c r="L62" s="1814"/>
      <c r="M62" s="20">
        <v>2</v>
      </c>
      <c r="N62" s="20"/>
      <c r="O62" s="1816"/>
      <c r="P62" s="69">
        <f t="shared" si="0"/>
        <v>3</v>
      </c>
    </row>
    <row r="63" spans="1:16" s="7" customFormat="1" ht="12.75" customHeight="1">
      <c r="A63" s="53" t="s">
        <v>169</v>
      </c>
      <c r="B63" s="54" t="s">
        <v>64</v>
      </c>
      <c r="C63" s="55" t="s">
        <v>65</v>
      </c>
      <c r="D63" s="56" t="s">
        <v>66</v>
      </c>
      <c r="E63" s="56" t="s">
        <v>170</v>
      </c>
      <c r="F63" s="56" t="s">
        <v>171</v>
      </c>
      <c r="G63" s="1813"/>
      <c r="H63" s="20"/>
      <c r="I63" s="20">
        <v>2</v>
      </c>
      <c r="J63" s="20"/>
      <c r="K63" s="20"/>
      <c r="L63" s="1814"/>
      <c r="M63" s="20"/>
      <c r="N63" s="20"/>
      <c r="O63" s="1816"/>
      <c r="P63" s="69">
        <f t="shared" si="0"/>
        <v>2</v>
      </c>
    </row>
    <row r="64" spans="1:16" s="7" customFormat="1" ht="12.75" customHeight="1">
      <c r="A64" s="53" t="s">
        <v>172</v>
      </c>
      <c r="B64" s="54" t="s">
        <v>64</v>
      </c>
      <c r="C64" s="55" t="s">
        <v>65</v>
      </c>
      <c r="D64" s="56" t="s">
        <v>66</v>
      </c>
      <c r="E64" s="56" t="s">
        <v>173</v>
      </c>
      <c r="F64" s="56" t="s">
        <v>173</v>
      </c>
      <c r="G64" s="1813"/>
      <c r="H64" s="20"/>
      <c r="I64" s="20">
        <v>2</v>
      </c>
      <c r="J64" s="20"/>
      <c r="K64" s="20"/>
      <c r="L64" s="1814"/>
      <c r="M64" s="20"/>
      <c r="N64" s="20"/>
      <c r="O64" s="1816"/>
      <c r="P64" s="69">
        <f t="shared" si="0"/>
        <v>2</v>
      </c>
    </row>
    <row r="65" spans="1:16" s="7" customFormat="1" ht="12.75" customHeight="1">
      <c r="A65" s="53" t="s">
        <v>174</v>
      </c>
      <c r="B65" s="54" t="s">
        <v>64</v>
      </c>
      <c r="C65" s="55" t="s">
        <v>65</v>
      </c>
      <c r="D65" s="56" t="s">
        <v>66</v>
      </c>
      <c r="E65" s="56" t="s">
        <v>175</v>
      </c>
      <c r="F65" s="56" t="s">
        <v>176</v>
      </c>
      <c r="G65" s="1813">
        <v>4</v>
      </c>
      <c r="H65" s="20">
        <v>3</v>
      </c>
      <c r="I65" s="20">
        <v>9</v>
      </c>
      <c r="J65" s="20">
        <v>12</v>
      </c>
      <c r="K65" s="20">
        <v>9</v>
      </c>
      <c r="L65" s="1814">
        <v>2</v>
      </c>
      <c r="M65" s="20">
        <v>5</v>
      </c>
      <c r="N65" s="20">
        <v>4</v>
      </c>
      <c r="O65" s="1816">
        <v>12</v>
      </c>
      <c r="P65" s="69">
        <f t="shared" si="0"/>
        <v>60</v>
      </c>
    </row>
    <row r="66" spans="1:16" s="7" customFormat="1" ht="12.75" customHeight="1">
      <c r="A66" s="56" t="s">
        <v>177</v>
      </c>
      <c r="B66" s="54" t="s">
        <v>64</v>
      </c>
      <c r="C66" s="55" t="s">
        <v>65</v>
      </c>
      <c r="D66" s="56" t="s">
        <v>66</v>
      </c>
      <c r="E66" s="56" t="s">
        <v>178</v>
      </c>
      <c r="F66" s="56" t="s">
        <v>179</v>
      </c>
      <c r="G66" s="1813"/>
      <c r="H66" s="20"/>
      <c r="I66" s="20">
        <v>4</v>
      </c>
      <c r="J66" s="20"/>
      <c r="K66" s="20"/>
      <c r="L66" s="1814">
        <v>1</v>
      </c>
      <c r="M66" s="20"/>
      <c r="N66" s="20"/>
      <c r="O66" s="1816"/>
      <c r="P66" s="69">
        <f t="shared" si="0"/>
        <v>5</v>
      </c>
    </row>
    <row r="67" spans="1:16" s="7" customFormat="1" ht="12.75" customHeight="1">
      <c r="A67" s="56" t="s">
        <v>180</v>
      </c>
      <c r="B67" s="54" t="s">
        <v>64</v>
      </c>
      <c r="C67" s="55" t="s">
        <v>65</v>
      </c>
      <c r="D67" s="56" t="s">
        <v>66</v>
      </c>
      <c r="E67" s="56" t="s">
        <v>128</v>
      </c>
      <c r="F67" s="56" t="s">
        <v>181</v>
      </c>
      <c r="G67" s="1813">
        <v>5</v>
      </c>
      <c r="H67" s="20">
        <v>1</v>
      </c>
      <c r="I67" s="20">
        <v>7</v>
      </c>
      <c r="J67" s="20">
        <v>10</v>
      </c>
      <c r="K67" s="20">
        <v>2</v>
      </c>
      <c r="L67" s="1814">
        <v>2</v>
      </c>
      <c r="M67" s="20">
        <v>2</v>
      </c>
      <c r="N67" s="20">
        <v>2</v>
      </c>
      <c r="O67" s="1816">
        <v>1</v>
      </c>
      <c r="P67" s="69">
        <f t="shared" si="0"/>
        <v>32</v>
      </c>
    </row>
    <row r="68" spans="1:16" s="7" customFormat="1" ht="12.75" customHeight="1">
      <c r="A68" s="53" t="s">
        <v>182</v>
      </c>
      <c r="B68" s="54" t="s">
        <v>64</v>
      </c>
      <c r="C68" s="55" t="s">
        <v>65</v>
      </c>
      <c r="D68" s="56" t="s">
        <v>66</v>
      </c>
      <c r="E68" s="56" t="s">
        <v>183</v>
      </c>
      <c r="F68" s="56" t="s">
        <v>184</v>
      </c>
      <c r="G68" s="1813"/>
      <c r="H68" s="20"/>
      <c r="I68" s="20"/>
      <c r="J68" s="20">
        <v>3</v>
      </c>
      <c r="K68" s="20"/>
      <c r="L68" s="1814"/>
      <c r="M68" s="20"/>
      <c r="N68" s="20"/>
      <c r="O68" s="1816">
        <v>1</v>
      </c>
      <c r="P68" s="69">
        <f t="shared" si="0"/>
        <v>4</v>
      </c>
    </row>
    <row r="69" spans="1:16" s="7" customFormat="1" ht="12.75" customHeight="1">
      <c r="A69" s="53" t="s">
        <v>185</v>
      </c>
      <c r="B69" s="54" t="s">
        <v>186</v>
      </c>
      <c r="C69" s="55" t="s">
        <v>65</v>
      </c>
      <c r="D69" s="56" t="s">
        <v>66</v>
      </c>
      <c r="E69" s="56" t="s">
        <v>430</v>
      </c>
      <c r="F69" s="56" t="s">
        <v>73</v>
      </c>
      <c r="G69" s="1813">
        <v>25</v>
      </c>
      <c r="H69" s="20">
        <v>10</v>
      </c>
      <c r="I69" s="20">
        <v>15</v>
      </c>
      <c r="J69" s="20">
        <v>21</v>
      </c>
      <c r="K69" s="20">
        <v>12</v>
      </c>
      <c r="L69" s="1814">
        <v>9</v>
      </c>
      <c r="M69" s="20">
        <v>18</v>
      </c>
      <c r="N69" s="20">
        <v>12</v>
      </c>
      <c r="O69" s="1816">
        <v>26</v>
      </c>
      <c r="P69" s="69">
        <f t="shared" si="0"/>
        <v>148</v>
      </c>
    </row>
    <row r="70" spans="1:16" s="7" customFormat="1">
      <c r="A70" s="53" t="s">
        <v>187</v>
      </c>
      <c r="B70" s="54" t="s">
        <v>186</v>
      </c>
      <c r="C70" s="55" t="s">
        <v>65</v>
      </c>
      <c r="D70" s="56" t="s">
        <v>66</v>
      </c>
      <c r="E70" s="56" t="s">
        <v>430</v>
      </c>
      <c r="F70" s="56" t="s">
        <v>188</v>
      </c>
      <c r="G70" s="1813"/>
      <c r="H70" s="20">
        <v>4</v>
      </c>
      <c r="I70" s="20">
        <v>8</v>
      </c>
      <c r="J70" s="20">
        <v>14</v>
      </c>
      <c r="K70" s="20">
        <v>10</v>
      </c>
      <c r="L70" s="1814">
        <v>18</v>
      </c>
      <c r="M70" s="20">
        <v>7</v>
      </c>
      <c r="N70" s="20">
        <v>30</v>
      </c>
      <c r="O70" s="1816">
        <v>33</v>
      </c>
      <c r="P70" s="69">
        <f t="shared" si="0"/>
        <v>124</v>
      </c>
    </row>
    <row r="71" spans="1:16" s="7" customFormat="1" ht="12.75" customHeight="1">
      <c r="A71" s="53" t="s">
        <v>189</v>
      </c>
      <c r="B71" s="54" t="s">
        <v>186</v>
      </c>
      <c r="C71" s="55" t="s">
        <v>65</v>
      </c>
      <c r="D71" s="56" t="s">
        <v>66</v>
      </c>
      <c r="E71" s="56" t="s">
        <v>128</v>
      </c>
      <c r="F71" s="56" t="s">
        <v>190</v>
      </c>
      <c r="G71" s="1813"/>
      <c r="H71" s="20"/>
      <c r="I71" s="20"/>
      <c r="J71" s="20"/>
      <c r="K71" s="20"/>
      <c r="L71" s="1814"/>
      <c r="M71" s="20">
        <v>1</v>
      </c>
      <c r="N71" s="20">
        <v>2</v>
      </c>
      <c r="O71" s="1816">
        <v>4</v>
      </c>
      <c r="P71" s="69">
        <f t="shared" ref="P71:P134" si="1">SUM(G71:O71)</f>
        <v>7</v>
      </c>
    </row>
    <row r="72" spans="1:16" s="7" customFormat="1" ht="12.75" customHeight="1">
      <c r="A72" s="53" t="s">
        <v>191</v>
      </c>
      <c r="B72" s="54" t="s">
        <v>186</v>
      </c>
      <c r="C72" s="55" t="s">
        <v>65</v>
      </c>
      <c r="D72" s="56" t="s">
        <v>66</v>
      </c>
      <c r="E72" s="56" t="s">
        <v>430</v>
      </c>
      <c r="F72" s="56" t="s">
        <v>192</v>
      </c>
      <c r="G72" s="1813">
        <v>5</v>
      </c>
      <c r="H72" s="20">
        <v>5</v>
      </c>
      <c r="I72" s="20">
        <v>13</v>
      </c>
      <c r="J72" s="20">
        <v>3</v>
      </c>
      <c r="K72" s="20">
        <v>5</v>
      </c>
      <c r="L72" s="1814">
        <v>1</v>
      </c>
      <c r="M72" s="20"/>
      <c r="N72" s="20">
        <v>10</v>
      </c>
      <c r="O72" s="1816">
        <v>18</v>
      </c>
      <c r="P72" s="69">
        <f t="shared" si="1"/>
        <v>60</v>
      </c>
    </row>
    <row r="73" spans="1:16" s="7" customFormat="1" ht="12.75" customHeight="1">
      <c r="A73" s="53" t="s">
        <v>193</v>
      </c>
      <c r="B73" s="54" t="s">
        <v>12</v>
      </c>
      <c r="C73" s="55" t="s">
        <v>65</v>
      </c>
      <c r="D73" s="56" t="s">
        <v>140</v>
      </c>
      <c r="E73" s="56" t="s">
        <v>155</v>
      </c>
      <c r="F73" s="56" t="s">
        <v>155</v>
      </c>
      <c r="G73" s="1813"/>
      <c r="H73" s="20"/>
      <c r="I73" s="20">
        <v>1</v>
      </c>
      <c r="J73" s="20">
        <v>1</v>
      </c>
      <c r="K73" s="20"/>
      <c r="L73" s="1814"/>
      <c r="M73" s="20"/>
      <c r="N73" s="20">
        <v>1</v>
      </c>
      <c r="O73" s="1816"/>
      <c r="P73" s="69">
        <f t="shared" si="1"/>
        <v>3</v>
      </c>
    </row>
    <row r="74" spans="1:16" s="7" customFormat="1" ht="12.75" customHeight="1">
      <c r="A74" s="53" t="s">
        <v>194</v>
      </c>
      <c r="B74" s="54" t="s">
        <v>12</v>
      </c>
      <c r="C74" s="60" t="s">
        <v>82</v>
      </c>
      <c r="D74" s="56" t="s">
        <v>195</v>
      </c>
      <c r="E74" s="56" t="s">
        <v>196</v>
      </c>
      <c r="F74" s="56" t="s">
        <v>196</v>
      </c>
      <c r="G74" s="1813"/>
      <c r="H74" s="20"/>
      <c r="I74" s="20"/>
      <c r="J74" s="20"/>
      <c r="K74" s="20"/>
      <c r="L74" s="1814">
        <v>1</v>
      </c>
      <c r="M74" s="20">
        <v>1</v>
      </c>
      <c r="N74" s="20"/>
      <c r="O74" s="1816"/>
      <c r="P74" s="69">
        <f t="shared" si="1"/>
        <v>2</v>
      </c>
    </row>
    <row r="75" spans="1:16" s="7" customFormat="1" ht="12.75" customHeight="1">
      <c r="A75" s="53" t="s">
        <v>197</v>
      </c>
      <c r="B75" s="54" t="s">
        <v>12</v>
      </c>
      <c r="C75" s="60" t="s">
        <v>82</v>
      </c>
      <c r="D75" s="56" t="s">
        <v>198</v>
      </c>
      <c r="E75" s="56" t="s">
        <v>199</v>
      </c>
      <c r="F75" s="56" t="s">
        <v>199</v>
      </c>
      <c r="G75" s="1813"/>
      <c r="H75" s="20"/>
      <c r="I75" s="20"/>
      <c r="J75" s="20">
        <v>4</v>
      </c>
      <c r="K75" s="20">
        <v>2</v>
      </c>
      <c r="L75" s="1814"/>
      <c r="M75" s="20"/>
      <c r="N75" s="20"/>
      <c r="O75" s="1816"/>
      <c r="P75" s="69">
        <f t="shared" si="1"/>
        <v>6</v>
      </c>
    </row>
    <row r="76" spans="1:16" s="7" customFormat="1" ht="12.75" customHeight="1">
      <c r="A76" s="53" t="s">
        <v>200</v>
      </c>
      <c r="B76" s="54" t="s">
        <v>64</v>
      </c>
      <c r="C76" s="60" t="s">
        <v>82</v>
      </c>
      <c r="D76" s="56" t="s">
        <v>66</v>
      </c>
      <c r="E76" s="56" t="s">
        <v>201</v>
      </c>
      <c r="F76" s="56" t="s">
        <v>201</v>
      </c>
      <c r="G76" s="1813"/>
      <c r="H76" s="20"/>
      <c r="I76" s="20"/>
      <c r="J76" s="20"/>
      <c r="K76" s="20">
        <v>1</v>
      </c>
      <c r="L76" s="1814"/>
      <c r="M76" s="20"/>
      <c r="N76" s="20"/>
      <c r="O76" s="1816"/>
      <c r="P76" s="69">
        <f t="shared" si="1"/>
        <v>1</v>
      </c>
    </row>
    <row r="77" spans="1:16" s="7" customFormat="1" ht="12.75" customHeight="1">
      <c r="A77" s="84" t="s">
        <v>388</v>
      </c>
      <c r="B77" s="85" t="s">
        <v>12</v>
      </c>
      <c r="C77" s="90" t="s">
        <v>65</v>
      </c>
      <c r="D77" s="87" t="s">
        <v>140</v>
      </c>
      <c r="E77" s="87" t="s">
        <v>155</v>
      </c>
      <c r="F77" s="87" t="s">
        <v>155</v>
      </c>
      <c r="G77" s="1818"/>
      <c r="H77" s="97"/>
      <c r="I77" s="97"/>
      <c r="J77" s="97"/>
      <c r="K77" s="97"/>
      <c r="L77" s="235"/>
      <c r="M77" s="97"/>
      <c r="N77" s="97"/>
      <c r="O77" s="1820">
        <v>1</v>
      </c>
      <c r="P77" s="69">
        <f t="shared" si="1"/>
        <v>1</v>
      </c>
    </row>
    <row r="78" spans="1:16" s="7" customFormat="1" ht="12.75" customHeight="1">
      <c r="A78" s="84" t="s">
        <v>390</v>
      </c>
      <c r="B78" s="85" t="s">
        <v>12</v>
      </c>
      <c r="C78" s="90" t="s">
        <v>65</v>
      </c>
      <c r="D78" s="87" t="s">
        <v>94</v>
      </c>
      <c r="E78" s="87" t="s">
        <v>389</v>
      </c>
      <c r="F78" s="87" t="s">
        <v>389</v>
      </c>
      <c r="G78" s="1818"/>
      <c r="H78" s="97"/>
      <c r="I78" s="97"/>
      <c r="J78" s="97"/>
      <c r="K78" s="97"/>
      <c r="L78" s="235"/>
      <c r="M78" s="97"/>
      <c r="N78" s="97"/>
      <c r="O78" s="1820">
        <v>1</v>
      </c>
      <c r="P78" s="69">
        <f t="shared" si="1"/>
        <v>1</v>
      </c>
    </row>
    <row r="79" spans="1:16" s="7" customFormat="1" ht="12.75" customHeight="1">
      <c r="A79" s="53" t="s">
        <v>202</v>
      </c>
      <c r="B79" s="54" t="s">
        <v>12</v>
      </c>
      <c r="C79" s="55" t="s">
        <v>65</v>
      </c>
      <c r="D79" s="56" t="s">
        <v>140</v>
      </c>
      <c r="E79" s="56" t="s">
        <v>141</v>
      </c>
      <c r="F79" s="56" t="s">
        <v>141</v>
      </c>
      <c r="G79" s="1813"/>
      <c r="H79" s="20"/>
      <c r="I79" s="20"/>
      <c r="J79" s="20"/>
      <c r="K79" s="20"/>
      <c r="L79" s="1814"/>
      <c r="M79" s="20"/>
      <c r="N79" s="20">
        <v>1</v>
      </c>
      <c r="O79" s="1816"/>
      <c r="P79" s="69">
        <f t="shared" si="1"/>
        <v>1</v>
      </c>
    </row>
    <row r="80" spans="1:16" s="7" customFormat="1" ht="12.75" customHeight="1">
      <c r="A80" s="84" t="s">
        <v>391</v>
      </c>
      <c r="B80" s="85" t="s">
        <v>12</v>
      </c>
      <c r="C80" s="86" t="s">
        <v>65</v>
      </c>
      <c r="D80" s="87" t="s">
        <v>150</v>
      </c>
      <c r="E80" s="87" t="s">
        <v>258</v>
      </c>
      <c r="F80" s="87" t="s">
        <v>258</v>
      </c>
      <c r="G80" s="1818"/>
      <c r="H80" s="97"/>
      <c r="I80" s="97"/>
      <c r="J80" s="97"/>
      <c r="K80" s="97"/>
      <c r="L80" s="235"/>
      <c r="M80" s="97"/>
      <c r="N80" s="97"/>
      <c r="O80" s="1820">
        <v>5</v>
      </c>
      <c r="P80" s="69">
        <f t="shared" si="1"/>
        <v>5</v>
      </c>
    </row>
    <row r="81" spans="1:16" s="7" customFormat="1" ht="12.75" customHeight="1">
      <c r="A81" s="53" t="s">
        <v>394</v>
      </c>
      <c r="B81" s="54" t="s">
        <v>12</v>
      </c>
      <c r="C81" s="55" t="s">
        <v>65</v>
      </c>
      <c r="D81" s="56" t="s">
        <v>203</v>
      </c>
      <c r="E81" s="56" t="s">
        <v>204</v>
      </c>
      <c r="F81" s="56" t="s">
        <v>204</v>
      </c>
      <c r="G81" s="1813"/>
      <c r="H81" s="20"/>
      <c r="I81" s="20"/>
      <c r="J81" s="1814"/>
      <c r="K81" s="20"/>
      <c r="L81" s="1814"/>
      <c r="M81" s="20"/>
      <c r="N81" s="20">
        <v>1</v>
      </c>
      <c r="O81" s="1816"/>
      <c r="P81" s="69">
        <f t="shared" si="1"/>
        <v>1</v>
      </c>
    </row>
    <row r="82" spans="1:16" s="7" customFormat="1" ht="12.75" customHeight="1">
      <c r="A82" s="53" t="s">
        <v>205</v>
      </c>
      <c r="B82" s="54" t="s">
        <v>12</v>
      </c>
      <c r="C82" s="55" t="s">
        <v>65</v>
      </c>
      <c r="D82" s="56" t="s">
        <v>94</v>
      </c>
      <c r="E82" s="56" t="s">
        <v>206</v>
      </c>
      <c r="F82" s="56" t="s">
        <v>206</v>
      </c>
      <c r="G82" s="1813"/>
      <c r="H82" s="20"/>
      <c r="I82" s="20"/>
      <c r="J82" s="1814"/>
      <c r="K82" s="20"/>
      <c r="L82" s="1814"/>
      <c r="M82" s="20"/>
      <c r="N82" s="20">
        <v>1</v>
      </c>
      <c r="O82" s="1816"/>
      <c r="P82" s="69">
        <f t="shared" si="1"/>
        <v>1</v>
      </c>
    </row>
    <row r="83" spans="1:16" s="7" customFormat="1" ht="12.75" customHeight="1">
      <c r="A83" s="53" t="s">
        <v>207</v>
      </c>
      <c r="B83" s="54" t="s">
        <v>64</v>
      </c>
      <c r="C83" s="55" t="s">
        <v>65</v>
      </c>
      <c r="D83" s="56" t="s">
        <v>66</v>
      </c>
      <c r="E83" s="56" t="s">
        <v>143</v>
      </c>
      <c r="F83" s="56" t="s">
        <v>144</v>
      </c>
      <c r="G83" s="1813"/>
      <c r="H83" s="20"/>
      <c r="I83" s="20"/>
      <c r="J83" s="20">
        <v>1</v>
      </c>
      <c r="K83" s="20"/>
      <c r="L83" s="1814"/>
      <c r="M83" s="20"/>
      <c r="N83" s="20"/>
      <c r="O83" s="1816">
        <v>1</v>
      </c>
      <c r="P83" s="69">
        <f t="shared" si="1"/>
        <v>2</v>
      </c>
    </row>
    <row r="84" spans="1:16" s="7" customFormat="1" ht="12.75" customHeight="1">
      <c r="A84" s="53" t="s">
        <v>208</v>
      </c>
      <c r="B84" s="54" t="s">
        <v>64</v>
      </c>
      <c r="C84" s="55" t="s">
        <v>65</v>
      </c>
      <c r="D84" s="56" t="s">
        <v>66</v>
      </c>
      <c r="E84" s="56" t="s">
        <v>209</v>
      </c>
      <c r="F84" s="56" t="s">
        <v>209</v>
      </c>
      <c r="G84" s="1813">
        <v>2</v>
      </c>
      <c r="H84" s="20"/>
      <c r="I84" s="20">
        <v>4</v>
      </c>
      <c r="J84" s="20">
        <v>3</v>
      </c>
      <c r="K84" s="20"/>
      <c r="L84" s="1814"/>
      <c r="M84" s="20"/>
      <c r="N84" s="20"/>
      <c r="O84" s="1816">
        <v>3</v>
      </c>
      <c r="P84" s="69">
        <f t="shared" si="1"/>
        <v>12</v>
      </c>
    </row>
    <row r="85" spans="1:16" s="7" customFormat="1" ht="12.75" customHeight="1">
      <c r="A85" s="53" t="s">
        <v>210</v>
      </c>
      <c r="B85" s="54" t="s">
        <v>12</v>
      </c>
      <c r="C85" s="60" t="s">
        <v>82</v>
      </c>
      <c r="D85" s="56" t="s">
        <v>115</v>
      </c>
      <c r="E85" s="56" t="s">
        <v>211</v>
      </c>
      <c r="F85" s="56" t="s">
        <v>211</v>
      </c>
      <c r="G85" s="1813"/>
      <c r="H85" s="20">
        <v>2</v>
      </c>
      <c r="I85" s="20"/>
      <c r="J85" s="20"/>
      <c r="K85" s="20"/>
      <c r="L85" s="1814"/>
      <c r="M85" s="20">
        <v>1</v>
      </c>
      <c r="N85" s="20"/>
      <c r="O85" s="1816"/>
      <c r="P85" s="69">
        <f t="shared" si="1"/>
        <v>3</v>
      </c>
    </row>
    <row r="86" spans="1:16" s="7" customFormat="1" ht="12.75" customHeight="1">
      <c r="A86" s="53" t="s">
        <v>212</v>
      </c>
      <c r="B86" s="54" t="s">
        <v>12</v>
      </c>
      <c r="C86" s="55" t="s">
        <v>65</v>
      </c>
      <c r="D86" s="56" t="s">
        <v>140</v>
      </c>
      <c r="E86" s="56" t="s">
        <v>213</v>
      </c>
      <c r="F86" s="56" t="s">
        <v>213</v>
      </c>
      <c r="G86" s="1813"/>
      <c r="H86" s="20"/>
      <c r="I86" s="20"/>
      <c r="J86" s="20"/>
      <c r="K86" s="20"/>
      <c r="L86" s="1814"/>
      <c r="M86" s="20"/>
      <c r="N86" s="20">
        <v>1</v>
      </c>
      <c r="O86" s="1816"/>
      <c r="P86" s="69">
        <f t="shared" si="1"/>
        <v>1</v>
      </c>
    </row>
    <row r="87" spans="1:16" s="7" customFormat="1" ht="12.75" customHeight="1">
      <c r="A87" s="84" t="s">
        <v>392</v>
      </c>
      <c r="B87" s="85" t="s">
        <v>12</v>
      </c>
      <c r="C87" s="86" t="s">
        <v>65</v>
      </c>
      <c r="D87" s="87" t="s">
        <v>140</v>
      </c>
      <c r="E87" s="87" t="s">
        <v>393</v>
      </c>
      <c r="F87" s="87" t="s">
        <v>393</v>
      </c>
      <c r="G87" s="1818"/>
      <c r="H87" s="97"/>
      <c r="I87" s="97"/>
      <c r="J87" s="97"/>
      <c r="K87" s="97"/>
      <c r="L87" s="235"/>
      <c r="M87" s="97"/>
      <c r="N87" s="97"/>
      <c r="O87" s="1820">
        <v>4</v>
      </c>
      <c r="P87" s="69">
        <f t="shared" si="1"/>
        <v>4</v>
      </c>
    </row>
    <row r="88" spans="1:16" s="14" customFormat="1" ht="12.75" customHeight="1">
      <c r="A88" s="91" t="s">
        <v>214</v>
      </c>
      <c r="B88" s="59" t="s">
        <v>64</v>
      </c>
      <c r="C88" s="60" t="s">
        <v>65</v>
      </c>
      <c r="D88" s="92" t="s">
        <v>66</v>
      </c>
      <c r="E88" s="92" t="s">
        <v>110</v>
      </c>
      <c r="F88" s="92" t="s">
        <v>111</v>
      </c>
      <c r="G88" s="1817">
        <v>10</v>
      </c>
      <c r="H88" s="1814">
        <v>3</v>
      </c>
      <c r="I88" s="1814">
        <v>2</v>
      </c>
      <c r="J88" s="1814">
        <v>7</v>
      </c>
      <c r="K88" s="1814">
        <v>7</v>
      </c>
      <c r="L88" s="1814">
        <v>5</v>
      </c>
      <c r="M88" s="1814">
        <v>5</v>
      </c>
      <c r="N88" s="1814">
        <v>4</v>
      </c>
      <c r="O88" s="1815">
        <v>5</v>
      </c>
      <c r="P88" s="69">
        <f t="shared" si="1"/>
        <v>48</v>
      </c>
    </row>
    <row r="89" spans="1:16" s="7" customFormat="1" ht="12.75" customHeight="1">
      <c r="A89" s="53" t="s">
        <v>215</v>
      </c>
      <c r="B89" s="54" t="s">
        <v>64</v>
      </c>
      <c r="C89" s="55" t="s">
        <v>65</v>
      </c>
      <c r="D89" s="56" t="s">
        <v>66</v>
      </c>
      <c r="E89" s="56" t="s">
        <v>107</v>
      </c>
      <c r="F89" s="56" t="s">
        <v>107</v>
      </c>
      <c r="G89" s="1813">
        <v>2</v>
      </c>
      <c r="H89" s="20">
        <v>4</v>
      </c>
      <c r="I89" s="20">
        <v>3</v>
      </c>
      <c r="J89" s="20">
        <v>4</v>
      </c>
      <c r="K89" s="20">
        <v>6</v>
      </c>
      <c r="L89" s="1814">
        <v>1</v>
      </c>
      <c r="M89" s="20">
        <v>2</v>
      </c>
      <c r="N89" s="20">
        <v>3</v>
      </c>
      <c r="O89" s="1816">
        <v>3</v>
      </c>
      <c r="P89" s="69">
        <f t="shared" si="1"/>
        <v>28</v>
      </c>
    </row>
    <row r="90" spans="1:16" s="7" customFormat="1" ht="12.75" customHeight="1">
      <c r="A90" s="53" t="s">
        <v>216</v>
      </c>
      <c r="B90" s="54" t="s">
        <v>12</v>
      </c>
      <c r="C90" s="60" t="s">
        <v>82</v>
      </c>
      <c r="D90" s="56" t="s">
        <v>94</v>
      </c>
      <c r="E90" s="56" t="s">
        <v>217</v>
      </c>
      <c r="F90" s="56" t="s">
        <v>217</v>
      </c>
      <c r="G90" s="1813"/>
      <c r="H90" s="20"/>
      <c r="I90" s="20"/>
      <c r="J90" s="20"/>
      <c r="K90" s="20"/>
      <c r="L90" s="1814"/>
      <c r="M90" s="20"/>
      <c r="N90" s="20">
        <v>1</v>
      </c>
      <c r="O90" s="1816">
        <v>1</v>
      </c>
      <c r="P90" s="69">
        <f t="shared" si="1"/>
        <v>2</v>
      </c>
    </row>
    <row r="91" spans="1:16" s="7" customFormat="1" ht="12.75" customHeight="1">
      <c r="A91" s="53" t="s">
        <v>218</v>
      </c>
      <c r="B91" s="54" t="s">
        <v>12</v>
      </c>
      <c r="C91" s="55" t="s">
        <v>65</v>
      </c>
      <c r="D91" s="56" t="s">
        <v>140</v>
      </c>
      <c r="E91" s="56" t="s">
        <v>219</v>
      </c>
      <c r="F91" s="56" t="s">
        <v>219</v>
      </c>
      <c r="G91" s="1813"/>
      <c r="H91" s="20">
        <v>2</v>
      </c>
      <c r="I91" s="20">
        <v>1</v>
      </c>
      <c r="J91" s="20">
        <v>2</v>
      </c>
      <c r="K91" s="20">
        <v>2</v>
      </c>
      <c r="L91" s="1814">
        <v>2</v>
      </c>
      <c r="M91" s="20">
        <v>2</v>
      </c>
      <c r="N91" s="20">
        <v>1</v>
      </c>
      <c r="O91" s="1816">
        <v>3</v>
      </c>
      <c r="P91" s="69">
        <f t="shared" si="1"/>
        <v>15</v>
      </c>
    </row>
    <row r="92" spans="1:16" s="7" customFormat="1" ht="12.75" customHeight="1">
      <c r="A92" s="53" t="s">
        <v>395</v>
      </c>
      <c r="B92" s="54" t="s">
        <v>12</v>
      </c>
      <c r="C92" s="55" t="s">
        <v>65</v>
      </c>
      <c r="D92" s="56" t="s">
        <v>195</v>
      </c>
      <c r="E92" s="56" t="s">
        <v>196</v>
      </c>
      <c r="F92" s="56" t="s">
        <v>196</v>
      </c>
      <c r="G92" s="1813"/>
      <c r="H92" s="20"/>
      <c r="I92" s="20"/>
      <c r="J92" s="20">
        <v>1</v>
      </c>
      <c r="K92" s="20"/>
      <c r="L92" s="1814"/>
      <c r="M92" s="20"/>
      <c r="N92" s="20"/>
      <c r="O92" s="1816">
        <v>3</v>
      </c>
      <c r="P92" s="69">
        <f t="shared" si="1"/>
        <v>4</v>
      </c>
    </row>
    <row r="93" spans="1:16" s="7" customFormat="1" ht="12.75" customHeight="1">
      <c r="A93" s="53" t="s">
        <v>220</v>
      </c>
      <c r="B93" s="54" t="s">
        <v>12</v>
      </c>
      <c r="C93" s="60" t="s">
        <v>82</v>
      </c>
      <c r="D93" s="56" t="s">
        <v>120</v>
      </c>
      <c r="E93" s="56" t="s">
        <v>121</v>
      </c>
      <c r="F93" s="56" t="s">
        <v>121</v>
      </c>
      <c r="G93" s="1813"/>
      <c r="H93" s="20"/>
      <c r="I93" s="20">
        <v>1</v>
      </c>
      <c r="J93" s="20"/>
      <c r="K93" s="20"/>
      <c r="L93" s="1814"/>
      <c r="M93" s="20"/>
      <c r="N93" s="20"/>
      <c r="O93" s="1816"/>
      <c r="P93" s="69">
        <f t="shared" si="1"/>
        <v>1</v>
      </c>
    </row>
    <row r="94" spans="1:16" s="7" customFormat="1" ht="12.75" customHeight="1">
      <c r="A94" s="53" t="s">
        <v>221</v>
      </c>
      <c r="B94" s="54" t="s">
        <v>12</v>
      </c>
      <c r="C94" s="60" t="s">
        <v>82</v>
      </c>
      <c r="D94" s="56" t="s">
        <v>94</v>
      </c>
      <c r="E94" s="56" t="s">
        <v>222</v>
      </c>
      <c r="F94" s="56" t="s">
        <v>222</v>
      </c>
      <c r="G94" s="1813"/>
      <c r="H94" s="20"/>
      <c r="I94" s="20"/>
      <c r="J94" s="20"/>
      <c r="K94" s="20"/>
      <c r="L94" s="1814"/>
      <c r="M94" s="20"/>
      <c r="N94" s="20">
        <v>2</v>
      </c>
      <c r="O94" s="1816">
        <v>2</v>
      </c>
      <c r="P94" s="69">
        <f t="shared" si="1"/>
        <v>4</v>
      </c>
    </row>
    <row r="95" spans="1:16" s="7" customFormat="1" ht="12.75" customHeight="1">
      <c r="A95" s="53" t="s">
        <v>223</v>
      </c>
      <c r="B95" s="54" t="s">
        <v>12</v>
      </c>
      <c r="C95" s="60" t="s">
        <v>82</v>
      </c>
      <c r="D95" s="56" t="s">
        <v>150</v>
      </c>
      <c r="E95" s="56" t="s">
        <v>224</v>
      </c>
      <c r="F95" s="56" t="s">
        <v>224</v>
      </c>
      <c r="G95" s="1813"/>
      <c r="H95" s="20"/>
      <c r="I95" s="20"/>
      <c r="J95" s="20"/>
      <c r="K95" s="20"/>
      <c r="L95" s="1814"/>
      <c r="M95" s="20">
        <v>2</v>
      </c>
      <c r="N95" s="20">
        <v>1</v>
      </c>
      <c r="O95" s="1816">
        <v>3</v>
      </c>
      <c r="P95" s="69">
        <f t="shared" si="1"/>
        <v>6</v>
      </c>
    </row>
    <row r="96" spans="1:16" s="7" customFormat="1" ht="12.75" customHeight="1">
      <c r="A96" s="53" t="s">
        <v>225</v>
      </c>
      <c r="B96" s="54" t="s">
        <v>64</v>
      </c>
      <c r="C96" s="60" t="s">
        <v>82</v>
      </c>
      <c r="D96" s="56" t="s">
        <v>66</v>
      </c>
      <c r="E96" s="56" t="s">
        <v>160</v>
      </c>
      <c r="F96" s="56" t="s">
        <v>226</v>
      </c>
      <c r="G96" s="1813"/>
      <c r="H96" s="20"/>
      <c r="I96" s="20"/>
      <c r="J96" s="20"/>
      <c r="K96" s="20"/>
      <c r="L96" s="1814"/>
      <c r="M96" s="20">
        <v>1</v>
      </c>
      <c r="N96" s="20"/>
      <c r="O96" s="1816"/>
      <c r="P96" s="69">
        <f t="shared" si="1"/>
        <v>1</v>
      </c>
    </row>
    <row r="97" spans="1:16" s="7" customFormat="1" ht="12.75" customHeight="1">
      <c r="A97" s="53" t="s">
        <v>227</v>
      </c>
      <c r="B97" s="54" t="s">
        <v>64</v>
      </c>
      <c r="C97" s="55" t="s">
        <v>65</v>
      </c>
      <c r="D97" s="56" t="s">
        <v>66</v>
      </c>
      <c r="E97" s="56" t="s">
        <v>167</v>
      </c>
      <c r="F97" s="56" t="s">
        <v>228</v>
      </c>
      <c r="G97" s="1813"/>
      <c r="H97" s="20"/>
      <c r="I97" s="20"/>
      <c r="J97" s="20">
        <v>2</v>
      </c>
      <c r="K97" s="20"/>
      <c r="L97" s="1814"/>
      <c r="M97" s="20"/>
      <c r="N97" s="20"/>
      <c r="O97" s="1816"/>
      <c r="P97" s="69">
        <f t="shared" si="1"/>
        <v>2</v>
      </c>
    </row>
    <row r="98" spans="1:16" s="7" customFormat="1" ht="12.75" customHeight="1">
      <c r="A98" s="53" t="s">
        <v>229</v>
      </c>
      <c r="B98" s="54" t="s">
        <v>12</v>
      </c>
      <c r="C98" s="60" t="s">
        <v>82</v>
      </c>
      <c r="D98" s="56" t="s">
        <v>195</v>
      </c>
      <c r="E98" s="56" t="s">
        <v>196</v>
      </c>
      <c r="F98" s="56" t="s">
        <v>196</v>
      </c>
      <c r="G98" s="1813"/>
      <c r="H98" s="20">
        <v>1</v>
      </c>
      <c r="I98" s="20">
        <v>2</v>
      </c>
      <c r="J98" s="20">
        <v>2</v>
      </c>
      <c r="K98" s="20">
        <v>4</v>
      </c>
      <c r="L98" s="1814">
        <v>3</v>
      </c>
      <c r="M98" s="20">
        <v>1</v>
      </c>
      <c r="N98" s="20">
        <v>2</v>
      </c>
      <c r="O98" s="1816">
        <v>3</v>
      </c>
      <c r="P98" s="69">
        <f t="shared" si="1"/>
        <v>18</v>
      </c>
    </row>
    <row r="99" spans="1:16" s="7" customFormat="1" ht="12.75" customHeight="1">
      <c r="A99" s="84" t="s">
        <v>396</v>
      </c>
      <c r="B99" s="85" t="s">
        <v>12</v>
      </c>
      <c r="C99" s="90" t="s">
        <v>65</v>
      </c>
      <c r="D99" s="87" t="s">
        <v>140</v>
      </c>
      <c r="E99" s="87" t="s">
        <v>397</v>
      </c>
      <c r="F99" s="87" t="s">
        <v>397</v>
      </c>
      <c r="G99" s="1818"/>
      <c r="H99" s="97"/>
      <c r="I99" s="97"/>
      <c r="J99" s="97"/>
      <c r="K99" s="97"/>
      <c r="L99" s="235"/>
      <c r="M99" s="97"/>
      <c r="N99" s="97"/>
      <c r="O99" s="1820">
        <v>1</v>
      </c>
      <c r="P99" s="69">
        <f t="shared" si="1"/>
        <v>1</v>
      </c>
    </row>
    <row r="100" spans="1:16" s="7" customFormat="1" ht="12.75" customHeight="1">
      <c r="A100" s="84" t="s">
        <v>398</v>
      </c>
      <c r="B100" s="85" t="s">
        <v>64</v>
      </c>
      <c r="C100" s="90" t="s">
        <v>65</v>
      </c>
      <c r="D100" s="87" t="s">
        <v>66</v>
      </c>
      <c r="E100" s="87" t="s">
        <v>230</v>
      </c>
      <c r="F100" s="87" t="s">
        <v>230</v>
      </c>
      <c r="G100" s="1818"/>
      <c r="H100" s="97"/>
      <c r="I100" s="97"/>
      <c r="J100" s="97"/>
      <c r="K100" s="97"/>
      <c r="L100" s="235"/>
      <c r="M100" s="97"/>
      <c r="N100" s="97"/>
      <c r="O100" s="1820">
        <v>3</v>
      </c>
      <c r="P100" s="69">
        <f t="shared" si="1"/>
        <v>3</v>
      </c>
    </row>
    <row r="101" spans="1:16" s="7" customFormat="1" ht="12.75" customHeight="1">
      <c r="A101" s="53" t="s">
        <v>232</v>
      </c>
      <c r="B101" s="54" t="s">
        <v>12</v>
      </c>
      <c r="C101" s="55" t="s">
        <v>65</v>
      </c>
      <c r="D101" s="56" t="s">
        <v>140</v>
      </c>
      <c r="E101" s="56" t="s">
        <v>233</v>
      </c>
      <c r="F101" s="56" t="s">
        <v>233</v>
      </c>
      <c r="G101" s="1813"/>
      <c r="H101" s="20"/>
      <c r="I101" s="20"/>
      <c r="J101" s="20">
        <v>1</v>
      </c>
      <c r="K101" s="20"/>
      <c r="L101" s="1814">
        <v>2</v>
      </c>
      <c r="M101" s="20">
        <v>1</v>
      </c>
      <c r="N101" s="20">
        <v>1</v>
      </c>
      <c r="O101" s="1816"/>
      <c r="P101" s="69">
        <f t="shared" si="1"/>
        <v>5</v>
      </c>
    </row>
    <row r="102" spans="1:16" s="7" customFormat="1" ht="12.75" customHeight="1">
      <c r="A102" s="53" t="s">
        <v>234</v>
      </c>
      <c r="B102" s="54" t="s">
        <v>12</v>
      </c>
      <c r="C102" s="60" t="s">
        <v>82</v>
      </c>
      <c r="D102" s="56" t="s">
        <v>94</v>
      </c>
      <c r="E102" s="56" t="s">
        <v>95</v>
      </c>
      <c r="F102" s="56" t="s">
        <v>95</v>
      </c>
      <c r="G102" s="1813"/>
      <c r="H102" s="20"/>
      <c r="I102" s="20"/>
      <c r="J102" s="20"/>
      <c r="K102" s="20"/>
      <c r="L102" s="1814">
        <v>2</v>
      </c>
      <c r="M102" s="20">
        <v>1</v>
      </c>
      <c r="N102" s="20"/>
      <c r="O102" s="1816">
        <v>2</v>
      </c>
      <c r="P102" s="69">
        <f t="shared" si="1"/>
        <v>5</v>
      </c>
    </row>
    <row r="103" spans="1:16" s="7" customFormat="1" ht="12.75" customHeight="1">
      <c r="A103" s="53" t="s">
        <v>235</v>
      </c>
      <c r="B103" s="54" t="s">
        <v>12</v>
      </c>
      <c r="C103" s="55" t="s">
        <v>65</v>
      </c>
      <c r="D103" s="56" t="s">
        <v>140</v>
      </c>
      <c r="E103" s="56" t="s">
        <v>236</v>
      </c>
      <c r="F103" s="56" t="s">
        <v>236</v>
      </c>
      <c r="G103" s="1813"/>
      <c r="H103" s="20"/>
      <c r="I103" s="20"/>
      <c r="J103" s="20"/>
      <c r="K103" s="20"/>
      <c r="L103" s="1814"/>
      <c r="M103" s="20">
        <v>1</v>
      </c>
      <c r="N103" s="20"/>
      <c r="O103" s="1816"/>
      <c r="P103" s="69">
        <f t="shared" si="1"/>
        <v>1</v>
      </c>
    </row>
    <row r="104" spans="1:16" s="7" customFormat="1" ht="12.75" customHeight="1">
      <c r="A104" s="53" t="s">
        <v>237</v>
      </c>
      <c r="B104" s="54" t="s">
        <v>64</v>
      </c>
      <c r="C104" s="55" t="s">
        <v>65</v>
      </c>
      <c r="D104" s="56" t="s">
        <v>66</v>
      </c>
      <c r="E104" s="56" t="s">
        <v>238</v>
      </c>
      <c r="F104" s="56" t="s">
        <v>239</v>
      </c>
      <c r="G104" s="1813"/>
      <c r="H104" s="20"/>
      <c r="I104" s="20">
        <v>1</v>
      </c>
      <c r="J104" s="20"/>
      <c r="K104" s="20"/>
      <c r="L104" s="1814"/>
      <c r="M104" s="20"/>
      <c r="N104" s="20"/>
      <c r="O104" s="1816"/>
      <c r="P104" s="69">
        <f t="shared" si="1"/>
        <v>1</v>
      </c>
    </row>
    <row r="105" spans="1:16" s="7" customFormat="1" ht="12.75" customHeight="1">
      <c r="A105" s="53" t="s">
        <v>240</v>
      </c>
      <c r="B105" s="54" t="s">
        <v>12</v>
      </c>
      <c r="C105" s="55" t="s">
        <v>65</v>
      </c>
      <c r="D105" s="56" t="s">
        <v>115</v>
      </c>
      <c r="E105" s="56" t="s">
        <v>241</v>
      </c>
      <c r="F105" s="56" t="s">
        <v>241</v>
      </c>
      <c r="G105" s="1813"/>
      <c r="H105" s="20"/>
      <c r="I105" s="20"/>
      <c r="J105" s="20"/>
      <c r="K105" s="20"/>
      <c r="L105" s="1814">
        <v>3</v>
      </c>
      <c r="M105" s="20">
        <v>1</v>
      </c>
      <c r="N105" s="20">
        <v>1</v>
      </c>
      <c r="O105" s="1816">
        <v>2</v>
      </c>
      <c r="P105" s="69">
        <f t="shared" si="1"/>
        <v>7</v>
      </c>
    </row>
    <row r="106" spans="1:16" s="7" customFormat="1" ht="12.75" customHeight="1">
      <c r="A106" s="84" t="s">
        <v>399</v>
      </c>
      <c r="B106" s="85" t="s">
        <v>12</v>
      </c>
      <c r="C106" s="86" t="s">
        <v>65</v>
      </c>
      <c r="D106" s="87" t="s">
        <v>140</v>
      </c>
      <c r="E106" s="87" t="s">
        <v>400</v>
      </c>
      <c r="F106" s="87" t="s">
        <v>400</v>
      </c>
      <c r="G106" s="1818"/>
      <c r="H106" s="97"/>
      <c r="I106" s="97"/>
      <c r="J106" s="97"/>
      <c r="K106" s="97"/>
      <c r="L106" s="235"/>
      <c r="M106" s="97"/>
      <c r="N106" s="97"/>
      <c r="O106" s="1820">
        <v>2</v>
      </c>
      <c r="P106" s="69">
        <f t="shared" si="1"/>
        <v>2</v>
      </c>
    </row>
    <row r="107" spans="1:16" s="7" customFormat="1" ht="12.75" customHeight="1">
      <c r="A107" s="53" t="s">
        <v>242</v>
      </c>
      <c r="B107" s="54" t="s">
        <v>12</v>
      </c>
      <c r="C107" s="55" t="s">
        <v>65</v>
      </c>
      <c r="D107" s="56" t="s">
        <v>115</v>
      </c>
      <c r="E107" s="56" t="s">
        <v>118</v>
      </c>
      <c r="F107" s="56" t="s">
        <v>118</v>
      </c>
      <c r="G107" s="1813">
        <v>4</v>
      </c>
      <c r="H107" s="20">
        <v>1</v>
      </c>
      <c r="I107" s="20">
        <v>3</v>
      </c>
      <c r="J107" s="20">
        <v>3</v>
      </c>
      <c r="K107" s="20"/>
      <c r="L107" s="1814">
        <v>2</v>
      </c>
      <c r="M107" s="20">
        <v>2</v>
      </c>
      <c r="N107" s="20"/>
      <c r="O107" s="1816">
        <v>2</v>
      </c>
      <c r="P107" s="69">
        <f t="shared" si="1"/>
        <v>17</v>
      </c>
    </row>
    <row r="108" spans="1:16" s="7" customFormat="1" ht="12.75" customHeight="1">
      <c r="A108" s="53" t="s">
        <v>243</v>
      </c>
      <c r="B108" s="54" t="s">
        <v>12</v>
      </c>
      <c r="C108" s="55" t="s">
        <v>65</v>
      </c>
      <c r="D108" s="56" t="s">
        <v>140</v>
      </c>
      <c r="E108" s="56" t="s">
        <v>244</v>
      </c>
      <c r="F108" s="56" t="s">
        <v>244</v>
      </c>
      <c r="G108" s="1813"/>
      <c r="H108" s="20"/>
      <c r="I108" s="20"/>
      <c r="J108" s="20"/>
      <c r="K108" s="20"/>
      <c r="L108" s="1814">
        <v>1</v>
      </c>
      <c r="M108" s="20">
        <v>2</v>
      </c>
      <c r="N108" s="20">
        <v>1</v>
      </c>
      <c r="O108" s="1816">
        <v>1</v>
      </c>
      <c r="P108" s="69">
        <f t="shared" si="1"/>
        <v>5</v>
      </c>
    </row>
    <row r="109" spans="1:16" s="7" customFormat="1" ht="12.75" customHeight="1">
      <c r="A109" s="53" t="s">
        <v>245</v>
      </c>
      <c r="B109" s="54" t="s">
        <v>12</v>
      </c>
      <c r="C109" s="55" t="s">
        <v>65</v>
      </c>
      <c r="D109" s="56" t="s">
        <v>115</v>
      </c>
      <c r="E109" s="56" t="s">
        <v>246</v>
      </c>
      <c r="F109" s="56" t="s">
        <v>246</v>
      </c>
      <c r="G109" s="1813"/>
      <c r="H109" s="20"/>
      <c r="I109" s="20"/>
      <c r="J109" s="20"/>
      <c r="K109" s="20"/>
      <c r="L109" s="1814"/>
      <c r="M109" s="20"/>
      <c r="N109" s="20">
        <v>1</v>
      </c>
      <c r="O109" s="1816">
        <v>2</v>
      </c>
      <c r="P109" s="69">
        <f t="shared" si="1"/>
        <v>3</v>
      </c>
    </row>
    <row r="110" spans="1:16" s="7" customFormat="1" ht="12.75" customHeight="1">
      <c r="A110" s="53" t="s">
        <v>247</v>
      </c>
      <c r="B110" s="54" t="s">
        <v>64</v>
      </c>
      <c r="C110" s="55" t="s">
        <v>65</v>
      </c>
      <c r="D110" s="56" t="s">
        <v>66</v>
      </c>
      <c r="E110" s="56" t="s">
        <v>248</v>
      </c>
      <c r="F110" s="56" t="s">
        <v>249</v>
      </c>
      <c r="G110" s="1813"/>
      <c r="H110" s="20"/>
      <c r="I110" s="20"/>
      <c r="J110" s="20"/>
      <c r="K110" s="20"/>
      <c r="L110" s="1814"/>
      <c r="M110" s="20"/>
      <c r="N110" s="20">
        <v>1</v>
      </c>
      <c r="O110" s="1816"/>
      <c r="P110" s="69">
        <f t="shared" si="1"/>
        <v>1</v>
      </c>
    </row>
    <row r="111" spans="1:16" s="7" customFormat="1" ht="12.75" customHeight="1">
      <c r="A111" s="53" t="s">
        <v>250</v>
      </c>
      <c r="B111" s="54" t="s">
        <v>12</v>
      </c>
      <c r="C111" s="55" t="s">
        <v>65</v>
      </c>
      <c r="D111" s="56" t="s">
        <v>115</v>
      </c>
      <c r="E111" s="56" t="s">
        <v>251</v>
      </c>
      <c r="F111" s="56" t="s">
        <v>251</v>
      </c>
      <c r="G111" s="1813"/>
      <c r="H111" s="20">
        <v>2</v>
      </c>
      <c r="I111" s="20"/>
      <c r="J111" s="20"/>
      <c r="K111" s="20"/>
      <c r="L111" s="1814"/>
      <c r="M111" s="20"/>
      <c r="N111" s="20"/>
      <c r="O111" s="1816"/>
      <c r="P111" s="69">
        <f t="shared" si="1"/>
        <v>2</v>
      </c>
    </row>
    <row r="112" spans="1:16" s="7" customFormat="1" ht="12.75" customHeight="1">
      <c r="A112" s="53" t="s">
        <v>252</v>
      </c>
      <c r="B112" s="59" t="s">
        <v>72</v>
      </c>
      <c r="C112" s="60" t="s">
        <v>82</v>
      </c>
      <c r="D112" s="56" t="s">
        <v>66</v>
      </c>
      <c r="E112" s="56" t="s">
        <v>430</v>
      </c>
      <c r="F112" s="56" t="s">
        <v>253</v>
      </c>
      <c r="G112" s="1813"/>
      <c r="H112" s="20"/>
      <c r="I112" s="20">
        <v>3</v>
      </c>
      <c r="J112" s="20">
        <v>2</v>
      </c>
      <c r="K112" s="20">
        <v>2</v>
      </c>
      <c r="L112" s="1814">
        <v>2</v>
      </c>
      <c r="M112" s="20">
        <v>2</v>
      </c>
      <c r="N112" s="20"/>
      <c r="O112" s="1816">
        <v>1</v>
      </c>
      <c r="P112" s="69">
        <f t="shared" si="1"/>
        <v>12</v>
      </c>
    </row>
    <row r="113" spans="1:16" s="7" customFormat="1" ht="12.75" customHeight="1">
      <c r="A113" s="53" t="s">
        <v>254</v>
      </c>
      <c r="B113" s="54" t="s">
        <v>64</v>
      </c>
      <c r="C113" s="60" t="s">
        <v>82</v>
      </c>
      <c r="D113" s="56" t="s">
        <v>66</v>
      </c>
      <c r="E113" s="56" t="s">
        <v>170</v>
      </c>
      <c r="F113" s="56" t="s">
        <v>255</v>
      </c>
      <c r="G113" s="1813"/>
      <c r="H113" s="20"/>
      <c r="I113" s="20"/>
      <c r="J113" s="20"/>
      <c r="K113" s="1814"/>
      <c r="L113" s="1814"/>
      <c r="M113" s="20">
        <v>1</v>
      </c>
      <c r="N113" s="20"/>
      <c r="O113" s="1816"/>
      <c r="P113" s="69">
        <f t="shared" si="1"/>
        <v>1</v>
      </c>
    </row>
    <row r="114" spans="1:16" s="7" customFormat="1" ht="12.75" customHeight="1">
      <c r="A114" s="53" t="s">
        <v>256</v>
      </c>
      <c r="B114" s="54" t="s">
        <v>12</v>
      </c>
      <c r="C114" s="60" t="s">
        <v>82</v>
      </c>
      <c r="D114" s="56" t="s">
        <v>94</v>
      </c>
      <c r="E114" s="56" t="s">
        <v>94</v>
      </c>
      <c r="F114" s="56" t="s">
        <v>94</v>
      </c>
      <c r="G114" s="1813"/>
      <c r="H114" s="20"/>
      <c r="I114" s="20"/>
      <c r="J114" s="20"/>
      <c r="K114" s="20">
        <v>2</v>
      </c>
      <c r="L114" s="1814">
        <v>1</v>
      </c>
      <c r="M114" s="20">
        <v>1</v>
      </c>
      <c r="N114" s="20">
        <v>2</v>
      </c>
      <c r="O114" s="1816">
        <v>1</v>
      </c>
      <c r="P114" s="69">
        <f t="shared" si="1"/>
        <v>7</v>
      </c>
    </row>
    <row r="115" spans="1:16" s="7" customFormat="1" ht="12.75" customHeight="1">
      <c r="A115" s="53" t="s">
        <v>257</v>
      </c>
      <c r="B115" s="54" t="s">
        <v>12</v>
      </c>
      <c r="C115" s="60" t="s">
        <v>82</v>
      </c>
      <c r="D115" s="56" t="s">
        <v>150</v>
      </c>
      <c r="E115" s="56" t="s">
        <v>258</v>
      </c>
      <c r="F115" s="56" t="s">
        <v>258</v>
      </c>
      <c r="G115" s="1813"/>
      <c r="H115" s="20"/>
      <c r="I115" s="20"/>
      <c r="J115" s="20"/>
      <c r="K115" s="20"/>
      <c r="L115" s="1814">
        <v>1</v>
      </c>
      <c r="M115" s="20">
        <v>1</v>
      </c>
      <c r="N115" s="20"/>
      <c r="O115" s="1816"/>
      <c r="P115" s="69">
        <f t="shared" si="1"/>
        <v>2</v>
      </c>
    </row>
    <row r="116" spans="1:16" s="7" customFormat="1" ht="12.75" customHeight="1">
      <c r="A116" s="53" t="s">
        <v>259</v>
      </c>
      <c r="B116" s="54" t="s">
        <v>12</v>
      </c>
      <c r="C116" s="55" t="s">
        <v>65</v>
      </c>
      <c r="D116" s="56" t="s">
        <v>94</v>
      </c>
      <c r="E116" s="56" t="s">
        <v>260</v>
      </c>
      <c r="F116" s="56" t="s">
        <v>260</v>
      </c>
      <c r="G116" s="1813"/>
      <c r="H116" s="20"/>
      <c r="I116" s="20"/>
      <c r="J116" s="20">
        <v>1</v>
      </c>
      <c r="K116" s="20"/>
      <c r="L116" s="1814"/>
      <c r="M116" s="20"/>
      <c r="N116" s="20"/>
      <c r="O116" s="1816"/>
      <c r="P116" s="69">
        <f t="shared" si="1"/>
        <v>1</v>
      </c>
    </row>
    <row r="117" spans="1:16" s="7" customFormat="1" ht="12.75" customHeight="1">
      <c r="A117" s="53" t="s">
        <v>261</v>
      </c>
      <c r="B117" s="54" t="s">
        <v>64</v>
      </c>
      <c r="C117" s="60" t="s">
        <v>82</v>
      </c>
      <c r="D117" s="56" t="s">
        <v>66</v>
      </c>
      <c r="E117" s="56" t="s">
        <v>110</v>
      </c>
      <c r="F117" s="56" t="s">
        <v>111</v>
      </c>
      <c r="G117" s="1813">
        <v>2</v>
      </c>
      <c r="H117" s="20">
        <v>3</v>
      </c>
      <c r="I117" s="20"/>
      <c r="J117" s="20"/>
      <c r="K117" s="20"/>
      <c r="L117" s="1814">
        <v>1</v>
      </c>
      <c r="M117" s="20"/>
      <c r="N117" s="20"/>
      <c r="O117" s="1816"/>
      <c r="P117" s="69">
        <f t="shared" si="1"/>
        <v>6</v>
      </c>
    </row>
    <row r="118" spans="1:16" s="7" customFormat="1" ht="12.75" customHeight="1">
      <c r="A118" s="84" t="s">
        <v>401</v>
      </c>
      <c r="B118" s="85" t="s">
        <v>12</v>
      </c>
      <c r="C118" s="90" t="s">
        <v>82</v>
      </c>
      <c r="D118" s="87" t="s">
        <v>115</v>
      </c>
      <c r="E118" s="87" t="s">
        <v>317</v>
      </c>
      <c r="F118" s="87" t="s">
        <v>317</v>
      </c>
      <c r="G118" s="1818"/>
      <c r="H118" s="97"/>
      <c r="I118" s="97"/>
      <c r="J118" s="97"/>
      <c r="K118" s="97"/>
      <c r="L118" s="235"/>
      <c r="M118" s="97"/>
      <c r="N118" s="97"/>
      <c r="O118" s="1820">
        <v>1</v>
      </c>
      <c r="P118" s="69">
        <f t="shared" si="1"/>
        <v>1</v>
      </c>
    </row>
    <row r="119" spans="1:16" s="7" customFormat="1" ht="12.75" customHeight="1">
      <c r="A119" s="53" t="s">
        <v>262</v>
      </c>
      <c r="B119" s="54" t="s">
        <v>12</v>
      </c>
      <c r="C119" s="55" t="s">
        <v>65</v>
      </c>
      <c r="D119" s="56" t="s">
        <v>94</v>
      </c>
      <c r="E119" s="56" t="s">
        <v>95</v>
      </c>
      <c r="F119" s="56" t="s">
        <v>95</v>
      </c>
      <c r="G119" s="1813"/>
      <c r="H119" s="20"/>
      <c r="I119" s="20"/>
      <c r="J119" s="20"/>
      <c r="K119" s="20"/>
      <c r="L119" s="1814"/>
      <c r="M119" s="20"/>
      <c r="N119" s="20">
        <v>1</v>
      </c>
      <c r="O119" s="1816">
        <v>1</v>
      </c>
      <c r="P119" s="69">
        <f t="shared" si="1"/>
        <v>2</v>
      </c>
    </row>
    <row r="120" spans="1:16" s="7" customFormat="1" ht="12.75" customHeight="1">
      <c r="A120" s="53" t="s">
        <v>263</v>
      </c>
      <c r="B120" s="54" t="s">
        <v>12</v>
      </c>
      <c r="C120" s="55" t="s">
        <v>65</v>
      </c>
      <c r="D120" s="56" t="s">
        <v>264</v>
      </c>
      <c r="E120" s="56" t="s">
        <v>265</v>
      </c>
      <c r="F120" s="56" t="s">
        <v>265</v>
      </c>
      <c r="G120" s="1813"/>
      <c r="H120" s="20"/>
      <c r="I120" s="20"/>
      <c r="J120" s="20"/>
      <c r="K120" s="20">
        <v>1</v>
      </c>
      <c r="L120" s="1814">
        <v>2</v>
      </c>
      <c r="M120" s="20">
        <v>3</v>
      </c>
      <c r="N120" s="20"/>
      <c r="O120" s="1816"/>
      <c r="P120" s="69">
        <f t="shared" si="1"/>
        <v>6</v>
      </c>
    </row>
    <row r="121" spans="1:16" s="7" customFormat="1" ht="12.75" customHeight="1">
      <c r="A121" s="53" t="s">
        <v>266</v>
      </c>
      <c r="B121" s="54" t="s">
        <v>12</v>
      </c>
      <c r="C121" s="55" t="s">
        <v>65</v>
      </c>
      <c r="D121" s="56" t="s">
        <v>264</v>
      </c>
      <c r="E121" s="56" t="s">
        <v>267</v>
      </c>
      <c r="F121" s="56" t="s">
        <v>267</v>
      </c>
      <c r="G121" s="1813"/>
      <c r="H121" s="20"/>
      <c r="I121" s="20"/>
      <c r="J121" s="20"/>
      <c r="K121" s="20"/>
      <c r="L121" s="1814">
        <v>1</v>
      </c>
      <c r="M121" s="20"/>
      <c r="N121" s="20"/>
      <c r="O121" s="1816"/>
      <c r="P121" s="69">
        <f t="shared" si="1"/>
        <v>1</v>
      </c>
    </row>
    <row r="122" spans="1:16" s="7" customFormat="1" ht="12.75" customHeight="1">
      <c r="A122" s="53" t="s">
        <v>268</v>
      </c>
      <c r="B122" s="54" t="s">
        <v>12</v>
      </c>
      <c r="C122" s="55" t="s">
        <v>65</v>
      </c>
      <c r="D122" s="56" t="s">
        <v>264</v>
      </c>
      <c r="E122" s="56" t="s">
        <v>269</v>
      </c>
      <c r="F122" s="56" t="s">
        <v>269</v>
      </c>
      <c r="G122" s="1813"/>
      <c r="H122" s="20"/>
      <c r="I122" s="20"/>
      <c r="J122" s="20"/>
      <c r="K122" s="20">
        <v>1</v>
      </c>
      <c r="L122" s="1814"/>
      <c r="M122" s="20"/>
      <c r="N122" s="20"/>
      <c r="O122" s="1816"/>
      <c r="P122" s="69">
        <f t="shared" si="1"/>
        <v>1</v>
      </c>
    </row>
    <row r="123" spans="1:16" s="7" customFormat="1" ht="12.75" customHeight="1">
      <c r="A123" s="53" t="s">
        <v>270</v>
      </c>
      <c r="B123" s="54" t="s">
        <v>12</v>
      </c>
      <c r="C123" s="55" t="s">
        <v>65</v>
      </c>
      <c r="D123" s="56" t="s">
        <v>264</v>
      </c>
      <c r="E123" s="56" t="s">
        <v>271</v>
      </c>
      <c r="F123" s="56" t="s">
        <v>271</v>
      </c>
      <c r="G123" s="1813"/>
      <c r="H123" s="20"/>
      <c r="I123" s="20"/>
      <c r="J123" s="20"/>
      <c r="K123" s="20"/>
      <c r="L123" s="1814">
        <v>1</v>
      </c>
      <c r="M123" s="20"/>
      <c r="N123" s="20"/>
      <c r="O123" s="1816"/>
      <c r="P123" s="69">
        <f t="shared" si="1"/>
        <v>1</v>
      </c>
    </row>
    <row r="124" spans="1:16" s="7" customFormat="1" ht="12.75" customHeight="1">
      <c r="A124" s="53" t="s">
        <v>272</v>
      </c>
      <c r="B124" s="54" t="s">
        <v>12</v>
      </c>
      <c r="C124" s="60" t="s">
        <v>82</v>
      </c>
      <c r="D124" s="56" t="s">
        <v>120</v>
      </c>
      <c r="E124" s="56" t="s">
        <v>121</v>
      </c>
      <c r="F124" s="56" t="s">
        <v>121</v>
      </c>
      <c r="G124" s="1813"/>
      <c r="H124" s="20"/>
      <c r="I124" s="20"/>
      <c r="J124" s="20"/>
      <c r="K124" s="20">
        <v>1</v>
      </c>
      <c r="L124" s="1814"/>
      <c r="M124" s="20"/>
      <c r="N124" s="20"/>
      <c r="O124" s="1816"/>
      <c r="P124" s="69">
        <f t="shared" si="1"/>
        <v>1</v>
      </c>
    </row>
    <row r="125" spans="1:16" s="7" customFormat="1" ht="12.75" customHeight="1">
      <c r="A125" s="84" t="s">
        <v>402</v>
      </c>
      <c r="B125" s="85" t="s">
        <v>12</v>
      </c>
      <c r="C125" s="90" t="s">
        <v>82</v>
      </c>
      <c r="D125" s="87" t="s">
        <v>264</v>
      </c>
      <c r="E125" s="87" t="s">
        <v>403</v>
      </c>
      <c r="F125" s="87" t="s">
        <v>403</v>
      </c>
      <c r="G125" s="1818"/>
      <c r="H125" s="97"/>
      <c r="I125" s="97"/>
      <c r="J125" s="97"/>
      <c r="K125" s="97"/>
      <c r="L125" s="235"/>
      <c r="M125" s="97"/>
      <c r="N125" s="97"/>
      <c r="O125" s="1820">
        <v>1</v>
      </c>
      <c r="P125" s="69">
        <f t="shared" si="1"/>
        <v>1</v>
      </c>
    </row>
    <row r="126" spans="1:16" s="7" customFormat="1" ht="12.75" customHeight="1">
      <c r="A126" s="53" t="s">
        <v>273</v>
      </c>
      <c r="B126" s="59" t="s">
        <v>72</v>
      </c>
      <c r="C126" s="60" t="s">
        <v>82</v>
      </c>
      <c r="D126" s="56" t="s">
        <v>66</v>
      </c>
      <c r="E126" s="56" t="s">
        <v>430</v>
      </c>
      <c r="F126" s="56" t="s">
        <v>79</v>
      </c>
      <c r="G126" s="1813">
        <v>10</v>
      </c>
      <c r="H126" s="20">
        <v>2</v>
      </c>
      <c r="I126" s="20"/>
      <c r="J126" s="20"/>
      <c r="K126" s="20">
        <v>1</v>
      </c>
      <c r="L126" s="1814">
        <v>2</v>
      </c>
      <c r="M126" s="20">
        <v>2</v>
      </c>
      <c r="N126" s="20">
        <v>4</v>
      </c>
      <c r="O126" s="1816"/>
      <c r="P126" s="69">
        <f t="shared" si="1"/>
        <v>21</v>
      </c>
    </row>
    <row r="127" spans="1:16" s="7" customFormat="1" ht="12.75" customHeight="1">
      <c r="A127" s="53" t="s">
        <v>274</v>
      </c>
      <c r="B127" s="54" t="s">
        <v>64</v>
      </c>
      <c r="C127" s="55" t="s">
        <v>65</v>
      </c>
      <c r="D127" s="56" t="s">
        <v>66</v>
      </c>
      <c r="E127" s="56" t="s">
        <v>275</v>
      </c>
      <c r="F127" s="56" t="s">
        <v>276</v>
      </c>
      <c r="G127" s="1813">
        <v>1</v>
      </c>
      <c r="H127" s="20"/>
      <c r="I127" s="20"/>
      <c r="J127" s="20"/>
      <c r="K127" s="20"/>
      <c r="L127" s="1814">
        <v>2</v>
      </c>
      <c r="M127" s="20">
        <v>1</v>
      </c>
      <c r="N127" s="20"/>
      <c r="O127" s="1816"/>
      <c r="P127" s="69">
        <f t="shared" si="1"/>
        <v>4</v>
      </c>
    </row>
    <row r="128" spans="1:16" s="7" customFormat="1" ht="12.75" customHeight="1">
      <c r="A128" s="84" t="s">
        <v>404</v>
      </c>
      <c r="B128" s="85" t="s">
        <v>64</v>
      </c>
      <c r="C128" s="86" t="s">
        <v>65</v>
      </c>
      <c r="D128" s="87" t="s">
        <v>66</v>
      </c>
      <c r="E128" s="87" t="s">
        <v>405</v>
      </c>
      <c r="F128" s="87" t="s">
        <v>405</v>
      </c>
      <c r="G128" s="1818"/>
      <c r="H128" s="97"/>
      <c r="I128" s="97"/>
      <c r="J128" s="97"/>
      <c r="K128" s="97"/>
      <c r="L128" s="235"/>
      <c r="M128" s="97"/>
      <c r="N128" s="97"/>
      <c r="O128" s="1820">
        <v>1</v>
      </c>
      <c r="P128" s="69">
        <f t="shared" si="1"/>
        <v>1</v>
      </c>
    </row>
    <row r="129" spans="1:16" s="7" customFormat="1" ht="12.75" customHeight="1">
      <c r="A129" s="53" t="s">
        <v>277</v>
      </c>
      <c r="B129" s="59" t="s">
        <v>72</v>
      </c>
      <c r="C129" s="60" t="s">
        <v>82</v>
      </c>
      <c r="D129" s="56" t="s">
        <v>66</v>
      </c>
      <c r="E129" s="56" t="s">
        <v>430</v>
      </c>
      <c r="F129" s="56" t="s">
        <v>253</v>
      </c>
      <c r="G129" s="1813"/>
      <c r="H129" s="20">
        <v>5</v>
      </c>
      <c r="I129" s="20">
        <v>8</v>
      </c>
      <c r="J129" s="20">
        <v>9</v>
      </c>
      <c r="K129" s="20">
        <v>10</v>
      </c>
      <c r="L129" s="1814">
        <v>7</v>
      </c>
      <c r="M129" s="20">
        <v>15</v>
      </c>
      <c r="N129" s="20">
        <v>3</v>
      </c>
      <c r="O129" s="1816">
        <v>3</v>
      </c>
      <c r="P129" s="69">
        <f t="shared" si="1"/>
        <v>60</v>
      </c>
    </row>
    <row r="130" spans="1:16" s="7" customFormat="1" ht="12.75" customHeight="1">
      <c r="A130" s="53" t="s">
        <v>278</v>
      </c>
      <c r="B130" s="54" t="s">
        <v>64</v>
      </c>
      <c r="C130" s="60" t="s">
        <v>82</v>
      </c>
      <c r="D130" s="56" t="s">
        <v>66</v>
      </c>
      <c r="E130" s="56" t="s">
        <v>230</v>
      </c>
      <c r="F130" s="56" t="s">
        <v>231</v>
      </c>
      <c r="G130" s="1813"/>
      <c r="H130" s="20"/>
      <c r="I130" s="20"/>
      <c r="J130" s="20"/>
      <c r="K130" s="20"/>
      <c r="L130" s="1814">
        <v>2</v>
      </c>
      <c r="M130" s="20"/>
      <c r="N130" s="20">
        <v>1</v>
      </c>
      <c r="O130" s="1816">
        <v>7</v>
      </c>
      <c r="P130" s="69">
        <f t="shared" si="1"/>
        <v>10</v>
      </c>
    </row>
    <row r="131" spans="1:16" s="7" customFormat="1" ht="12.75" customHeight="1">
      <c r="A131" s="53" t="s">
        <v>279</v>
      </c>
      <c r="B131" s="54" t="s">
        <v>64</v>
      </c>
      <c r="C131" s="55" t="s">
        <v>65</v>
      </c>
      <c r="D131" s="56" t="s">
        <v>66</v>
      </c>
      <c r="E131" s="56" t="s">
        <v>280</v>
      </c>
      <c r="F131" s="56" t="s">
        <v>281</v>
      </c>
      <c r="G131" s="1813"/>
      <c r="H131" s="20"/>
      <c r="I131" s="20">
        <v>4</v>
      </c>
      <c r="J131" s="20"/>
      <c r="K131" s="20"/>
      <c r="L131" s="1814"/>
      <c r="M131" s="20"/>
      <c r="N131" s="20"/>
      <c r="O131" s="1816"/>
      <c r="P131" s="69">
        <f t="shared" si="1"/>
        <v>4</v>
      </c>
    </row>
    <row r="132" spans="1:16" s="7" customFormat="1" ht="12.75" customHeight="1">
      <c r="A132" s="53" t="s">
        <v>282</v>
      </c>
      <c r="B132" s="59" t="s">
        <v>72</v>
      </c>
      <c r="C132" s="55" t="s">
        <v>65</v>
      </c>
      <c r="D132" s="56" t="s">
        <v>66</v>
      </c>
      <c r="E132" s="56" t="s">
        <v>430</v>
      </c>
      <c r="F132" s="56" t="s">
        <v>283</v>
      </c>
      <c r="G132" s="1813">
        <v>14</v>
      </c>
      <c r="H132" s="20">
        <v>11</v>
      </c>
      <c r="I132" s="20">
        <v>12</v>
      </c>
      <c r="J132" s="20">
        <v>15</v>
      </c>
      <c r="K132" s="1814">
        <v>6</v>
      </c>
      <c r="L132" s="1814">
        <v>6</v>
      </c>
      <c r="M132" s="20">
        <v>2</v>
      </c>
      <c r="N132" s="20">
        <v>6</v>
      </c>
      <c r="O132" s="1816">
        <v>1</v>
      </c>
      <c r="P132" s="69">
        <f t="shared" si="1"/>
        <v>73</v>
      </c>
    </row>
    <row r="133" spans="1:16" s="7" customFormat="1" ht="12.75" customHeight="1">
      <c r="A133" s="84" t="s">
        <v>406</v>
      </c>
      <c r="B133" s="93" t="s">
        <v>12</v>
      </c>
      <c r="C133" s="86" t="s">
        <v>65</v>
      </c>
      <c r="D133" s="87" t="s">
        <v>150</v>
      </c>
      <c r="E133" s="87" t="s">
        <v>150</v>
      </c>
      <c r="F133" s="87" t="s">
        <v>150</v>
      </c>
      <c r="G133" s="1818"/>
      <c r="H133" s="97"/>
      <c r="I133" s="97"/>
      <c r="J133" s="97"/>
      <c r="K133" s="235"/>
      <c r="L133" s="235"/>
      <c r="M133" s="97"/>
      <c r="N133" s="97"/>
      <c r="O133" s="1820">
        <v>1</v>
      </c>
      <c r="P133" s="69">
        <f t="shared" si="1"/>
        <v>1</v>
      </c>
    </row>
    <row r="134" spans="1:16" s="7" customFormat="1" ht="12.75" customHeight="1">
      <c r="A134" s="53" t="s">
        <v>284</v>
      </c>
      <c r="B134" s="54" t="s">
        <v>12</v>
      </c>
      <c r="C134" s="55" t="s">
        <v>65</v>
      </c>
      <c r="D134" s="56" t="s">
        <v>94</v>
      </c>
      <c r="E134" s="56" t="s">
        <v>95</v>
      </c>
      <c r="F134" s="56" t="s">
        <v>95</v>
      </c>
      <c r="G134" s="1813"/>
      <c r="H134" s="20"/>
      <c r="I134" s="20"/>
      <c r="J134" s="20"/>
      <c r="K134" s="20"/>
      <c r="L134" s="1814"/>
      <c r="M134" s="20">
        <v>3</v>
      </c>
      <c r="N134" s="20">
        <v>3</v>
      </c>
      <c r="O134" s="1816">
        <v>2</v>
      </c>
      <c r="P134" s="69">
        <f t="shared" si="1"/>
        <v>8</v>
      </c>
    </row>
    <row r="135" spans="1:16" s="7" customFormat="1" ht="12.75" customHeight="1">
      <c r="A135" s="53" t="s">
        <v>285</v>
      </c>
      <c r="B135" s="54" t="s">
        <v>12</v>
      </c>
      <c r="C135" s="55" t="s">
        <v>65</v>
      </c>
      <c r="D135" s="56" t="s">
        <v>150</v>
      </c>
      <c r="E135" s="56" t="s">
        <v>150</v>
      </c>
      <c r="F135" s="56" t="s">
        <v>150</v>
      </c>
      <c r="G135" s="1813"/>
      <c r="H135" s="20"/>
      <c r="I135" s="20"/>
      <c r="J135" s="20"/>
      <c r="K135" s="20"/>
      <c r="L135" s="1814"/>
      <c r="M135" s="20"/>
      <c r="N135" s="20">
        <v>1</v>
      </c>
      <c r="O135" s="1816">
        <v>1</v>
      </c>
      <c r="P135" s="69">
        <f t="shared" ref="P135:P176" si="2">SUM(G135:O135)</f>
        <v>2</v>
      </c>
    </row>
    <row r="136" spans="1:16" s="7" customFormat="1" ht="12.75" customHeight="1">
      <c r="A136" s="53" t="s">
        <v>286</v>
      </c>
      <c r="B136" s="54" t="s">
        <v>12</v>
      </c>
      <c r="C136" s="55" t="s">
        <v>65</v>
      </c>
      <c r="D136" s="56" t="s">
        <v>150</v>
      </c>
      <c r="E136" s="56" t="s">
        <v>224</v>
      </c>
      <c r="F136" s="56" t="s">
        <v>224</v>
      </c>
      <c r="G136" s="1813"/>
      <c r="H136" s="20">
        <v>2</v>
      </c>
      <c r="I136" s="20">
        <v>2</v>
      </c>
      <c r="J136" s="20">
        <v>1</v>
      </c>
      <c r="K136" s="20"/>
      <c r="L136" s="1814">
        <v>2</v>
      </c>
      <c r="M136" s="20"/>
      <c r="N136" s="20">
        <v>1</v>
      </c>
      <c r="O136" s="1816">
        <v>3</v>
      </c>
      <c r="P136" s="69">
        <f t="shared" si="2"/>
        <v>11</v>
      </c>
    </row>
    <row r="137" spans="1:16" s="7" customFormat="1" ht="12.75" customHeight="1">
      <c r="A137" s="53" t="s">
        <v>287</v>
      </c>
      <c r="B137" s="54" t="s">
        <v>12</v>
      </c>
      <c r="C137" s="55" t="s">
        <v>65</v>
      </c>
      <c r="D137" s="56" t="s">
        <v>150</v>
      </c>
      <c r="E137" s="56" t="s">
        <v>258</v>
      </c>
      <c r="F137" s="56" t="s">
        <v>258</v>
      </c>
      <c r="G137" s="1813"/>
      <c r="H137" s="20"/>
      <c r="I137" s="20"/>
      <c r="J137" s="20"/>
      <c r="K137" s="20"/>
      <c r="L137" s="1814"/>
      <c r="M137" s="20"/>
      <c r="N137" s="20">
        <v>2</v>
      </c>
      <c r="O137" s="1816"/>
      <c r="P137" s="69">
        <f t="shared" si="2"/>
        <v>2</v>
      </c>
    </row>
    <row r="138" spans="1:16" s="7" customFormat="1" ht="12.75" customHeight="1">
      <c r="A138" s="53" t="s">
        <v>288</v>
      </c>
      <c r="B138" s="54" t="s">
        <v>12</v>
      </c>
      <c r="C138" s="55" t="s">
        <v>65</v>
      </c>
      <c r="D138" s="56" t="s">
        <v>150</v>
      </c>
      <c r="E138" s="56" t="s">
        <v>289</v>
      </c>
      <c r="F138" s="56" t="s">
        <v>289</v>
      </c>
      <c r="G138" s="1813"/>
      <c r="H138" s="20"/>
      <c r="I138" s="20"/>
      <c r="J138" s="20"/>
      <c r="K138" s="20">
        <v>1</v>
      </c>
      <c r="L138" s="1814"/>
      <c r="M138" s="20"/>
      <c r="N138" s="20"/>
      <c r="O138" s="1816"/>
      <c r="P138" s="69">
        <f t="shared" si="2"/>
        <v>1</v>
      </c>
    </row>
    <row r="139" spans="1:16" s="7" customFormat="1" ht="12.75" customHeight="1">
      <c r="A139" s="84" t="s">
        <v>407</v>
      </c>
      <c r="B139" s="85" t="s">
        <v>12</v>
      </c>
      <c r="C139" s="86" t="s">
        <v>65</v>
      </c>
      <c r="D139" s="87" t="s">
        <v>150</v>
      </c>
      <c r="E139" s="87" t="s">
        <v>408</v>
      </c>
      <c r="F139" s="87" t="s">
        <v>408</v>
      </c>
      <c r="G139" s="1818"/>
      <c r="H139" s="97"/>
      <c r="I139" s="97"/>
      <c r="J139" s="97"/>
      <c r="K139" s="97"/>
      <c r="L139" s="235"/>
      <c r="M139" s="97"/>
      <c r="N139" s="97"/>
      <c r="O139" s="1820">
        <v>1</v>
      </c>
      <c r="P139" s="69">
        <f t="shared" si="2"/>
        <v>1</v>
      </c>
    </row>
    <row r="140" spans="1:16" s="7" customFormat="1" ht="12.75" customHeight="1">
      <c r="A140" s="53" t="s">
        <v>290</v>
      </c>
      <c r="B140" s="54" t="s">
        <v>12</v>
      </c>
      <c r="C140" s="55" t="s">
        <v>65</v>
      </c>
      <c r="D140" s="56" t="s">
        <v>150</v>
      </c>
      <c r="E140" s="56" t="s">
        <v>258</v>
      </c>
      <c r="F140" s="56" t="s">
        <v>291</v>
      </c>
      <c r="G140" s="1813"/>
      <c r="H140" s="20"/>
      <c r="I140" s="20"/>
      <c r="J140" s="20">
        <v>1</v>
      </c>
      <c r="K140" s="20"/>
      <c r="L140" s="1814"/>
      <c r="M140" s="20"/>
      <c r="N140" s="20"/>
      <c r="O140" s="1816"/>
      <c r="P140" s="69">
        <f t="shared" si="2"/>
        <v>1</v>
      </c>
    </row>
    <row r="141" spans="1:16" s="7" customFormat="1" ht="12.75" customHeight="1">
      <c r="A141" s="84" t="s">
        <v>409</v>
      </c>
      <c r="B141" s="85" t="s">
        <v>12</v>
      </c>
      <c r="C141" s="86" t="s">
        <v>65</v>
      </c>
      <c r="D141" s="87" t="s">
        <v>150</v>
      </c>
      <c r="E141" s="87" t="s">
        <v>410</v>
      </c>
      <c r="F141" s="87" t="s">
        <v>410</v>
      </c>
      <c r="G141" s="1818"/>
      <c r="H141" s="97"/>
      <c r="I141" s="97"/>
      <c r="J141" s="97"/>
      <c r="K141" s="97"/>
      <c r="L141" s="235"/>
      <c r="M141" s="97"/>
      <c r="N141" s="97"/>
      <c r="O141" s="1820">
        <v>2</v>
      </c>
      <c r="P141" s="69">
        <f t="shared" si="2"/>
        <v>2</v>
      </c>
    </row>
    <row r="142" spans="1:16" s="7" customFormat="1" ht="12.75" customHeight="1">
      <c r="A142" s="53" t="s">
        <v>292</v>
      </c>
      <c r="B142" s="54" t="s">
        <v>12</v>
      </c>
      <c r="C142" s="55" t="s">
        <v>65</v>
      </c>
      <c r="D142" s="56" t="s">
        <v>150</v>
      </c>
      <c r="E142" s="56" t="s">
        <v>258</v>
      </c>
      <c r="F142" s="56" t="s">
        <v>293</v>
      </c>
      <c r="G142" s="1813"/>
      <c r="H142" s="20"/>
      <c r="I142" s="20">
        <v>1</v>
      </c>
      <c r="J142" s="20"/>
      <c r="K142" s="20"/>
      <c r="L142" s="1814"/>
      <c r="M142" s="20"/>
      <c r="N142" s="20"/>
      <c r="O142" s="1816"/>
      <c r="P142" s="69">
        <f t="shared" si="2"/>
        <v>1</v>
      </c>
    </row>
    <row r="143" spans="1:16" s="7" customFormat="1" ht="12.75" customHeight="1">
      <c r="A143" s="53" t="s">
        <v>294</v>
      </c>
      <c r="B143" s="54" t="s">
        <v>12</v>
      </c>
      <c r="C143" s="55" t="s">
        <v>65</v>
      </c>
      <c r="D143" s="56" t="s">
        <v>150</v>
      </c>
      <c r="E143" s="56" t="s">
        <v>295</v>
      </c>
      <c r="F143" s="56" t="s">
        <v>295</v>
      </c>
      <c r="G143" s="1813"/>
      <c r="H143" s="20"/>
      <c r="I143" s="20"/>
      <c r="J143" s="20"/>
      <c r="K143" s="20"/>
      <c r="L143" s="1814">
        <v>1</v>
      </c>
      <c r="M143" s="20">
        <v>2</v>
      </c>
      <c r="N143" s="20">
        <v>1</v>
      </c>
      <c r="O143" s="1816"/>
      <c r="P143" s="69">
        <f t="shared" si="2"/>
        <v>4</v>
      </c>
    </row>
    <row r="144" spans="1:16" s="7" customFormat="1" ht="12.75" customHeight="1">
      <c r="A144" s="53" t="s">
        <v>296</v>
      </c>
      <c r="B144" s="54" t="s">
        <v>12</v>
      </c>
      <c r="C144" s="55" t="s">
        <v>65</v>
      </c>
      <c r="D144" s="56" t="s">
        <v>150</v>
      </c>
      <c r="E144" s="56" t="s">
        <v>297</v>
      </c>
      <c r="F144" s="56" t="s">
        <v>297</v>
      </c>
      <c r="G144" s="1813"/>
      <c r="H144" s="20"/>
      <c r="I144" s="20"/>
      <c r="J144" s="20"/>
      <c r="K144" s="20"/>
      <c r="L144" s="1814">
        <v>2</v>
      </c>
      <c r="M144" s="20"/>
      <c r="N144" s="20">
        <v>2</v>
      </c>
      <c r="O144" s="1816"/>
      <c r="P144" s="69">
        <f t="shared" si="2"/>
        <v>4</v>
      </c>
    </row>
    <row r="145" spans="1:16" s="7" customFormat="1" ht="12.75" customHeight="1">
      <c r="A145" s="53" t="s">
        <v>298</v>
      </c>
      <c r="B145" s="54" t="s">
        <v>12</v>
      </c>
      <c r="C145" s="55" t="s">
        <v>65</v>
      </c>
      <c r="D145" s="56" t="s">
        <v>150</v>
      </c>
      <c r="E145" s="56" t="s">
        <v>299</v>
      </c>
      <c r="F145" s="56" t="s">
        <v>299</v>
      </c>
      <c r="G145" s="1813"/>
      <c r="H145" s="20"/>
      <c r="I145" s="20"/>
      <c r="J145" s="20"/>
      <c r="K145" s="20"/>
      <c r="L145" s="1814">
        <v>1</v>
      </c>
      <c r="M145" s="20"/>
      <c r="N145" s="20"/>
      <c r="O145" s="1816"/>
      <c r="P145" s="69">
        <f t="shared" si="2"/>
        <v>1</v>
      </c>
    </row>
    <row r="146" spans="1:16" s="7" customFormat="1" ht="12.75" customHeight="1">
      <c r="A146" s="53" t="s">
        <v>300</v>
      </c>
      <c r="B146" s="54" t="s">
        <v>12</v>
      </c>
      <c r="C146" s="55" t="s">
        <v>65</v>
      </c>
      <c r="D146" s="56" t="s">
        <v>150</v>
      </c>
      <c r="E146" s="56" t="s">
        <v>301</v>
      </c>
      <c r="F146" s="56" t="s">
        <v>301</v>
      </c>
      <c r="G146" s="1813"/>
      <c r="H146" s="20"/>
      <c r="I146" s="20"/>
      <c r="J146" s="20"/>
      <c r="K146" s="20"/>
      <c r="L146" s="1814">
        <v>3</v>
      </c>
      <c r="M146" s="20">
        <v>1</v>
      </c>
      <c r="N146" s="20"/>
      <c r="O146" s="1816">
        <v>1</v>
      </c>
      <c r="P146" s="69">
        <f t="shared" si="2"/>
        <v>5</v>
      </c>
    </row>
    <row r="147" spans="1:16" s="7" customFormat="1" ht="12.75" customHeight="1">
      <c r="A147" s="53" t="s">
        <v>302</v>
      </c>
      <c r="B147" s="54" t="s">
        <v>12</v>
      </c>
      <c r="C147" s="55" t="s">
        <v>65</v>
      </c>
      <c r="D147" s="56" t="s">
        <v>150</v>
      </c>
      <c r="E147" s="56" t="s">
        <v>303</v>
      </c>
      <c r="F147" s="56" t="s">
        <v>303</v>
      </c>
      <c r="G147" s="1813"/>
      <c r="H147" s="20"/>
      <c r="I147" s="20"/>
      <c r="J147" s="20"/>
      <c r="K147" s="20">
        <v>1</v>
      </c>
      <c r="L147" s="1814"/>
      <c r="M147" s="20"/>
      <c r="N147" s="20"/>
      <c r="O147" s="1816"/>
      <c r="P147" s="69">
        <f t="shared" si="2"/>
        <v>1</v>
      </c>
    </row>
    <row r="148" spans="1:16" s="7" customFormat="1" ht="12.75" customHeight="1">
      <c r="A148" s="53" t="s">
        <v>304</v>
      </c>
      <c r="B148" s="54" t="s">
        <v>12</v>
      </c>
      <c r="C148" s="55" t="s">
        <v>65</v>
      </c>
      <c r="D148" s="56" t="s">
        <v>150</v>
      </c>
      <c r="E148" s="56" t="s">
        <v>305</v>
      </c>
      <c r="F148" s="56" t="s">
        <v>305</v>
      </c>
      <c r="G148" s="1813"/>
      <c r="H148" s="20"/>
      <c r="I148" s="20"/>
      <c r="J148" s="20">
        <v>2</v>
      </c>
      <c r="K148" s="20">
        <v>2</v>
      </c>
      <c r="L148" s="1814">
        <v>2</v>
      </c>
      <c r="M148" s="20">
        <v>1</v>
      </c>
      <c r="N148" s="20">
        <v>2</v>
      </c>
      <c r="O148" s="1816">
        <v>1</v>
      </c>
      <c r="P148" s="69">
        <f t="shared" si="2"/>
        <v>10</v>
      </c>
    </row>
    <row r="149" spans="1:16" s="7" customFormat="1" ht="12.75" customHeight="1">
      <c r="A149" s="53" t="s">
        <v>306</v>
      </c>
      <c r="B149" s="54" t="s">
        <v>12</v>
      </c>
      <c r="C149" s="55" t="s">
        <v>65</v>
      </c>
      <c r="D149" s="56" t="s">
        <v>150</v>
      </c>
      <c r="E149" s="56" t="s">
        <v>307</v>
      </c>
      <c r="F149" s="56" t="s">
        <v>307</v>
      </c>
      <c r="G149" s="1813"/>
      <c r="H149" s="20"/>
      <c r="I149" s="20">
        <v>3</v>
      </c>
      <c r="J149" s="20">
        <v>1</v>
      </c>
      <c r="K149" s="20"/>
      <c r="L149" s="1814">
        <v>2</v>
      </c>
      <c r="M149" s="20"/>
      <c r="N149" s="20"/>
      <c r="O149" s="1816"/>
      <c r="P149" s="69">
        <f t="shared" si="2"/>
        <v>6</v>
      </c>
    </row>
    <row r="150" spans="1:16" s="7" customFormat="1" ht="12.75" customHeight="1">
      <c r="A150" s="84" t="s">
        <v>411</v>
      </c>
      <c r="B150" s="85" t="s">
        <v>12</v>
      </c>
      <c r="C150" s="86" t="s">
        <v>65</v>
      </c>
      <c r="D150" s="87" t="s">
        <v>150</v>
      </c>
      <c r="E150" s="87" t="s">
        <v>412</v>
      </c>
      <c r="F150" s="87" t="s">
        <v>412</v>
      </c>
      <c r="G150" s="1818"/>
      <c r="H150" s="97"/>
      <c r="I150" s="97"/>
      <c r="J150" s="97"/>
      <c r="K150" s="97"/>
      <c r="L150" s="235"/>
      <c r="M150" s="97"/>
      <c r="N150" s="97"/>
      <c r="O150" s="1820">
        <v>2</v>
      </c>
      <c r="P150" s="69">
        <f t="shared" si="2"/>
        <v>2</v>
      </c>
    </row>
    <row r="151" spans="1:16" s="7" customFormat="1" ht="12.75" customHeight="1">
      <c r="A151" s="84" t="s">
        <v>413</v>
      </c>
      <c r="B151" s="85" t="s">
        <v>12</v>
      </c>
      <c r="C151" s="86" t="s">
        <v>65</v>
      </c>
      <c r="D151" s="87" t="s">
        <v>120</v>
      </c>
      <c r="E151" s="87" t="s">
        <v>121</v>
      </c>
      <c r="F151" s="87" t="s">
        <v>121</v>
      </c>
      <c r="G151" s="1818"/>
      <c r="H151" s="97"/>
      <c r="I151" s="97"/>
      <c r="J151" s="97"/>
      <c r="K151" s="97"/>
      <c r="L151" s="235"/>
      <c r="M151" s="97"/>
      <c r="N151" s="97"/>
      <c r="O151" s="1820">
        <v>3</v>
      </c>
      <c r="P151" s="69">
        <f t="shared" si="2"/>
        <v>3</v>
      </c>
    </row>
    <row r="152" spans="1:16" s="7" customFormat="1" ht="12.75" customHeight="1">
      <c r="A152" s="53" t="s">
        <v>308</v>
      </c>
      <c r="B152" s="59" t="s">
        <v>72</v>
      </c>
      <c r="C152" s="55" t="s">
        <v>65</v>
      </c>
      <c r="D152" s="56" t="s">
        <v>66</v>
      </c>
      <c r="E152" s="56" t="s">
        <v>430</v>
      </c>
      <c r="F152" s="56" t="s">
        <v>75</v>
      </c>
      <c r="G152" s="1813"/>
      <c r="H152" s="20"/>
      <c r="I152" s="20">
        <v>3</v>
      </c>
      <c r="J152" s="20"/>
      <c r="K152" s="20"/>
      <c r="L152" s="1814">
        <v>1</v>
      </c>
      <c r="M152" s="20">
        <v>1</v>
      </c>
      <c r="N152" s="20"/>
      <c r="O152" s="1816"/>
      <c r="P152" s="69">
        <f t="shared" si="2"/>
        <v>5</v>
      </c>
    </row>
    <row r="153" spans="1:16" s="7" customFormat="1" ht="12.75" customHeight="1">
      <c r="A153" s="53" t="s">
        <v>309</v>
      </c>
      <c r="B153" s="54" t="s">
        <v>12</v>
      </c>
      <c r="C153" s="60" t="s">
        <v>82</v>
      </c>
      <c r="D153" s="56" t="s">
        <v>120</v>
      </c>
      <c r="E153" s="56" t="s">
        <v>310</v>
      </c>
      <c r="F153" s="56" t="s">
        <v>310</v>
      </c>
      <c r="G153" s="1813"/>
      <c r="H153" s="20"/>
      <c r="I153" s="20"/>
      <c r="J153" s="20"/>
      <c r="K153" s="20"/>
      <c r="L153" s="1814"/>
      <c r="M153" s="20">
        <v>1</v>
      </c>
      <c r="N153" s="20"/>
      <c r="O153" s="1816"/>
      <c r="P153" s="69">
        <f t="shared" si="2"/>
        <v>1</v>
      </c>
    </row>
    <row r="154" spans="1:16" s="7" customFormat="1" ht="12.75" customHeight="1">
      <c r="A154" s="53" t="s">
        <v>311</v>
      </c>
      <c r="B154" s="54" t="s">
        <v>12</v>
      </c>
      <c r="C154" s="60" t="s">
        <v>82</v>
      </c>
      <c r="D154" s="56" t="s">
        <v>94</v>
      </c>
      <c r="E154" s="56" t="s">
        <v>95</v>
      </c>
      <c r="F154" s="56" t="s">
        <v>95</v>
      </c>
      <c r="G154" s="1813"/>
      <c r="H154" s="20"/>
      <c r="I154" s="20">
        <v>1</v>
      </c>
      <c r="J154" s="20"/>
      <c r="K154" s="20"/>
      <c r="L154" s="1814"/>
      <c r="M154" s="20"/>
      <c r="N154" s="20"/>
      <c r="O154" s="1816"/>
      <c r="P154" s="69">
        <f t="shared" si="2"/>
        <v>1</v>
      </c>
    </row>
    <row r="155" spans="1:16" s="7" customFormat="1" ht="12.75" customHeight="1">
      <c r="A155" s="53" t="s">
        <v>312</v>
      </c>
      <c r="B155" s="54" t="s">
        <v>12</v>
      </c>
      <c r="C155" s="55" t="s">
        <v>65</v>
      </c>
      <c r="D155" s="56" t="s">
        <v>140</v>
      </c>
      <c r="E155" s="56" t="s">
        <v>313</v>
      </c>
      <c r="F155" s="56" t="s">
        <v>313</v>
      </c>
      <c r="G155" s="1813"/>
      <c r="H155" s="20">
        <v>1</v>
      </c>
      <c r="I155" s="20"/>
      <c r="J155" s="20">
        <v>1</v>
      </c>
      <c r="K155" s="20"/>
      <c r="L155" s="1814"/>
      <c r="M155" s="20"/>
      <c r="N155" s="20"/>
      <c r="O155" s="1816"/>
      <c r="P155" s="69">
        <f t="shared" si="2"/>
        <v>2</v>
      </c>
    </row>
    <row r="156" spans="1:16" s="7" customFormat="1" ht="12.75" customHeight="1">
      <c r="A156" s="53" t="s">
        <v>314</v>
      </c>
      <c r="B156" s="54" t="s">
        <v>64</v>
      </c>
      <c r="C156" s="55" t="s">
        <v>65</v>
      </c>
      <c r="D156" s="56" t="s">
        <v>66</v>
      </c>
      <c r="E156" s="56" t="s">
        <v>165</v>
      </c>
      <c r="F156" s="56" t="s">
        <v>165</v>
      </c>
      <c r="G156" s="1813"/>
      <c r="H156" s="20"/>
      <c r="I156" s="20"/>
      <c r="J156" s="20"/>
      <c r="K156" s="20">
        <v>1</v>
      </c>
      <c r="L156" s="1814"/>
      <c r="M156" s="20"/>
      <c r="N156" s="20"/>
      <c r="O156" s="1816"/>
      <c r="P156" s="69">
        <f t="shared" si="2"/>
        <v>1</v>
      </c>
    </row>
    <row r="157" spans="1:16" s="7" customFormat="1" ht="12.75" customHeight="1">
      <c r="A157" s="53" t="s">
        <v>315</v>
      </c>
      <c r="B157" s="54" t="s">
        <v>12</v>
      </c>
      <c r="C157" s="55" t="s">
        <v>65</v>
      </c>
      <c r="D157" s="56" t="s">
        <v>83</v>
      </c>
      <c r="E157" s="56" t="s">
        <v>316</v>
      </c>
      <c r="F157" s="56" t="s">
        <v>316</v>
      </c>
      <c r="G157" s="1813"/>
      <c r="H157" s="20"/>
      <c r="I157" s="20"/>
      <c r="J157" s="20"/>
      <c r="K157" s="20"/>
      <c r="L157" s="1814"/>
      <c r="M157" s="20">
        <v>2</v>
      </c>
      <c r="N157" s="20"/>
      <c r="O157" s="1816"/>
      <c r="P157" s="69">
        <f t="shared" si="2"/>
        <v>2</v>
      </c>
    </row>
    <row r="158" spans="1:16" s="7" customFormat="1" ht="12.75" customHeight="1">
      <c r="A158" s="53" t="s">
        <v>5454</v>
      </c>
      <c r="B158" s="54" t="s">
        <v>12</v>
      </c>
      <c r="C158" s="60" t="s">
        <v>82</v>
      </c>
      <c r="D158" s="56" t="s">
        <v>115</v>
      </c>
      <c r="E158" s="56" t="s">
        <v>317</v>
      </c>
      <c r="F158" s="56" t="s">
        <v>317</v>
      </c>
      <c r="G158" s="1813"/>
      <c r="H158" s="20"/>
      <c r="I158" s="20"/>
      <c r="J158" s="20"/>
      <c r="K158" s="20"/>
      <c r="L158" s="1814"/>
      <c r="M158" s="20"/>
      <c r="N158" s="20">
        <v>1</v>
      </c>
      <c r="O158" s="1816"/>
      <c r="P158" s="69">
        <f t="shared" si="2"/>
        <v>1</v>
      </c>
    </row>
    <row r="159" spans="1:16" s="7" customFormat="1" ht="12.75" customHeight="1">
      <c r="A159" s="53" t="s">
        <v>318</v>
      </c>
      <c r="B159" s="54" t="s">
        <v>12</v>
      </c>
      <c r="C159" s="60" t="s">
        <v>82</v>
      </c>
      <c r="D159" s="56" t="s">
        <v>319</v>
      </c>
      <c r="E159" s="56" t="s">
        <v>320</v>
      </c>
      <c r="F159" s="56" t="s">
        <v>320</v>
      </c>
      <c r="G159" s="1813"/>
      <c r="H159" s="20"/>
      <c r="I159" s="20"/>
      <c r="J159" s="20"/>
      <c r="K159" s="20"/>
      <c r="L159" s="1814"/>
      <c r="M159" s="20"/>
      <c r="N159" s="20">
        <v>1</v>
      </c>
      <c r="O159" s="1816"/>
      <c r="P159" s="69">
        <f t="shared" si="2"/>
        <v>1</v>
      </c>
    </row>
    <row r="160" spans="1:16" s="7" customFormat="1" ht="12.75" customHeight="1">
      <c r="A160" s="53" t="s">
        <v>321</v>
      </c>
      <c r="B160" s="54" t="s">
        <v>12</v>
      </c>
      <c r="C160" s="60" t="s">
        <v>82</v>
      </c>
      <c r="D160" s="56" t="s">
        <v>115</v>
      </c>
      <c r="E160" s="56" t="s">
        <v>118</v>
      </c>
      <c r="F160" s="56" t="s">
        <v>118</v>
      </c>
      <c r="G160" s="1813"/>
      <c r="H160" s="20"/>
      <c r="I160" s="20"/>
      <c r="J160" s="20"/>
      <c r="K160" s="20"/>
      <c r="L160" s="1814"/>
      <c r="M160" s="20"/>
      <c r="N160" s="20">
        <v>1</v>
      </c>
      <c r="O160" s="1816"/>
      <c r="P160" s="69">
        <f t="shared" si="2"/>
        <v>1</v>
      </c>
    </row>
    <row r="161" spans="1:16" s="7" customFormat="1" ht="12.75" customHeight="1">
      <c r="A161" s="53" t="s">
        <v>322</v>
      </c>
      <c r="B161" s="54" t="s">
        <v>64</v>
      </c>
      <c r="C161" s="55" t="s">
        <v>65</v>
      </c>
      <c r="D161" s="56" t="s">
        <v>66</v>
      </c>
      <c r="E161" s="56" t="s">
        <v>105</v>
      </c>
      <c r="F161" s="56" t="s">
        <v>105</v>
      </c>
      <c r="G161" s="1813"/>
      <c r="H161" s="20"/>
      <c r="I161" s="20"/>
      <c r="J161" s="20">
        <v>1</v>
      </c>
      <c r="K161" s="20"/>
      <c r="L161" s="1814"/>
      <c r="M161" s="20"/>
      <c r="N161" s="20"/>
      <c r="O161" s="1816"/>
      <c r="P161" s="69">
        <f t="shared" si="2"/>
        <v>1</v>
      </c>
    </row>
    <row r="162" spans="1:16" s="7" customFormat="1" ht="12.75" customHeight="1">
      <c r="A162" s="53" t="s">
        <v>323</v>
      </c>
      <c r="B162" s="54" t="s">
        <v>12</v>
      </c>
      <c r="C162" s="55" t="s">
        <v>65</v>
      </c>
      <c r="D162" s="56" t="s">
        <v>94</v>
      </c>
      <c r="E162" s="56" t="s">
        <v>324</v>
      </c>
      <c r="F162" s="56" t="s">
        <v>324</v>
      </c>
      <c r="G162" s="1813"/>
      <c r="H162" s="20"/>
      <c r="I162" s="20"/>
      <c r="J162" s="20"/>
      <c r="K162" s="20"/>
      <c r="L162" s="1814"/>
      <c r="M162" s="20"/>
      <c r="N162" s="20">
        <v>2</v>
      </c>
      <c r="O162" s="1816">
        <v>1</v>
      </c>
      <c r="P162" s="69">
        <f t="shared" si="2"/>
        <v>3</v>
      </c>
    </row>
    <row r="163" spans="1:16" s="7" customFormat="1" ht="12.75" customHeight="1">
      <c r="A163" s="53" t="s">
        <v>325</v>
      </c>
      <c r="B163" s="54" t="s">
        <v>64</v>
      </c>
      <c r="C163" s="55" t="s">
        <v>65</v>
      </c>
      <c r="D163" s="56" t="s">
        <v>66</v>
      </c>
      <c r="E163" s="56" t="s">
        <v>128</v>
      </c>
      <c r="F163" s="56" t="s">
        <v>326</v>
      </c>
      <c r="G163" s="1813"/>
      <c r="H163" s="20"/>
      <c r="I163" s="20"/>
      <c r="J163" s="20">
        <v>2</v>
      </c>
      <c r="K163" s="20"/>
      <c r="L163" s="1814"/>
      <c r="M163" s="20"/>
      <c r="N163" s="20"/>
      <c r="O163" s="1816"/>
      <c r="P163" s="69">
        <f t="shared" si="2"/>
        <v>2</v>
      </c>
    </row>
    <row r="164" spans="1:16" s="7" customFormat="1" ht="12.75" customHeight="1">
      <c r="A164" s="53" t="s">
        <v>327</v>
      </c>
      <c r="B164" s="54" t="s">
        <v>64</v>
      </c>
      <c r="C164" s="55" t="s">
        <v>65</v>
      </c>
      <c r="D164" s="56" t="s">
        <v>66</v>
      </c>
      <c r="E164" s="56" t="s">
        <v>128</v>
      </c>
      <c r="F164" s="56" t="s">
        <v>181</v>
      </c>
      <c r="G164" s="1813"/>
      <c r="H164" s="20"/>
      <c r="I164" s="20"/>
      <c r="J164" s="20">
        <v>4</v>
      </c>
      <c r="K164" s="20"/>
      <c r="L164" s="1814"/>
      <c r="M164" s="20"/>
      <c r="N164" s="20"/>
      <c r="O164" s="1816"/>
      <c r="P164" s="69">
        <f t="shared" si="2"/>
        <v>4</v>
      </c>
    </row>
    <row r="165" spans="1:16" s="7" customFormat="1" ht="12.75" customHeight="1">
      <c r="A165" s="53" t="s">
        <v>328</v>
      </c>
      <c r="B165" s="54" t="s">
        <v>64</v>
      </c>
      <c r="C165" s="55" t="s">
        <v>65</v>
      </c>
      <c r="D165" s="56" t="s">
        <v>66</v>
      </c>
      <c r="E165" s="56" t="s">
        <v>201</v>
      </c>
      <c r="F165" s="56" t="s">
        <v>329</v>
      </c>
      <c r="G165" s="1813">
        <v>1</v>
      </c>
      <c r="H165" s="20"/>
      <c r="I165" s="20">
        <v>3</v>
      </c>
      <c r="J165" s="20">
        <v>1</v>
      </c>
      <c r="K165" s="20">
        <v>3</v>
      </c>
      <c r="L165" s="1814">
        <v>1</v>
      </c>
      <c r="M165" s="20">
        <v>1</v>
      </c>
      <c r="N165" s="20">
        <v>2</v>
      </c>
      <c r="O165" s="1816">
        <v>2</v>
      </c>
      <c r="P165" s="69">
        <f t="shared" si="2"/>
        <v>14</v>
      </c>
    </row>
    <row r="166" spans="1:16" s="7" customFormat="1" ht="12.75" customHeight="1">
      <c r="A166" s="53" t="s">
        <v>330</v>
      </c>
      <c r="B166" s="54" t="s">
        <v>12</v>
      </c>
      <c r="C166" s="55" t="s">
        <v>65</v>
      </c>
      <c r="D166" s="56" t="s">
        <v>264</v>
      </c>
      <c r="E166" s="56" t="s">
        <v>331</v>
      </c>
      <c r="F166" s="56" t="s">
        <v>331</v>
      </c>
      <c r="G166" s="1813"/>
      <c r="H166" s="20"/>
      <c r="I166" s="20">
        <v>4</v>
      </c>
      <c r="J166" s="20">
        <v>1</v>
      </c>
      <c r="K166" s="20">
        <v>2</v>
      </c>
      <c r="L166" s="1814"/>
      <c r="M166" s="20">
        <v>1</v>
      </c>
      <c r="N166" s="20">
        <v>1</v>
      </c>
      <c r="O166" s="1816"/>
      <c r="P166" s="69">
        <f t="shared" si="2"/>
        <v>9</v>
      </c>
    </row>
    <row r="167" spans="1:16" s="7" customFormat="1" ht="12.75" customHeight="1">
      <c r="A167" s="53" t="s">
        <v>332</v>
      </c>
      <c r="B167" s="54" t="s">
        <v>12</v>
      </c>
      <c r="C167" s="55" t="s">
        <v>65</v>
      </c>
      <c r="D167" s="56" t="s">
        <v>203</v>
      </c>
      <c r="E167" s="56" t="s">
        <v>333</v>
      </c>
      <c r="F167" s="56" t="s">
        <v>333</v>
      </c>
      <c r="G167" s="1813"/>
      <c r="H167" s="20"/>
      <c r="I167" s="20">
        <v>1</v>
      </c>
      <c r="J167" s="20">
        <v>1</v>
      </c>
      <c r="K167" s="20"/>
      <c r="L167" s="1814"/>
      <c r="M167" s="20"/>
      <c r="N167" s="20"/>
      <c r="O167" s="1816"/>
      <c r="P167" s="69">
        <f t="shared" si="2"/>
        <v>2</v>
      </c>
    </row>
    <row r="168" spans="1:16" s="7" customFormat="1" ht="12.75" customHeight="1">
      <c r="A168" s="53" t="s">
        <v>334</v>
      </c>
      <c r="B168" s="54" t="s">
        <v>12</v>
      </c>
      <c r="C168" s="55" t="s">
        <v>65</v>
      </c>
      <c r="D168" s="56" t="s">
        <v>69</v>
      </c>
      <c r="E168" s="56" t="s">
        <v>335</v>
      </c>
      <c r="F168" s="56" t="s">
        <v>335</v>
      </c>
      <c r="G168" s="1813"/>
      <c r="H168" s="20"/>
      <c r="I168" s="20">
        <v>1</v>
      </c>
      <c r="J168" s="20">
        <v>1</v>
      </c>
      <c r="K168" s="20"/>
      <c r="L168" s="1814"/>
      <c r="M168" s="20"/>
      <c r="N168" s="20"/>
      <c r="O168" s="1816"/>
      <c r="P168" s="69">
        <f t="shared" si="2"/>
        <v>2</v>
      </c>
    </row>
    <row r="169" spans="1:16" s="7" customFormat="1" ht="12.75" customHeight="1">
      <c r="A169" s="84" t="s">
        <v>414</v>
      </c>
      <c r="B169" s="85" t="s">
        <v>12</v>
      </c>
      <c r="C169" s="86" t="s">
        <v>65</v>
      </c>
      <c r="D169" s="87" t="s">
        <v>264</v>
      </c>
      <c r="E169" s="87" t="s">
        <v>415</v>
      </c>
      <c r="F169" s="87" t="s">
        <v>415</v>
      </c>
      <c r="G169" s="1818"/>
      <c r="H169" s="97"/>
      <c r="I169" s="97"/>
      <c r="J169" s="97"/>
      <c r="K169" s="97"/>
      <c r="L169" s="235"/>
      <c r="M169" s="97"/>
      <c r="N169" s="97"/>
      <c r="O169" s="1820">
        <v>1</v>
      </c>
      <c r="P169" s="69">
        <f t="shared" si="2"/>
        <v>1</v>
      </c>
    </row>
    <row r="170" spans="1:16" s="7" customFormat="1" ht="12.75" customHeight="1">
      <c r="A170" s="84" t="s">
        <v>416</v>
      </c>
      <c r="B170" s="85" t="s">
        <v>12</v>
      </c>
      <c r="C170" s="86" t="s">
        <v>65</v>
      </c>
      <c r="D170" s="87" t="s">
        <v>203</v>
      </c>
      <c r="E170" s="87" t="s">
        <v>417</v>
      </c>
      <c r="F170" s="87" t="s">
        <v>417</v>
      </c>
      <c r="G170" s="1818"/>
      <c r="H170" s="97"/>
      <c r="I170" s="97"/>
      <c r="J170" s="97"/>
      <c r="K170" s="97"/>
      <c r="L170" s="235"/>
      <c r="M170" s="97"/>
      <c r="N170" s="97"/>
      <c r="O170" s="1820">
        <v>1</v>
      </c>
      <c r="P170" s="69">
        <f t="shared" si="2"/>
        <v>1</v>
      </c>
    </row>
    <row r="171" spans="1:16" s="7" customFormat="1" ht="12.75" customHeight="1">
      <c r="A171" s="84" t="s">
        <v>418</v>
      </c>
      <c r="B171" s="85" t="s">
        <v>12</v>
      </c>
      <c r="C171" s="86" t="s">
        <v>65</v>
      </c>
      <c r="D171" s="87" t="s">
        <v>203</v>
      </c>
      <c r="E171" s="87" t="s">
        <v>419</v>
      </c>
      <c r="F171" s="87" t="s">
        <v>419</v>
      </c>
      <c r="G171" s="1818"/>
      <c r="H171" s="97"/>
      <c r="I171" s="97"/>
      <c r="J171" s="97"/>
      <c r="K171" s="97"/>
      <c r="L171" s="235"/>
      <c r="M171" s="97"/>
      <c r="N171" s="97"/>
      <c r="O171" s="1820">
        <v>1</v>
      </c>
      <c r="P171" s="69">
        <f t="shared" si="2"/>
        <v>1</v>
      </c>
    </row>
    <row r="172" spans="1:16" s="7" customFormat="1" ht="12.75" customHeight="1">
      <c r="A172" s="84" t="s">
        <v>420</v>
      </c>
      <c r="B172" s="85" t="s">
        <v>12</v>
      </c>
      <c r="C172" s="86" t="s">
        <v>65</v>
      </c>
      <c r="D172" s="87" t="s">
        <v>125</v>
      </c>
      <c r="E172" s="87" t="s">
        <v>421</v>
      </c>
      <c r="F172" s="87" t="s">
        <v>421</v>
      </c>
      <c r="G172" s="1818"/>
      <c r="H172" s="97"/>
      <c r="I172" s="97"/>
      <c r="J172" s="97"/>
      <c r="K172" s="97"/>
      <c r="L172" s="235"/>
      <c r="M172" s="97"/>
      <c r="N172" s="97"/>
      <c r="O172" s="1820">
        <v>2</v>
      </c>
      <c r="P172" s="69">
        <f t="shared" si="2"/>
        <v>2</v>
      </c>
    </row>
    <row r="173" spans="1:16" s="7" customFormat="1" ht="12.75" customHeight="1">
      <c r="A173" s="53" t="s">
        <v>336</v>
      </c>
      <c r="B173" s="54" t="s">
        <v>12</v>
      </c>
      <c r="C173" s="55" t="s">
        <v>65</v>
      </c>
      <c r="D173" s="56" t="s">
        <v>125</v>
      </c>
      <c r="E173" s="56" t="s">
        <v>337</v>
      </c>
      <c r="F173" s="56" t="s">
        <v>337</v>
      </c>
      <c r="G173" s="1813"/>
      <c r="H173" s="20"/>
      <c r="I173" s="20"/>
      <c r="J173" s="20"/>
      <c r="K173" s="20"/>
      <c r="L173" s="1814">
        <v>1</v>
      </c>
      <c r="M173" s="20"/>
      <c r="N173" s="20"/>
      <c r="O173" s="1816"/>
      <c r="P173" s="69">
        <f t="shared" si="2"/>
        <v>1</v>
      </c>
    </row>
    <row r="174" spans="1:16" s="7" customFormat="1" ht="12.75" customHeight="1">
      <c r="A174" s="53" t="s">
        <v>338</v>
      </c>
      <c r="B174" s="54" t="s">
        <v>12</v>
      </c>
      <c r="C174" s="55" t="s">
        <v>65</v>
      </c>
      <c r="D174" s="56" t="s">
        <v>339</v>
      </c>
      <c r="E174" s="56" t="s">
        <v>340</v>
      </c>
      <c r="F174" s="56" t="s">
        <v>340</v>
      </c>
      <c r="G174" s="1813">
        <v>1</v>
      </c>
      <c r="H174" s="20"/>
      <c r="I174" s="20"/>
      <c r="J174" s="20">
        <v>1</v>
      </c>
      <c r="K174" s="20">
        <v>2</v>
      </c>
      <c r="L174" s="1814">
        <v>2</v>
      </c>
      <c r="M174" s="20">
        <v>3</v>
      </c>
      <c r="N174" s="20">
        <v>2</v>
      </c>
      <c r="O174" s="1816">
        <v>1</v>
      </c>
      <c r="P174" s="69">
        <f t="shared" si="2"/>
        <v>12</v>
      </c>
    </row>
    <row r="175" spans="1:16" s="7" customFormat="1" ht="12.75" customHeight="1">
      <c r="A175" s="53" t="s">
        <v>341</v>
      </c>
      <c r="B175" s="54" t="s">
        <v>12</v>
      </c>
      <c r="C175" s="55" t="s">
        <v>65</v>
      </c>
      <c r="D175" s="56" t="s">
        <v>342</v>
      </c>
      <c r="E175" s="56" t="s">
        <v>343</v>
      </c>
      <c r="F175" s="56" t="s">
        <v>343</v>
      </c>
      <c r="G175" s="1813"/>
      <c r="H175" s="20"/>
      <c r="I175" s="20"/>
      <c r="J175" s="20"/>
      <c r="K175" s="20"/>
      <c r="L175" s="1814"/>
      <c r="M175" s="20"/>
      <c r="N175" s="20">
        <v>1</v>
      </c>
      <c r="O175" s="20"/>
      <c r="P175" s="69">
        <f t="shared" si="2"/>
        <v>1</v>
      </c>
    </row>
    <row r="176" spans="1:16" s="7" customFormat="1" ht="12.75" customHeight="1">
      <c r="A176" s="53" t="s">
        <v>344</v>
      </c>
      <c r="B176" s="54" t="s">
        <v>12</v>
      </c>
      <c r="C176" s="55" t="s">
        <v>65</v>
      </c>
      <c r="D176" s="56" t="s">
        <v>83</v>
      </c>
      <c r="E176" s="56" t="s">
        <v>345</v>
      </c>
      <c r="F176" s="56" t="s">
        <v>345</v>
      </c>
      <c r="G176" s="1813"/>
      <c r="H176" s="20"/>
      <c r="I176" s="20"/>
      <c r="J176" s="20"/>
      <c r="K176" s="20"/>
      <c r="L176" s="1814"/>
      <c r="M176" s="20">
        <v>1</v>
      </c>
      <c r="N176" s="20"/>
      <c r="O176" s="20"/>
      <c r="P176" s="69">
        <f t="shared" si="2"/>
        <v>1</v>
      </c>
    </row>
    <row r="177" spans="1:16">
      <c r="A177" s="13" t="s">
        <v>429</v>
      </c>
      <c r="B177" s="18"/>
      <c r="C177" s="18"/>
      <c r="D177" s="13"/>
      <c r="E177" s="13"/>
      <c r="F177" s="61" t="s">
        <v>31</v>
      </c>
      <c r="G177" s="22">
        <f t="shared" ref="G177:M177" si="3">SUM(G7:G176)</f>
        <v>98</v>
      </c>
      <c r="H177" s="22">
        <f t="shared" si="3"/>
        <v>81</v>
      </c>
      <c r="I177" s="22">
        <f t="shared" si="3"/>
        <v>162</v>
      </c>
      <c r="J177" s="22">
        <f t="shared" si="3"/>
        <v>162</v>
      </c>
      <c r="K177" s="22">
        <f t="shared" si="3"/>
        <v>116</v>
      </c>
      <c r="L177" s="22">
        <f t="shared" si="3"/>
        <v>127</v>
      </c>
      <c r="M177" s="22">
        <f t="shared" si="3"/>
        <v>127</v>
      </c>
      <c r="N177" s="22">
        <f t="shared" ref="N177" si="4">SUM(N7:N176)</f>
        <v>164</v>
      </c>
      <c r="O177" s="22">
        <f>SUM(O6:O176)</f>
        <v>247</v>
      </c>
      <c r="P177" s="184">
        <f>SUM(P6:P176)</f>
        <v>1284</v>
      </c>
    </row>
    <row r="178" spans="1:16" ht="12.75" customHeight="1">
      <c r="A178" s="63" t="s">
        <v>346</v>
      </c>
      <c r="B178" s="64"/>
      <c r="C178" s="64"/>
      <c r="D178" s="64"/>
      <c r="E178" s="64"/>
      <c r="F178" s="64"/>
    </row>
    <row r="179" spans="1:16" ht="12.75" customHeight="1">
      <c r="A179" s="63" t="s">
        <v>53</v>
      </c>
      <c r="B179" s="64"/>
      <c r="C179" s="64"/>
      <c r="D179" s="64"/>
      <c r="E179" s="64"/>
      <c r="F179" s="64"/>
    </row>
  </sheetData>
  <autoFilter ref="A5:P178"/>
  <mergeCells count="7">
    <mergeCell ref="G4:P4"/>
    <mergeCell ref="A4:A5"/>
    <mergeCell ref="B4:B5"/>
    <mergeCell ref="C4:C5"/>
    <mergeCell ref="D4:D5"/>
    <mergeCell ref="E4:E5"/>
    <mergeCell ref="F4:F5"/>
  </mergeCells>
  <printOptions horizontalCentered="1"/>
  <pageMargins left="0.59055118110236227" right="0.59055118110236227" top="0.78740157480314965" bottom="0.78740157480314965" header="0.19685039370078741" footer="0.19685039370078741"/>
  <pageSetup scale="63"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77"/>
  <sheetViews>
    <sheetView zoomScale="90" zoomScaleNormal="90" workbookViewId="0">
      <selection activeCell="A2" sqref="A2"/>
    </sheetView>
  </sheetViews>
  <sheetFormatPr baseColWidth="10" defaultColWidth="11.42578125" defaultRowHeight="12.75"/>
  <cols>
    <col min="1" max="1" width="41.140625" style="352" customWidth="1"/>
    <col min="2" max="3" width="13.7109375" style="352" customWidth="1"/>
    <col min="4" max="4" width="11.7109375" style="352" customWidth="1"/>
    <col min="5" max="7" width="9.7109375" style="352" customWidth="1"/>
    <col min="8" max="8" width="11.7109375" style="352" customWidth="1"/>
    <col min="9" max="9" width="9.7109375" style="352" customWidth="1"/>
    <col min="10" max="10" width="12.7109375" style="352" customWidth="1"/>
    <col min="11" max="16384" width="11.42578125" style="352"/>
  </cols>
  <sheetData>
    <row r="1" spans="1:10">
      <c r="A1" s="410" t="s">
        <v>365</v>
      </c>
      <c r="B1" s="411"/>
      <c r="C1" s="411"/>
      <c r="D1" s="411"/>
      <c r="E1" s="411"/>
    </row>
    <row r="2" spans="1:10">
      <c r="A2" s="412" t="s">
        <v>2527</v>
      </c>
      <c r="B2" s="413"/>
    </row>
    <row r="3" spans="1:10">
      <c r="A3" s="411" t="s">
        <v>353</v>
      </c>
      <c r="B3" s="414"/>
      <c r="C3" s="414"/>
      <c r="D3" s="414"/>
      <c r="E3" s="414"/>
    </row>
    <row r="4" spans="1:10" ht="27.75" customHeight="1">
      <c r="A4" s="2228" t="s">
        <v>29</v>
      </c>
      <c r="B4" s="2228" t="s">
        <v>5295</v>
      </c>
      <c r="C4" s="2228"/>
      <c r="D4" s="2228" t="s">
        <v>11</v>
      </c>
      <c r="E4" s="2228" t="s">
        <v>10</v>
      </c>
      <c r="F4" s="2228"/>
      <c r="G4" s="2228"/>
      <c r="H4" s="2228"/>
      <c r="I4" s="2228"/>
      <c r="J4" s="2228" t="s">
        <v>354</v>
      </c>
    </row>
    <row r="5" spans="1:10" ht="25.5">
      <c r="A5" s="2228"/>
      <c r="B5" s="415" t="s">
        <v>731</v>
      </c>
      <c r="C5" s="415" t="s">
        <v>5072</v>
      </c>
      <c r="D5" s="2228"/>
      <c r="E5" s="416" t="s">
        <v>2</v>
      </c>
      <c r="F5" s="416" t="s">
        <v>3</v>
      </c>
      <c r="G5" s="416" t="s">
        <v>4</v>
      </c>
      <c r="H5" s="415" t="s">
        <v>6</v>
      </c>
      <c r="I5" s="416" t="s">
        <v>5</v>
      </c>
      <c r="J5" s="2228"/>
    </row>
    <row r="6" spans="1:10" ht="15" customHeight="1">
      <c r="A6" s="417" t="s">
        <v>21</v>
      </c>
      <c r="B6" s="418">
        <v>3</v>
      </c>
      <c r="C6" s="418">
        <v>3</v>
      </c>
      <c r="D6" s="419">
        <v>19</v>
      </c>
      <c r="E6" s="419">
        <v>6</v>
      </c>
      <c r="F6" s="419">
        <v>0</v>
      </c>
      <c r="G6" s="419">
        <v>8</v>
      </c>
      <c r="H6" s="418">
        <f t="shared" ref="H6:H20" si="0">E6+F6+G6</f>
        <v>14</v>
      </c>
      <c r="I6" s="418">
        <v>0</v>
      </c>
      <c r="J6" s="420">
        <f t="shared" ref="J6:J20" si="1">(E6*10+F6*8+G6*6)/H6</f>
        <v>7.7142857142857144</v>
      </c>
    </row>
    <row r="7" spans="1:10" ht="15" customHeight="1">
      <c r="A7" s="417" t="s">
        <v>20</v>
      </c>
      <c r="B7" s="418">
        <v>3</v>
      </c>
      <c r="C7" s="418">
        <v>6</v>
      </c>
      <c r="D7" s="419">
        <v>33</v>
      </c>
      <c r="E7" s="419">
        <v>15</v>
      </c>
      <c r="F7" s="419">
        <v>12</v>
      </c>
      <c r="G7" s="419">
        <v>2</v>
      </c>
      <c r="H7" s="418">
        <f t="shared" si="0"/>
        <v>29</v>
      </c>
      <c r="I7" s="418">
        <v>4</v>
      </c>
      <c r="J7" s="420">
        <f t="shared" si="1"/>
        <v>8.8965517241379306</v>
      </c>
    </row>
    <row r="8" spans="1:10" ht="15" customHeight="1">
      <c r="A8" s="417" t="s">
        <v>30</v>
      </c>
      <c r="B8" s="418">
        <v>1</v>
      </c>
      <c r="C8" s="418">
        <v>5</v>
      </c>
      <c r="D8" s="419">
        <v>21</v>
      </c>
      <c r="E8" s="419">
        <v>10</v>
      </c>
      <c r="F8" s="419">
        <v>6</v>
      </c>
      <c r="G8" s="419">
        <v>5</v>
      </c>
      <c r="H8" s="418">
        <f t="shared" si="0"/>
        <v>21</v>
      </c>
      <c r="I8" s="418">
        <v>0</v>
      </c>
      <c r="J8" s="420">
        <f t="shared" si="1"/>
        <v>8.4761904761904763</v>
      </c>
    </row>
    <row r="9" spans="1:10" ht="15" customHeight="1">
      <c r="A9" s="421" t="s">
        <v>41</v>
      </c>
      <c r="B9" s="416">
        <f t="shared" ref="B9:G9" si="2">SUM(B6:B8)</f>
        <v>7</v>
      </c>
      <c r="C9" s="416">
        <f t="shared" si="2"/>
        <v>14</v>
      </c>
      <c r="D9" s="416">
        <f t="shared" si="2"/>
        <v>73</v>
      </c>
      <c r="E9" s="416">
        <f t="shared" si="2"/>
        <v>31</v>
      </c>
      <c r="F9" s="416">
        <f t="shared" si="2"/>
        <v>18</v>
      </c>
      <c r="G9" s="416">
        <f t="shared" si="2"/>
        <v>15</v>
      </c>
      <c r="H9" s="416">
        <f t="shared" si="0"/>
        <v>64</v>
      </c>
      <c r="I9" s="416">
        <f>SUM(I6:I8)</f>
        <v>4</v>
      </c>
      <c r="J9" s="422">
        <f t="shared" si="1"/>
        <v>8.5</v>
      </c>
    </row>
    <row r="10" spans="1:10" ht="15" customHeight="1">
      <c r="A10" s="417" t="s">
        <v>36</v>
      </c>
      <c r="B10" s="418">
        <v>5</v>
      </c>
      <c r="C10" s="418">
        <v>11</v>
      </c>
      <c r="D10" s="419">
        <v>56</v>
      </c>
      <c r="E10" s="419">
        <v>28</v>
      </c>
      <c r="F10" s="419">
        <v>14</v>
      </c>
      <c r="G10" s="419">
        <v>7</v>
      </c>
      <c r="H10" s="418">
        <f t="shared" si="0"/>
        <v>49</v>
      </c>
      <c r="I10" s="418">
        <v>7</v>
      </c>
      <c r="J10" s="420">
        <f t="shared" si="1"/>
        <v>8.8571428571428577</v>
      </c>
    </row>
    <row r="11" spans="1:10" ht="15" customHeight="1">
      <c r="A11" s="417" t="s">
        <v>25</v>
      </c>
      <c r="B11" s="418">
        <v>11</v>
      </c>
      <c r="C11" s="418">
        <v>1</v>
      </c>
      <c r="D11" s="419">
        <v>44</v>
      </c>
      <c r="E11" s="419">
        <v>15</v>
      </c>
      <c r="F11" s="419">
        <v>16</v>
      </c>
      <c r="G11" s="419">
        <v>7</v>
      </c>
      <c r="H11" s="418">
        <f t="shared" si="0"/>
        <v>38</v>
      </c>
      <c r="I11" s="418">
        <v>6</v>
      </c>
      <c r="J11" s="420">
        <f t="shared" si="1"/>
        <v>8.4210526315789469</v>
      </c>
    </row>
    <row r="12" spans="1:10" ht="15" customHeight="1">
      <c r="A12" s="417" t="s">
        <v>23</v>
      </c>
      <c r="B12" s="418">
        <v>1</v>
      </c>
      <c r="C12" s="418">
        <v>3</v>
      </c>
      <c r="D12" s="419">
        <v>13</v>
      </c>
      <c r="E12" s="419">
        <v>2</v>
      </c>
      <c r="F12" s="419">
        <v>5</v>
      </c>
      <c r="G12" s="419">
        <v>1</v>
      </c>
      <c r="H12" s="418">
        <f t="shared" si="0"/>
        <v>8</v>
      </c>
      <c r="I12" s="418">
        <v>1</v>
      </c>
      <c r="J12" s="420">
        <f t="shared" si="1"/>
        <v>8.25</v>
      </c>
    </row>
    <row r="13" spans="1:10" ht="15" customHeight="1">
      <c r="A13" s="417" t="s">
        <v>24</v>
      </c>
      <c r="B13" s="418">
        <v>3</v>
      </c>
      <c r="C13" s="418">
        <v>2</v>
      </c>
      <c r="D13" s="419">
        <v>18</v>
      </c>
      <c r="E13" s="419">
        <v>15</v>
      </c>
      <c r="F13" s="419">
        <v>0</v>
      </c>
      <c r="G13" s="419">
        <v>0</v>
      </c>
      <c r="H13" s="418">
        <f t="shared" si="0"/>
        <v>15</v>
      </c>
      <c r="I13" s="418">
        <v>3</v>
      </c>
      <c r="J13" s="420">
        <f t="shared" si="1"/>
        <v>10</v>
      </c>
    </row>
    <row r="14" spans="1:10" ht="15" customHeight="1">
      <c r="A14" s="421" t="s">
        <v>43</v>
      </c>
      <c r="B14" s="416">
        <f t="shared" ref="B14:G14" si="3">SUM(B10:B13)</f>
        <v>20</v>
      </c>
      <c r="C14" s="416">
        <f t="shared" si="3"/>
        <v>17</v>
      </c>
      <c r="D14" s="416">
        <f t="shared" si="3"/>
        <v>131</v>
      </c>
      <c r="E14" s="416">
        <f t="shared" si="3"/>
        <v>60</v>
      </c>
      <c r="F14" s="416">
        <f t="shared" si="3"/>
        <v>35</v>
      </c>
      <c r="G14" s="416">
        <f t="shared" si="3"/>
        <v>15</v>
      </c>
      <c r="H14" s="416">
        <f t="shared" si="0"/>
        <v>110</v>
      </c>
      <c r="I14" s="416">
        <f>SUM(I10:I13)</f>
        <v>17</v>
      </c>
      <c r="J14" s="422">
        <f t="shared" si="1"/>
        <v>8.8181818181818183</v>
      </c>
    </row>
    <row r="15" spans="1:10" ht="15" customHeight="1">
      <c r="A15" s="417" t="s">
        <v>16</v>
      </c>
      <c r="B15" s="418">
        <v>2</v>
      </c>
      <c r="C15" s="418">
        <v>2</v>
      </c>
      <c r="D15" s="419">
        <v>10</v>
      </c>
      <c r="E15" s="419">
        <v>9</v>
      </c>
      <c r="F15" s="419">
        <v>1</v>
      </c>
      <c r="G15" s="419">
        <v>0</v>
      </c>
      <c r="H15" s="418">
        <f t="shared" si="0"/>
        <v>10</v>
      </c>
      <c r="I15" s="418">
        <v>0</v>
      </c>
      <c r="J15" s="420">
        <f t="shared" si="1"/>
        <v>9.8000000000000007</v>
      </c>
    </row>
    <row r="16" spans="1:10" ht="15" customHeight="1">
      <c r="A16" s="417" t="s">
        <v>18</v>
      </c>
      <c r="B16" s="418">
        <v>2</v>
      </c>
      <c r="C16" s="418">
        <v>1</v>
      </c>
      <c r="D16" s="419">
        <v>12</v>
      </c>
      <c r="E16" s="419">
        <v>6</v>
      </c>
      <c r="F16" s="419">
        <v>2</v>
      </c>
      <c r="G16" s="419">
        <v>0</v>
      </c>
      <c r="H16" s="418">
        <f t="shared" si="0"/>
        <v>8</v>
      </c>
      <c r="I16" s="418">
        <v>4</v>
      </c>
      <c r="J16" s="420">
        <f t="shared" si="1"/>
        <v>9.5</v>
      </c>
    </row>
    <row r="17" spans="1:10" ht="15" customHeight="1">
      <c r="A17" s="417" t="s">
        <v>19</v>
      </c>
      <c r="B17" s="418">
        <v>3</v>
      </c>
      <c r="C17" s="418">
        <v>1</v>
      </c>
      <c r="D17" s="419">
        <v>16</v>
      </c>
      <c r="E17" s="419">
        <v>11</v>
      </c>
      <c r="F17" s="419">
        <v>4</v>
      </c>
      <c r="G17" s="419">
        <v>1</v>
      </c>
      <c r="H17" s="418">
        <f t="shared" si="0"/>
        <v>16</v>
      </c>
      <c r="I17" s="418">
        <v>0</v>
      </c>
      <c r="J17" s="420">
        <f t="shared" si="1"/>
        <v>9.25</v>
      </c>
    </row>
    <row r="18" spans="1:10" ht="15" customHeight="1">
      <c r="A18" s="417" t="s">
        <v>26</v>
      </c>
      <c r="B18" s="418">
        <v>0</v>
      </c>
      <c r="C18" s="418">
        <v>0</v>
      </c>
      <c r="D18" s="419">
        <v>0</v>
      </c>
      <c r="E18" s="419">
        <v>0</v>
      </c>
      <c r="F18" s="419">
        <v>0</v>
      </c>
      <c r="G18" s="419">
        <v>0</v>
      </c>
      <c r="H18" s="418">
        <v>0</v>
      </c>
      <c r="I18" s="418">
        <v>0</v>
      </c>
      <c r="J18" s="420">
        <v>0</v>
      </c>
    </row>
    <row r="19" spans="1:10" ht="15" customHeight="1">
      <c r="A19" s="421" t="s">
        <v>44</v>
      </c>
      <c r="B19" s="416">
        <f t="shared" ref="B19:G19" si="4">SUM(B15:B18)</f>
        <v>7</v>
      </c>
      <c r="C19" s="416">
        <f t="shared" si="4"/>
        <v>4</v>
      </c>
      <c r="D19" s="416">
        <f t="shared" si="4"/>
        <v>38</v>
      </c>
      <c r="E19" s="416">
        <f t="shared" si="4"/>
        <v>26</v>
      </c>
      <c r="F19" s="416">
        <f t="shared" si="4"/>
        <v>7</v>
      </c>
      <c r="G19" s="416">
        <f t="shared" si="4"/>
        <v>1</v>
      </c>
      <c r="H19" s="416">
        <f>E19+F19+G19</f>
        <v>34</v>
      </c>
      <c r="I19" s="416">
        <f>SUM(I15:I18)</f>
        <v>4</v>
      </c>
      <c r="J19" s="422">
        <f>(E19*10+F19*8+G19*6)/H19</f>
        <v>9.4705882352941178</v>
      </c>
    </row>
    <row r="20" spans="1:10" ht="15" customHeight="1">
      <c r="A20" s="421" t="s">
        <v>31</v>
      </c>
      <c r="B20" s="416">
        <f t="shared" ref="B20:G20" si="5">SUM(B9+B14+B19)</f>
        <v>34</v>
      </c>
      <c r="C20" s="416">
        <f t="shared" si="5"/>
        <v>35</v>
      </c>
      <c r="D20" s="416">
        <f t="shared" si="5"/>
        <v>242</v>
      </c>
      <c r="E20" s="416">
        <f t="shared" si="5"/>
        <v>117</v>
      </c>
      <c r="F20" s="416">
        <f t="shared" si="5"/>
        <v>60</v>
      </c>
      <c r="G20" s="416">
        <f t="shared" si="5"/>
        <v>31</v>
      </c>
      <c r="H20" s="416">
        <f t="shared" si="0"/>
        <v>208</v>
      </c>
      <c r="I20" s="416">
        <f>SUM(I9+I14+I19)</f>
        <v>25</v>
      </c>
      <c r="J20" s="422">
        <f t="shared" si="1"/>
        <v>8.8269230769230766</v>
      </c>
    </row>
    <row r="21" spans="1:10">
      <c r="A21" s="423"/>
    </row>
    <row r="22" spans="1:10" ht="12.75" customHeight="1">
      <c r="A22" s="2228" t="s">
        <v>29</v>
      </c>
      <c r="B22" s="2228" t="s">
        <v>355</v>
      </c>
      <c r="C22" s="2228"/>
      <c r="D22" s="2228" t="s">
        <v>11</v>
      </c>
      <c r="E22" s="2228" t="s">
        <v>10</v>
      </c>
      <c r="F22" s="2228"/>
      <c r="G22" s="2228"/>
      <c r="H22" s="2228"/>
      <c r="I22" s="2228"/>
      <c r="J22" s="2228" t="s">
        <v>354</v>
      </c>
    </row>
    <row r="23" spans="1:10" ht="39" customHeight="1">
      <c r="A23" s="2228"/>
      <c r="B23" s="415" t="s">
        <v>731</v>
      </c>
      <c r="C23" s="415" t="s">
        <v>5072</v>
      </c>
      <c r="D23" s="2228"/>
      <c r="E23" s="416" t="s">
        <v>2</v>
      </c>
      <c r="F23" s="416" t="s">
        <v>3</v>
      </c>
      <c r="G23" s="416" t="s">
        <v>4</v>
      </c>
      <c r="H23" s="415" t="s">
        <v>6</v>
      </c>
      <c r="I23" s="416" t="s">
        <v>5</v>
      </c>
      <c r="J23" s="2228"/>
    </row>
    <row r="24" spans="1:10">
      <c r="A24" s="417" t="s">
        <v>21</v>
      </c>
      <c r="B24" s="418">
        <v>11</v>
      </c>
      <c r="C24" s="418">
        <v>0</v>
      </c>
      <c r="D24" s="419">
        <v>44</v>
      </c>
      <c r="E24" s="419">
        <v>27</v>
      </c>
      <c r="F24" s="419">
        <v>15</v>
      </c>
      <c r="G24" s="419">
        <v>1</v>
      </c>
      <c r="H24" s="418">
        <f t="shared" ref="H24:H36" si="6">E24+F24+G24</f>
        <v>43</v>
      </c>
      <c r="I24" s="418">
        <v>1</v>
      </c>
      <c r="J24" s="420">
        <f t="shared" ref="J24:J35" si="7">(E24*10+F24*8+G24*6)/H24</f>
        <v>9.2093023255813957</v>
      </c>
    </row>
    <row r="25" spans="1:10">
      <c r="A25" s="417" t="s">
        <v>20</v>
      </c>
      <c r="B25" s="418">
        <v>8</v>
      </c>
      <c r="C25" s="418">
        <v>2</v>
      </c>
      <c r="D25" s="419">
        <v>40</v>
      </c>
      <c r="E25" s="419">
        <v>24</v>
      </c>
      <c r="F25" s="419">
        <v>9</v>
      </c>
      <c r="G25" s="419">
        <v>5</v>
      </c>
      <c r="H25" s="418">
        <f t="shared" si="6"/>
        <v>38</v>
      </c>
      <c r="I25" s="418">
        <v>2</v>
      </c>
      <c r="J25" s="420">
        <f t="shared" si="7"/>
        <v>9</v>
      </c>
    </row>
    <row r="26" spans="1:10">
      <c r="A26" s="417" t="s">
        <v>30</v>
      </c>
      <c r="B26" s="418">
        <v>1</v>
      </c>
      <c r="C26" s="418">
        <v>1</v>
      </c>
      <c r="D26" s="419">
        <v>8</v>
      </c>
      <c r="E26" s="419">
        <v>3</v>
      </c>
      <c r="F26" s="419">
        <v>3</v>
      </c>
      <c r="G26" s="419">
        <v>0</v>
      </c>
      <c r="H26" s="418">
        <f t="shared" si="6"/>
        <v>6</v>
      </c>
      <c r="I26" s="418">
        <v>2</v>
      </c>
      <c r="J26" s="420">
        <f t="shared" si="7"/>
        <v>9</v>
      </c>
    </row>
    <row r="27" spans="1:10">
      <c r="A27" s="421" t="s">
        <v>41</v>
      </c>
      <c r="B27" s="416">
        <f t="shared" ref="B27:G27" si="8">SUM(B24:B26)</f>
        <v>20</v>
      </c>
      <c r="C27" s="416">
        <f t="shared" si="8"/>
        <v>3</v>
      </c>
      <c r="D27" s="416">
        <f t="shared" si="8"/>
        <v>92</v>
      </c>
      <c r="E27" s="416">
        <f t="shared" si="8"/>
        <v>54</v>
      </c>
      <c r="F27" s="416">
        <f t="shared" si="8"/>
        <v>27</v>
      </c>
      <c r="G27" s="416">
        <f t="shared" si="8"/>
        <v>6</v>
      </c>
      <c r="H27" s="416">
        <f t="shared" si="6"/>
        <v>87</v>
      </c>
      <c r="I27" s="416">
        <f>SUM(I24:I26)</f>
        <v>5</v>
      </c>
      <c r="J27" s="422">
        <f t="shared" si="7"/>
        <v>9.1034482758620694</v>
      </c>
    </row>
    <row r="28" spans="1:10">
      <c r="A28" s="417" t="s">
        <v>36</v>
      </c>
      <c r="B28" s="418">
        <v>2</v>
      </c>
      <c r="C28" s="418">
        <v>2</v>
      </c>
      <c r="D28" s="419">
        <v>16</v>
      </c>
      <c r="E28" s="419">
        <v>14</v>
      </c>
      <c r="F28" s="419">
        <v>1</v>
      </c>
      <c r="G28" s="419">
        <v>0</v>
      </c>
      <c r="H28" s="418">
        <f t="shared" si="6"/>
        <v>15</v>
      </c>
      <c r="I28" s="418">
        <v>1</v>
      </c>
      <c r="J28" s="420">
        <f t="shared" si="7"/>
        <v>9.8666666666666671</v>
      </c>
    </row>
    <row r="29" spans="1:10">
      <c r="A29" s="417" t="s">
        <v>25</v>
      </c>
      <c r="B29" s="418">
        <v>3</v>
      </c>
      <c r="C29" s="418">
        <v>0</v>
      </c>
      <c r="D29" s="419">
        <v>12</v>
      </c>
      <c r="E29" s="419">
        <v>7</v>
      </c>
      <c r="F29" s="419">
        <v>5</v>
      </c>
      <c r="G29" s="419">
        <v>0</v>
      </c>
      <c r="H29" s="418">
        <f t="shared" si="6"/>
        <v>12</v>
      </c>
      <c r="I29" s="418">
        <v>0</v>
      </c>
      <c r="J29" s="420">
        <f t="shared" si="7"/>
        <v>9.1666666666666661</v>
      </c>
    </row>
    <row r="30" spans="1:10">
      <c r="A30" s="417" t="s">
        <v>23</v>
      </c>
      <c r="B30" s="418">
        <v>4</v>
      </c>
      <c r="C30" s="418">
        <v>2</v>
      </c>
      <c r="D30" s="419">
        <v>24</v>
      </c>
      <c r="E30" s="419">
        <v>16</v>
      </c>
      <c r="F30" s="419">
        <v>3</v>
      </c>
      <c r="G30" s="419">
        <v>1</v>
      </c>
      <c r="H30" s="418">
        <f t="shared" si="6"/>
        <v>20</v>
      </c>
      <c r="I30" s="418">
        <v>0</v>
      </c>
      <c r="J30" s="420">
        <f t="shared" si="7"/>
        <v>9.5</v>
      </c>
    </row>
    <row r="31" spans="1:10">
      <c r="A31" s="417" t="s">
        <v>24</v>
      </c>
      <c r="B31" s="418">
        <v>0</v>
      </c>
      <c r="C31" s="418">
        <v>3</v>
      </c>
      <c r="D31" s="419">
        <v>12</v>
      </c>
      <c r="E31" s="419">
        <v>11</v>
      </c>
      <c r="F31" s="419">
        <v>1</v>
      </c>
      <c r="G31" s="419">
        <v>0</v>
      </c>
      <c r="H31" s="418">
        <f t="shared" si="6"/>
        <v>12</v>
      </c>
      <c r="I31" s="418">
        <v>0</v>
      </c>
      <c r="J31" s="420">
        <f t="shared" si="7"/>
        <v>9.8333333333333339</v>
      </c>
    </row>
    <row r="32" spans="1:10">
      <c r="A32" s="421" t="s">
        <v>43</v>
      </c>
      <c r="B32" s="416">
        <f t="shared" ref="B32:G32" si="9">SUM(B28:B31)</f>
        <v>9</v>
      </c>
      <c r="C32" s="416">
        <f t="shared" si="9"/>
        <v>7</v>
      </c>
      <c r="D32" s="416">
        <f t="shared" si="9"/>
        <v>64</v>
      </c>
      <c r="E32" s="416">
        <f t="shared" si="9"/>
        <v>48</v>
      </c>
      <c r="F32" s="416">
        <f t="shared" si="9"/>
        <v>10</v>
      </c>
      <c r="G32" s="416">
        <f t="shared" si="9"/>
        <v>1</v>
      </c>
      <c r="H32" s="416">
        <f t="shared" si="6"/>
        <v>59</v>
      </c>
      <c r="I32" s="416">
        <f>SUM(I28:I31)</f>
        <v>1</v>
      </c>
      <c r="J32" s="422">
        <f t="shared" si="7"/>
        <v>9.5932203389830502</v>
      </c>
    </row>
    <row r="33" spans="1:10">
      <c r="A33" s="417" t="s">
        <v>16</v>
      </c>
      <c r="B33" s="418">
        <v>12</v>
      </c>
      <c r="C33" s="418">
        <v>1</v>
      </c>
      <c r="D33" s="419">
        <v>52</v>
      </c>
      <c r="E33" s="419">
        <v>36</v>
      </c>
      <c r="F33" s="419">
        <v>11</v>
      </c>
      <c r="G33" s="419">
        <v>5</v>
      </c>
      <c r="H33" s="418">
        <f t="shared" si="6"/>
        <v>52</v>
      </c>
      <c r="I33" s="418">
        <v>0</v>
      </c>
      <c r="J33" s="420">
        <f t="shared" si="7"/>
        <v>9.1923076923076916</v>
      </c>
    </row>
    <row r="34" spans="1:10">
      <c r="A34" s="417" t="s">
        <v>18</v>
      </c>
      <c r="B34" s="418">
        <v>0</v>
      </c>
      <c r="C34" s="418">
        <v>1</v>
      </c>
      <c r="D34" s="419">
        <v>4</v>
      </c>
      <c r="E34" s="419">
        <v>3</v>
      </c>
      <c r="F34" s="419">
        <v>1</v>
      </c>
      <c r="G34" s="419">
        <v>0</v>
      </c>
      <c r="H34" s="418">
        <f t="shared" si="6"/>
        <v>4</v>
      </c>
      <c r="I34" s="418">
        <v>0</v>
      </c>
      <c r="J34" s="420">
        <f t="shared" si="7"/>
        <v>9.5</v>
      </c>
    </row>
    <row r="35" spans="1:10">
      <c r="A35" s="417" t="s">
        <v>19</v>
      </c>
      <c r="B35" s="418">
        <v>2</v>
      </c>
      <c r="C35" s="418">
        <v>0</v>
      </c>
      <c r="D35" s="419">
        <v>8</v>
      </c>
      <c r="E35" s="419">
        <v>0</v>
      </c>
      <c r="F35" s="419">
        <v>2</v>
      </c>
      <c r="G35" s="419">
        <v>1</v>
      </c>
      <c r="H35" s="418">
        <f t="shared" si="6"/>
        <v>3</v>
      </c>
      <c r="I35" s="418">
        <v>5</v>
      </c>
      <c r="J35" s="420">
        <f t="shared" si="7"/>
        <v>7.333333333333333</v>
      </c>
    </row>
    <row r="36" spans="1:10">
      <c r="A36" s="417" t="s">
        <v>26</v>
      </c>
      <c r="B36" s="418">
        <v>0</v>
      </c>
      <c r="C36" s="418">
        <v>0</v>
      </c>
      <c r="D36" s="419">
        <v>0</v>
      </c>
      <c r="E36" s="419">
        <v>0</v>
      </c>
      <c r="F36" s="419">
        <v>0</v>
      </c>
      <c r="G36" s="419">
        <v>0</v>
      </c>
      <c r="H36" s="418">
        <f t="shared" si="6"/>
        <v>0</v>
      </c>
      <c r="I36" s="418">
        <v>0</v>
      </c>
      <c r="J36" s="420">
        <v>0</v>
      </c>
    </row>
    <row r="37" spans="1:10">
      <c r="A37" s="421" t="s">
        <v>44</v>
      </c>
      <c r="B37" s="416">
        <f t="shared" ref="B37:G37" si="10">SUM(B33:B36)</f>
        <v>14</v>
      </c>
      <c r="C37" s="416">
        <f t="shared" si="10"/>
        <v>2</v>
      </c>
      <c r="D37" s="416">
        <f t="shared" si="10"/>
        <v>64</v>
      </c>
      <c r="E37" s="416">
        <f t="shared" si="10"/>
        <v>39</v>
      </c>
      <c r="F37" s="416">
        <f t="shared" si="10"/>
        <v>14</v>
      </c>
      <c r="G37" s="416">
        <f t="shared" si="10"/>
        <v>6</v>
      </c>
      <c r="H37" s="416">
        <f>E37+F37+G37</f>
        <v>59</v>
      </c>
      <c r="I37" s="416">
        <f>SUM(I33:I36)</f>
        <v>5</v>
      </c>
      <c r="J37" s="422">
        <f>(E37*10+F37*8+G37*6)/H37</f>
        <v>9.1186440677966107</v>
      </c>
    </row>
    <row r="38" spans="1:10">
      <c r="A38" s="421" t="s">
        <v>31</v>
      </c>
      <c r="B38" s="416">
        <f t="shared" ref="B38:G38" si="11">SUM(B27+B32+B37)</f>
        <v>43</v>
      </c>
      <c r="C38" s="416">
        <f t="shared" si="11"/>
        <v>12</v>
      </c>
      <c r="D38" s="416">
        <f t="shared" si="11"/>
        <v>220</v>
      </c>
      <c r="E38" s="416">
        <f t="shared" si="11"/>
        <v>141</v>
      </c>
      <c r="F38" s="416">
        <f t="shared" si="11"/>
        <v>51</v>
      </c>
      <c r="G38" s="416">
        <f t="shared" si="11"/>
        <v>13</v>
      </c>
      <c r="H38" s="416">
        <f t="shared" ref="H38" si="12">E38+F38+G38</f>
        <v>205</v>
      </c>
      <c r="I38" s="416">
        <f>SUM(I27+I32+I37)</f>
        <v>11</v>
      </c>
      <c r="J38" s="422">
        <f t="shared" ref="J38" si="13">(E38*10+F38*8+G38*6)/H38</f>
        <v>9.2487804878048774</v>
      </c>
    </row>
    <row r="39" spans="1:10">
      <c r="A39" s="425" t="s">
        <v>53</v>
      </c>
    </row>
    <row r="40" spans="1:10">
      <c r="A40" s="2228" t="s">
        <v>29</v>
      </c>
      <c r="B40" s="2228" t="s">
        <v>356</v>
      </c>
      <c r="C40" s="2228"/>
      <c r="D40" s="2228" t="s">
        <v>11</v>
      </c>
      <c r="E40" s="2228" t="s">
        <v>10</v>
      </c>
      <c r="F40" s="2228"/>
      <c r="G40" s="2228"/>
      <c r="H40" s="2228"/>
      <c r="I40" s="2228"/>
      <c r="J40" s="2228" t="s">
        <v>354</v>
      </c>
    </row>
    <row r="41" spans="1:10" ht="40.5" customHeight="1">
      <c r="A41" s="2228"/>
      <c r="B41" s="415" t="s">
        <v>731</v>
      </c>
      <c r="C41" s="415" t="s">
        <v>5072</v>
      </c>
      <c r="D41" s="2228"/>
      <c r="E41" s="416" t="s">
        <v>2</v>
      </c>
      <c r="F41" s="416" t="s">
        <v>3</v>
      </c>
      <c r="G41" s="416" t="s">
        <v>4</v>
      </c>
      <c r="H41" s="415" t="s">
        <v>6</v>
      </c>
      <c r="I41" s="416" t="s">
        <v>5</v>
      </c>
      <c r="J41" s="2228"/>
    </row>
    <row r="42" spans="1:10">
      <c r="A42" s="417" t="s">
        <v>21</v>
      </c>
      <c r="B42" s="418">
        <v>14</v>
      </c>
      <c r="C42" s="418">
        <v>3</v>
      </c>
      <c r="D42" s="419">
        <v>68</v>
      </c>
      <c r="E42" s="419">
        <v>19</v>
      </c>
      <c r="F42" s="419">
        <v>26</v>
      </c>
      <c r="G42" s="419">
        <v>18</v>
      </c>
      <c r="H42" s="418">
        <f t="shared" ref="H42:H55" si="14">E42+F42+G42</f>
        <v>63</v>
      </c>
      <c r="I42" s="418">
        <v>1</v>
      </c>
      <c r="J42" s="420">
        <f t="shared" ref="J42:J55" si="15">(E42*10+F42*8+G42*6)/H42</f>
        <v>8.0317460317460316</v>
      </c>
    </row>
    <row r="43" spans="1:10">
      <c r="A43" s="417" t="s">
        <v>20</v>
      </c>
      <c r="B43" s="418">
        <v>6</v>
      </c>
      <c r="C43" s="418">
        <v>4</v>
      </c>
      <c r="D43" s="419">
        <v>40</v>
      </c>
      <c r="E43" s="419">
        <v>6</v>
      </c>
      <c r="F43" s="419">
        <v>15</v>
      </c>
      <c r="G43" s="419">
        <v>11</v>
      </c>
      <c r="H43" s="418">
        <f t="shared" si="14"/>
        <v>32</v>
      </c>
      <c r="I43" s="418">
        <v>0</v>
      </c>
      <c r="J43" s="420">
        <f t="shared" si="15"/>
        <v>7.6875</v>
      </c>
    </row>
    <row r="44" spans="1:10">
      <c r="A44" s="417" t="s">
        <v>30</v>
      </c>
      <c r="B44" s="418">
        <v>2</v>
      </c>
      <c r="C44" s="418">
        <v>0</v>
      </c>
      <c r="D44" s="419">
        <v>8</v>
      </c>
      <c r="E44" s="419">
        <v>4</v>
      </c>
      <c r="F44" s="419">
        <v>0</v>
      </c>
      <c r="G44" s="419">
        <v>1</v>
      </c>
      <c r="H44" s="418">
        <f t="shared" si="14"/>
        <v>5</v>
      </c>
      <c r="I44" s="418">
        <v>3</v>
      </c>
      <c r="J44" s="420">
        <f t="shared" si="15"/>
        <v>9.1999999999999993</v>
      </c>
    </row>
    <row r="45" spans="1:10">
      <c r="A45" s="421" t="s">
        <v>41</v>
      </c>
      <c r="B45" s="416">
        <f t="shared" ref="B45:G45" si="16">SUM(B42:B44)</f>
        <v>22</v>
      </c>
      <c r="C45" s="416">
        <f t="shared" si="16"/>
        <v>7</v>
      </c>
      <c r="D45" s="416">
        <f t="shared" si="16"/>
        <v>116</v>
      </c>
      <c r="E45" s="416">
        <f t="shared" si="16"/>
        <v>29</v>
      </c>
      <c r="F45" s="416">
        <f t="shared" si="16"/>
        <v>41</v>
      </c>
      <c r="G45" s="416">
        <f t="shared" si="16"/>
        <v>30</v>
      </c>
      <c r="H45" s="416">
        <f t="shared" si="14"/>
        <v>100</v>
      </c>
      <c r="I45" s="416">
        <f>SUM(I42:I44)</f>
        <v>4</v>
      </c>
      <c r="J45" s="422">
        <f t="shared" si="15"/>
        <v>7.98</v>
      </c>
    </row>
    <row r="46" spans="1:10">
      <c r="A46" s="417" t="s">
        <v>36</v>
      </c>
      <c r="B46" s="418">
        <v>4</v>
      </c>
      <c r="C46" s="418">
        <v>1</v>
      </c>
      <c r="D46" s="419">
        <v>20</v>
      </c>
      <c r="E46" s="419">
        <v>4</v>
      </c>
      <c r="F46" s="419">
        <v>16</v>
      </c>
      <c r="G46" s="419">
        <v>0</v>
      </c>
      <c r="H46" s="418">
        <f t="shared" si="14"/>
        <v>20</v>
      </c>
      <c r="I46" s="418">
        <v>0</v>
      </c>
      <c r="J46" s="420">
        <f t="shared" si="15"/>
        <v>8.4</v>
      </c>
    </row>
    <row r="47" spans="1:10">
      <c r="A47" s="417" t="s">
        <v>25</v>
      </c>
      <c r="B47" s="418">
        <v>1</v>
      </c>
      <c r="C47" s="418">
        <v>0</v>
      </c>
      <c r="D47" s="419">
        <v>4</v>
      </c>
      <c r="E47" s="419">
        <v>2</v>
      </c>
      <c r="F47" s="419">
        <v>2</v>
      </c>
      <c r="G47" s="419">
        <v>0</v>
      </c>
      <c r="H47" s="418">
        <f t="shared" si="14"/>
        <v>4</v>
      </c>
      <c r="I47" s="418">
        <v>0</v>
      </c>
      <c r="J47" s="420">
        <f t="shared" si="15"/>
        <v>9</v>
      </c>
    </row>
    <row r="48" spans="1:10">
      <c r="A48" s="417" t="s">
        <v>23</v>
      </c>
      <c r="B48" s="418">
        <v>1</v>
      </c>
      <c r="C48" s="418">
        <v>1</v>
      </c>
      <c r="D48" s="419">
        <v>8</v>
      </c>
      <c r="E48" s="419">
        <v>2</v>
      </c>
      <c r="F48" s="419">
        <v>5</v>
      </c>
      <c r="G48" s="419">
        <v>1</v>
      </c>
      <c r="H48" s="418">
        <f t="shared" si="14"/>
        <v>8</v>
      </c>
      <c r="I48" s="418">
        <v>0</v>
      </c>
      <c r="J48" s="420">
        <f t="shared" si="15"/>
        <v>8.25</v>
      </c>
    </row>
    <row r="49" spans="1:10">
      <c r="A49" s="417" t="s">
        <v>24</v>
      </c>
      <c r="B49" s="418">
        <v>1</v>
      </c>
      <c r="C49" s="418">
        <v>0</v>
      </c>
      <c r="D49" s="419">
        <v>4</v>
      </c>
      <c r="E49" s="419">
        <v>0</v>
      </c>
      <c r="F49" s="419">
        <v>0</v>
      </c>
      <c r="G49" s="419">
        <v>0</v>
      </c>
      <c r="H49" s="418">
        <f t="shared" si="14"/>
        <v>0</v>
      </c>
      <c r="I49" s="418">
        <v>4</v>
      </c>
      <c r="J49" s="420">
        <v>0</v>
      </c>
    </row>
    <row r="50" spans="1:10">
      <c r="A50" s="417" t="s">
        <v>39</v>
      </c>
      <c r="B50" s="418">
        <v>0</v>
      </c>
      <c r="C50" s="418">
        <v>0</v>
      </c>
      <c r="D50" s="419">
        <v>0</v>
      </c>
      <c r="E50" s="419">
        <v>0</v>
      </c>
      <c r="F50" s="419">
        <v>0</v>
      </c>
      <c r="G50" s="419">
        <v>0</v>
      </c>
      <c r="H50" s="418">
        <f t="shared" si="14"/>
        <v>0</v>
      </c>
      <c r="I50" s="418">
        <v>0</v>
      </c>
      <c r="J50" s="420">
        <v>0</v>
      </c>
    </row>
    <row r="51" spans="1:10">
      <c r="A51" s="421" t="s">
        <v>43</v>
      </c>
      <c r="B51" s="416">
        <f t="shared" ref="B51:G51" si="17">SUM(B46:B50)</f>
        <v>7</v>
      </c>
      <c r="C51" s="416">
        <f t="shared" si="17"/>
        <v>2</v>
      </c>
      <c r="D51" s="416">
        <f t="shared" si="17"/>
        <v>36</v>
      </c>
      <c r="E51" s="416">
        <f t="shared" si="17"/>
        <v>8</v>
      </c>
      <c r="F51" s="416">
        <f t="shared" si="17"/>
        <v>23</v>
      </c>
      <c r="G51" s="416">
        <f t="shared" si="17"/>
        <v>1</v>
      </c>
      <c r="H51" s="416">
        <f t="shared" si="14"/>
        <v>32</v>
      </c>
      <c r="I51" s="416">
        <f>SUM(I46:I50)</f>
        <v>4</v>
      </c>
      <c r="J51" s="422">
        <f t="shared" si="15"/>
        <v>8.4375</v>
      </c>
    </row>
    <row r="52" spans="1:10">
      <c r="A52" s="417" t="s">
        <v>16</v>
      </c>
      <c r="B52" s="418">
        <v>7</v>
      </c>
      <c r="C52" s="418">
        <v>1</v>
      </c>
      <c r="D52" s="419">
        <v>32</v>
      </c>
      <c r="E52" s="419">
        <v>11</v>
      </c>
      <c r="F52" s="419">
        <v>8</v>
      </c>
      <c r="G52" s="419">
        <v>12</v>
      </c>
      <c r="H52" s="418">
        <f t="shared" si="14"/>
        <v>31</v>
      </c>
      <c r="I52" s="418">
        <v>1</v>
      </c>
      <c r="J52" s="420">
        <f t="shared" si="15"/>
        <v>7.935483870967742</v>
      </c>
    </row>
    <row r="53" spans="1:10">
      <c r="A53" s="417" t="s">
        <v>18</v>
      </c>
      <c r="B53" s="418">
        <v>3</v>
      </c>
      <c r="C53" s="418">
        <v>1</v>
      </c>
      <c r="D53" s="419">
        <v>16</v>
      </c>
      <c r="E53" s="419">
        <v>6</v>
      </c>
      <c r="F53" s="419">
        <v>6</v>
      </c>
      <c r="G53" s="419">
        <v>3</v>
      </c>
      <c r="H53" s="418">
        <f t="shared" si="14"/>
        <v>15</v>
      </c>
      <c r="I53" s="418">
        <v>1</v>
      </c>
      <c r="J53" s="420">
        <f t="shared" si="15"/>
        <v>8.4</v>
      </c>
    </row>
    <row r="54" spans="1:10">
      <c r="A54" s="417" t="s">
        <v>19</v>
      </c>
      <c r="B54" s="418">
        <v>5</v>
      </c>
      <c r="C54" s="418">
        <v>2</v>
      </c>
      <c r="D54" s="419">
        <v>28</v>
      </c>
      <c r="E54" s="419">
        <v>4</v>
      </c>
      <c r="F54" s="419">
        <v>13</v>
      </c>
      <c r="G54" s="419">
        <v>9</v>
      </c>
      <c r="H54" s="418">
        <f t="shared" si="14"/>
        <v>26</v>
      </c>
      <c r="I54" s="418">
        <v>2</v>
      </c>
      <c r="J54" s="420">
        <f t="shared" si="15"/>
        <v>7.615384615384615</v>
      </c>
    </row>
    <row r="55" spans="1:10">
      <c r="A55" s="417" t="s">
        <v>26</v>
      </c>
      <c r="B55" s="418">
        <v>4</v>
      </c>
      <c r="C55" s="418">
        <v>0</v>
      </c>
      <c r="D55" s="419">
        <v>8</v>
      </c>
      <c r="E55" s="419">
        <v>5</v>
      </c>
      <c r="F55" s="419">
        <v>3</v>
      </c>
      <c r="G55" s="419">
        <v>0</v>
      </c>
      <c r="H55" s="418">
        <f t="shared" si="14"/>
        <v>8</v>
      </c>
      <c r="I55" s="418">
        <v>0</v>
      </c>
      <c r="J55" s="420">
        <f t="shared" si="15"/>
        <v>9.25</v>
      </c>
    </row>
    <row r="56" spans="1:10">
      <c r="A56" s="421" t="s">
        <v>44</v>
      </c>
      <c r="B56" s="416">
        <f t="shared" ref="B56:G56" si="18">SUM(B52:B55)</f>
        <v>19</v>
      </c>
      <c r="C56" s="416">
        <f t="shared" si="18"/>
        <v>4</v>
      </c>
      <c r="D56" s="416">
        <f t="shared" si="18"/>
        <v>84</v>
      </c>
      <c r="E56" s="416">
        <f t="shared" si="18"/>
        <v>26</v>
      </c>
      <c r="F56" s="416">
        <f t="shared" si="18"/>
        <v>30</v>
      </c>
      <c r="G56" s="416">
        <f t="shared" si="18"/>
        <v>24</v>
      </c>
      <c r="H56" s="416">
        <f>E56+F56+G56</f>
        <v>80</v>
      </c>
      <c r="I56" s="416">
        <f>SUM(I52:I55)</f>
        <v>4</v>
      </c>
      <c r="J56" s="422">
        <f>(E56*10+F56*8+G56*6)/H56</f>
        <v>8.0500000000000007</v>
      </c>
    </row>
    <row r="57" spans="1:10">
      <c r="A57" s="421" t="s">
        <v>31</v>
      </c>
      <c r="B57" s="416">
        <f t="shared" ref="B57:G57" si="19">SUM(B45+B51+B56)</f>
        <v>48</v>
      </c>
      <c r="C57" s="416">
        <f t="shared" si="19"/>
        <v>13</v>
      </c>
      <c r="D57" s="416">
        <f t="shared" si="19"/>
        <v>236</v>
      </c>
      <c r="E57" s="416">
        <f t="shared" si="19"/>
        <v>63</v>
      </c>
      <c r="F57" s="416">
        <f t="shared" si="19"/>
        <v>94</v>
      </c>
      <c r="G57" s="416">
        <f t="shared" si="19"/>
        <v>55</v>
      </c>
      <c r="H57" s="416">
        <f t="shared" ref="H57" si="20">E57+F57+G57</f>
        <v>212</v>
      </c>
      <c r="I57" s="416">
        <f>SUM(I45+I51+I56)</f>
        <v>12</v>
      </c>
      <c r="J57" s="422">
        <f t="shared" ref="J57" si="21">(E57*10+F57*8+G57*6)/H57</f>
        <v>8.0754716981132084</v>
      </c>
    </row>
    <row r="59" spans="1:10">
      <c r="A59" s="2228" t="s">
        <v>29</v>
      </c>
      <c r="B59" s="2228" t="s">
        <v>357</v>
      </c>
      <c r="C59" s="2228"/>
      <c r="D59" s="2228" t="s">
        <v>11</v>
      </c>
      <c r="E59" s="2228" t="s">
        <v>10</v>
      </c>
      <c r="F59" s="2228"/>
      <c r="G59" s="2228"/>
      <c r="H59" s="2228"/>
      <c r="I59" s="2228"/>
      <c r="J59" s="2228" t="s">
        <v>354</v>
      </c>
    </row>
    <row r="60" spans="1:10" ht="37.5" customHeight="1">
      <c r="A60" s="2228"/>
      <c r="B60" s="415" t="s">
        <v>731</v>
      </c>
      <c r="C60" s="415" t="s">
        <v>5072</v>
      </c>
      <c r="D60" s="2228"/>
      <c r="E60" s="416" t="s">
        <v>2</v>
      </c>
      <c r="F60" s="416" t="s">
        <v>3</v>
      </c>
      <c r="G60" s="416" t="s">
        <v>4</v>
      </c>
      <c r="H60" s="415" t="s">
        <v>6</v>
      </c>
      <c r="I60" s="416" t="s">
        <v>5</v>
      </c>
      <c r="J60" s="2228"/>
    </row>
    <row r="61" spans="1:10">
      <c r="A61" s="417" t="s">
        <v>21</v>
      </c>
      <c r="B61" s="418">
        <f>SUM(B6+B24+B42)</f>
        <v>28</v>
      </c>
      <c r="C61" s="418">
        <f t="shared" ref="C61:G61" si="22">SUM(C6+C24+C42)</f>
        <v>6</v>
      </c>
      <c r="D61" s="418">
        <f t="shared" si="22"/>
        <v>131</v>
      </c>
      <c r="E61" s="418">
        <f t="shared" si="22"/>
        <v>52</v>
      </c>
      <c r="F61" s="418">
        <f t="shared" si="22"/>
        <v>41</v>
      </c>
      <c r="G61" s="418">
        <f t="shared" si="22"/>
        <v>27</v>
      </c>
      <c r="H61" s="418">
        <f>E61+F61+G61</f>
        <v>120</v>
      </c>
      <c r="I61" s="418">
        <f t="shared" ref="I61:I67" si="23">SUM(I6+I24+I42)</f>
        <v>2</v>
      </c>
      <c r="J61" s="420">
        <f t="shared" ref="J61:J63" si="24">(E61*10+F61*8+G61*6)/H61</f>
        <v>8.4166666666666661</v>
      </c>
    </row>
    <row r="62" spans="1:10">
      <c r="A62" s="417" t="s">
        <v>20</v>
      </c>
      <c r="B62" s="418">
        <f t="shared" ref="B62:G67" si="25">SUM(B7+B25+B43)</f>
        <v>17</v>
      </c>
      <c r="C62" s="418">
        <f t="shared" si="25"/>
        <v>12</v>
      </c>
      <c r="D62" s="418">
        <f t="shared" si="25"/>
        <v>113</v>
      </c>
      <c r="E62" s="418">
        <f t="shared" si="25"/>
        <v>45</v>
      </c>
      <c r="F62" s="418">
        <f t="shared" si="25"/>
        <v>36</v>
      </c>
      <c r="G62" s="418">
        <f t="shared" si="25"/>
        <v>18</v>
      </c>
      <c r="H62" s="418">
        <f t="shared" ref="H62:H76" si="26">E62+F62+G62</f>
        <v>99</v>
      </c>
      <c r="I62" s="418">
        <f t="shared" si="23"/>
        <v>6</v>
      </c>
      <c r="J62" s="420">
        <f t="shared" si="24"/>
        <v>8.545454545454545</v>
      </c>
    </row>
    <row r="63" spans="1:10">
      <c r="A63" s="417" t="s">
        <v>30</v>
      </c>
      <c r="B63" s="418">
        <f t="shared" si="25"/>
        <v>4</v>
      </c>
      <c r="C63" s="418">
        <f t="shared" si="25"/>
        <v>6</v>
      </c>
      <c r="D63" s="418">
        <f t="shared" si="25"/>
        <v>37</v>
      </c>
      <c r="E63" s="418">
        <f t="shared" si="25"/>
        <v>17</v>
      </c>
      <c r="F63" s="418">
        <f t="shared" si="25"/>
        <v>9</v>
      </c>
      <c r="G63" s="418">
        <f t="shared" si="25"/>
        <v>6</v>
      </c>
      <c r="H63" s="418">
        <f t="shared" si="26"/>
        <v>32</v>
      </c>
      <c r="I63" s="418">
        <f t="shared" si="23"/>
        <v>5</v>
      </c>
      <c r="J63" s="420">
        <f t="shared" si="24"/>
        <v>8.6875</v>
      </c>
    </row>
    <row r="64" spans="1:10">
      <c r="A64" s="421" t="s">
        <v>41</v>
      </c>
      <c r="B64" s="424">
        <f t="shared" si="25"/>
        <v>49</v>
      </c>
      <c r="C64" s="424">
        <f t="shared" si="25"/>
        <v>24</v>
      </c>
      <c r="D64" s="424">
        <f t="shared" si="25"/>
        <v>281</v>
      </c>
      <c r="E64" s="424">
        <f t="shared" si="25"/>
        <v>114</v>
      </c>
      <c r="F64" s="424">
        <f t="shared" si="25"/>
        <v>86</v>
      </c>
      <c r="G64" s="424">
        <f t="shared" si="25"/>
        <v>51</v>
      </c>
      <c r="H64" s="424">
        <f>E64+F64+G64</f>
        <v>251</v>
      </c>
      <c r="I64" s="424">
        <f t="shared" si="23"/>
        <v>13</v>
      </c>
      <c r="J64" s="422">
        <f>(E64*10+F64*8+G64*6)/H64</f>
        <v>8.5019920318725095</v>
      </c>
    </row>
    <row r="65" spans="1:10">
      <c r="A65" s="417" t="s">
        <v>36</v>
      </c>
      <c r="B65" s="418">
        <f t="shared" si="25"/>
        <v>11</v>
      </c>
      <c r="C65" s="418">
        <f t="shared" si="25"/>
        <v>14</v>
      </c>
      <c r="D65" s="418">
        <f t="shared" si="25"/>
        <v>92</v>
      </c>
      <c r="E65" s="418">
        <f t="shared" si="25"/>
        <v>46</v>
      </c>
      <c r="F65" s="418">
        <f t="shared" si="25"/>
        <v>31</v>
      </c>
      <c r="G65" s="418">
        <f t="shared" si="25"/>
        <v>7</v>
      </c>
      <c r="H65" s="418">
        <f t="shared" si="26"/>
        <v>84</v>
      </c>
      <c r="I65" s="418">
        <f t="shared" si="23"/>
        <v>8</v>
      </c>
      <c r="J65" s="420">
        <f t="shared" ref="J65:J68" si="27">(E65*10+F65*8+G65*6)/H65</f>
        <v>8.9285714285714288</v>
      </c>
    </row>
    <row r="66" spans="1:10">
      <c r="A66" s="417" t="s">
        <v>25</v>
      </c>
      <c r="B66" s="418">
        <f t="shared" si="25"/>
        <v>15</v>
      </c>
      <c r="C66" s="418">
        <f t="shared" si="25"/>
        <v>1</v>
      </c>
      <c r="D66" s="418">
        <f t="shared" si="25"/>
        <v>60</v>
      </c>
      <c r="E66" s="418">
        <f t="shared" si="25"/>
        <v>24</v>
      </c>
      <c r="F66" s="418">
        <f t="shared" si="25"/>
        <v>23</v>
      </c>
      <c r="G66" s="418">
        <f t="shared" si="25"/>
        <v>7</v>
      </c>
      <c r="H66" s="418">
        <f t="shared" si="26"/>
        <v>54</v>
      </c>
      <c r="I66" s="418">
        <f t="shared" si="23"/>
        <v>6</v>
      </c>
      <c r="J66" s="420">
        <f t="shared" si="27"/>
        <v>8.6296296296296298</v>
      </c>
    </row>
    <row r="67" spans="1:10">
      <c r="A67" s="417" t="s">
        <v>23</v>
      </c>
      <c r="B67" s="418">
        <f t="shared" si="25"/>
        <v>6</v>
      </c>
      <c r="C67" s="418">
        <f t="shared" si="25"/>
        <v>6</v>
      </c>
      <c r="D67" s="418">
        <f t="shared" si="25"/>
        <v>45</v>
      </c>
      <c r="E67" s="418">
        <f t="shared" si="25"/>
        <v>20</v>
      </c>
      <c r="F67" s="418">
        <f t="shared" si="25"/>
        <v>13</v>
      </c>
      <c r="G67" s="418">
        <f t="shared" si="25"/>
        <v>3</v>
      </c>
      <c r="H67" s="418">
        <f t="shared" si="26"/>
        <v>36</v>
      </c>
      <c r="I67" s="418">
        <f t="shared" si="23"/>
        <v>1</v>
      </c>
      <c r="J67" s="420">
        <f t="shared" si="27"/>
        <v>8.9444444444444446</v>
      </c>
    </row>
    <row r="68" spans="1:10">
      <c r="A68" s="417" t="s">
        <v>24</v>
      </c>
      <c r="B68" s="418">
        <f t="shared" ref="B68:G68" si="28">SUM(B13+B31+B50)</f>
        <v>3</v>
      </c>
      <c r="C68" s="418">
        <f t="shared" si="28"/>
        <v>5</v>
      </c>
      <c r="D68" s="418">
        <f t="shared" si="28"/>
        <v>30</v>
      </c>
      <c r="E68" s="418">
        <f t="shared" si="28"/>
        <v>26</v>
      </c>
      <c r="F68" s="418">
        <f t="shared" si="28"/>
        <v>1</v>
      </c>
      <c r="G68" s="418">
        <f t="shared" si="28"/>
        <v>0</v>
      </c>
      <c r="H68" s="418">
        <f t="shared" si="26"/>
        <v>27</v>
      </c>
      <c r="I68" s="418">
        <f>SUM(I13+I31+I50)</f>
        <v>3</v>
      </c>
      <c r="J68" s="420">
        <f t="shared" si="27"/>
        <v>9.9259259259259256</v>
      </c>
    </row>
    <row r="69" spans="1:10">
      <c r="A69" s="417" t="s">
        <v>39</v>
      </c>
      <c r="B69" s="418">
        <f>SUM(B50)</f>
        <v>0</v>
      </c>
      <c r="C69" s="418">
        <f t="shared" ref="C69:G69" si="29">SUM(C50)</f>
        <v>0</v>
      </c>
      <c r="D69" s="418">
        <f t="shared" si="29"/>
        <v>0</v>
      </c>
      <c r="E69" s="418">
        <f t="shared" si="29"/>
        <v>0</v>
      </c>
      <c r="F69" s="418">
        <f t="shared" si="29"/>
        <v>0</v>
      </c>
      <c r="G69" s="418">
        <f t="shared" si="29"/>
        <v>0</v>
      </c>
      <c r="H69" s="418">
        <f t="shared" si="26"/>
        <v>0</v>
      </c>
      <c r="I69" s="418">
        <f>SUM(I50)</f>
        <v>0</v>
      </c>
      <c r="J69" s="420">
        <v>0</v>
      </c>
    </row>
    <row r="70" spans="1:10">
      <c r="A70" s="421" t="s">
        <v>43</v>
      </c>
      <c r="B70" s="424">
        <f t="shared" ref="B70:G71" si="30">SUM(B14+B32+B51)</f>
        <v>36</v>
      </c>
      <c r="C70" s="424">
        <f t="shared" si="30"/>
        <v>26</v>
      </c>
      <c r="D70" s="424">
        <f t="shared" si="30"/>
        <v>231</v>
      </c>
      <c r="E70" s="424">
        <f t="shared" si="30"/>
        <v>116</v>
      </c>
      <c r="F70" s="424">
        <f t="shared" si="30"/>
        <v>68</v>
      </c>
      <c r="G70" s="424">
        <f t="shared" si="30"/>
        <v>17</v>
      </c>
      <c r="H70" s="424">
        <f t="shared" si="26"/>
        <v>201</v>
      </c>
      <c r="I70" s="424">
        <f t="shared" ref="I70:I71" si="31">SUM(I14+I32+I51)</f>
        <v>22</v>
      </c>
      <c r="J70" s="422">
        <f>(E70*10+F70*8+G70*6)/H70</f>
        <v>8.9850746268656714</v>
      </c>
    </row>
    <row r="71" spans="1:10">
      <c r="A71" s="417" t="s">
        <v>16</v>
      </c>
      <c r="B71" s="418">
        <f t="shared" si="30"/>
        <v>21</v>
      </c>
      <c r="C71" s="418">
        <f t="shared" si="30"/>
        <v>4</v>
      </c>
      <c r="D71" s="418">
        <f t="shared" si="30"/>
        <v>94</v>
      </c>
      <c r="E71" s="418">
        <f t="shared" si="30"/>
        <v>56</v>
      </c>
      <c r="F71" s="418">
        <f t="shared" si="30"/>
        <v>20</v>
      </c>
      <c r="G71" s="418">
        <f t="shared" si="30"/>
        <v>17</v>
      </c>
      <c r="H71" s="418">
        <f t="shared" si="26"/>
        <v>93</v>
      </c>
      <c r="I71" s="418">
        <f t="shared" si="31"/>
        <v>1</v>
      </c>
      <c r="J71" s="420">
        <f t="shared" ref="J71:J74" si="32">(E71*10+F71*8+G71*6)/H71</f>
        <v>8.8387096774193541</v>
      </c>
    </row>
    <row r="72" spans="1:10">
      <c r="A72" s="417" t="s">
        <v>19</v>
      </c>
      <c r="B72" s="418">
        <f t="shared" ref="B72:G72" si="33">SUM(B17+B35+B54)</f>
        <v>10</v>
      </c>
      <c r="C72" s="418">
        <f t="shared" si="33"/>
        <v>3</v>
      </c>
      <c r="D72" s="418">
        <f t="shared" si="33"/>
        <v>52</v>
      </c>
      <c r="E72" s="418">
        <f t="shared" si="33"/>
        <v>15</v>
      </c>
      <c r="F72" s="418">
        <f t="shared" si="33"/>
        <v>19</v>
      </c>
      <c r="G72" s="418">
        <f t="shared" si="33"/>
        <v>11</v>
      </c>
      <c r="H72" s="418">
        <f>E72+F72+G72</f>
        <v>45</v>
      </c>
      <c r="I72" s="418">
        <f>SUM(I17+I35+I54)</f>
        <v>7</v>
      </c>
      <c r="J72" s="420">
        <f>(E72*10+F72*8+G72*6)/H72</f>
        <v>8.1777777777777771</v>
      </c>
    </row>
    <row r="73" spans="1:10">
      <c r="A73" s="417" t="s">
        <v>18</v>
      </c>
      <c r="B73" s="418">
        <f t="shared" ref="B73:G73" si="34">SUM(B16+B34+B53)</f>
        <v>5</v>
      </c>
      <c r="C73" s="418">
        <f t="shared" si="34"/>
        <v>3</v>
      </c>
      <c r="D73" s="418">
        <f t="shared" si="34"/>
        <v>32</v>
      </c>
      <c r="E73" s="418">
        <f t="shared" si="34"/>
        <v>15</v>
      </c>
      <c r="F73" s="418">
        <f t="shared" si="34"/>
        <v>9</v>
      </c>
      <c r="G73" s="418">
        <f t="shared" si="34"/>
        <v>3</v>
      </c>
      <c r="H73" s="418">
        <f>E73+F73+G73</f>
        <v>27</v>
      </c>
      <c r="I73" s="418">
        <f>SUM(I16+I34+I53)</f>
        <v>5</v>
      </c>
      <c r="J73" s="420">
        <f>(E73*10+F73*8+G73*6)/H73</f>
        <v>8.8888888888888893</v>
      </c>
    </row>
    <row r="74" spans="1:10">
      <c r="A74" s="417" t="s">
        <v>26</v>
      </c>
      <c r="B74" s="418">
        <f t="shared" ref="B74:G76" si="35">SUM(B18+B36+B55)</f>
        <v>4</v>
      </c>
      <c r="C74" s="418">
        <f t="shared" si="35"/>
        <v>0</v>
      </c>
      <c r="D74" s="418">
        <f t="shared" si="35"/>
        <v>8</v>
      </c>
      <c r="E74" s="418">
        <f t="shared" si="35"/>
        <v>5</v>
      </c>
      <c r="F74" s="418">
        <f t="shared" si="35"/>
        <v>3</v>
      </c>
      <c r="G74" s="418">
        <f t="shared" si="35"/>
        <v>0</v>
      </c>
      <c r="H74" s="418">
        <f t="shared" si="26"/>
        <v>8</v>
      </c>
      <c r="I74" s="418">
        <f>SUM(I18+I36+I55)</f>
        <v>0</v>
      </c>
      <c r="J74" s="420">
        <f t="shared" si="32"/>
        <v>9.25</v>
      </c>
    </row>
    <row r="75" spans="1:10">
      <c r="A75" s="421" t="s">
        <v>44</v>
      </c>
      <c r="B75" s="424">
        <f t="shared" si="35"/>
        <v>40</v>
      </c>
      <c r="C75" s="424">
        <f t="shared" si="35"/>
        <v>10</v>
      </c>
      <c r="D75" s="424">
        <f t="shared" si="35"/>
        <v>186</v>
      </c>
      <c r="E75" s="424">
        <f t="shared" si="35"/>
        <v>91</v>
      </c>
      <c r="F75" s="424">
        <f t="shared" si="35"/>
        <v>51</v>
      </c>
      <c r="G75" s="424">
        <f t="shared" si="35"/>
        <v>31</v>
      </c>
      <c r="H75" s="424">
        <f t="shared" si="26"/>
        <v>173</v>
      </c>
      <c r="I75" s="424">
        <f>SUM(I19+I37+I56)</f>
        <v>13</v>
      </c>
      <c r="J75" s="422">
        <f>(E75*10+F75*8+G75*6)/H75</f>
        <v>8.693641618497109</v>
      </c>
    </row>
    <row r="76" spans="1:10">
      <c r="A76" s="421" t="s">
        <v>31</v>
      </c>
      <c r="B76" s="424">
        <f t="shared" si="35"/>
        <v>125</v>
      </c>
      <c r="C76" s="424">
        <f t="shared" si="35"/>
        <v>60</v>
      </c>
      <c r="D76" s="424">
        <f t="shared" si="35"/>
        <v>698</v>
      </c>
      <c r="E76" s="424">
        <f t="shared" si="35"/>
        <v>321</v>
      </c>
      <c r="F76" s="424">
        <f t="shared" si="35"/>
        <v>205</v>
      </c>
      <c r="G76" s="424">
        <f t="shared" si="35"/>
        <v>99</v>
      </c>
      <c r="H76" s="424">
        <f t="shared" si="26"/>
        <v>625</v>
      </c>
      <c r="I76" s="424">
        <f>SUM(I20+I38+I57)</f>
        <v>48</v>
      </c>
      <c r="J76" s="422">
        <f t="shared" ref="J76" si="36">(E76*10+F76*8+G76*6)/H76</f>
        <v>8.7103999999999999</v>
      </c>
    </row>
    <row r="77" spans="1:10">
      <c r="A77" s="425" t="s">
        <v>53</v>
      </c>
    </row>
  </sheetData>
  <mergeCells count="20">
    <mergeCell ref="A22:A23"/>
    <mergeCell ref="B22:C22"/>
    <mergeCell ref="D22:D23"/>
    <mergeCell ref="E22:I22"/>
    <mergeCell ref="J22:J23"/>
    <mergeCell ref="A4:A5"/>
    <mergeCell ref="B4:C4"/>
    <mergeCell ref="D4:D5"/>
    <mergeCell ref="E4:I4"/>
    <mergeCell ref="J4:J5"/>
    <mergeCell ref="A59:A60"/>
    <mergeCell ref="B59:C59"/>
    <mergeCell ref="D59:D60"/>
    <mergeCell ref="E59:I59"/>
    <mergeCell ref="J59:J60"/>
    <mergeCell ref="A40:A41"/>
    <mergeCell ref="B40:C40"/>
    <mergeCell ref="D40:D41"/>
    <mergeCell ref="E40:I40"/>
    <mergeCell ref="J40:J41"/>
  </mergeCells>
  <printOptions horizontalCentered="1" verticalCentered="1"/>
  <pageMargins left="0.23622047244094491" right="0.23622047244094491" top="0.74803149606299213" bottom="0.74803149606299213" header="0.19685039370078741" footer="0.19685039370078741"/>
  <pageSetup scale="88" fitToHeight="2" orientation="landscape" r:id="rId1"/>
  <rowBreaks count="1" manualBreakCount="1">
    <brk id="39" max="9"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37"/>
  <sheetViews>
    <sheetView zoomScaleNormal="100" workbookViewId="0">
      <selection activeCell="A2" sqref="A2"/>
    </sheetView>
  </sheetViews>
  <sheetFormatPr baseColWidth="10" defaultColWidth="11.42578125" defaultRowHeight="12.75"/>
  <cols>
    <col min="1" max="1" width="31.85546875" style="2" customWidth="1"/>
    <col min="2" max="2" width="15.7109375" style="2" customWidth="1"/>
    <col min="3" max="3" width="16.7109375" style="2" customWidth="1"/>
    <col min="4" max="4" width="35.7109375" style="2" customWidth="1"/>
    <col min="5" max="8" width="11.7109375" style="2" customWidth="1"/>
    <col min="9" max="16384" width="11.42578125" style="2"/>
  </cols>
  <sheetData>
    <row r="1" spans="1:8">
      <c r="A1" s="5" t="s">
        <v>365</v>
      </c>
      <c r="B1" s="1"/>
      <c r="C1" s="1"/>
      <c r="D1" s="1"/>
    </row>
    <row r="2" spans="1:8">
      <c r="A2" s="3" t="s">
        <v>2528</v>
      </c>
    </row>
    <row r="3" spans="1:8">
      <c r="A3" s="71" t="s">
        <v>5325</v>
      </c>
      <c r="B3" s="4"/>
      <c r="C3" s="4"/>
      <c r="D3" s="4"/>
    </row>
    <row r="4" spans="1:8" ht="12.75" customHeight="1">
      <c r="A4" s="2220" t="s">
        <v>7</v>
      </c>
      <c r="B4" s="2220" t="s">
        <v>62</v>
      </c>
      <c r="C4" s="2220" t="s">
        <v>432</v>
      </c>
      <c r="D4" s="2220" t="s">
        <v>358</v>
      </c>
      <c r="E4" s="2229" t="s">
        <v>9</v>
      </c>
      <c r="F4" s="2230"/>
      <c r="G4" s="2230"/>
      <c r="H4" s="2231"/>
    </row>
    <row r="5" spans="1:8">
      <c r="A5" s="2226"/>
      <c r="B5" s="2226"/>
      <c r="C5" s="2226"/>
      <c r="D5" s="2226"/>
      <c r="E5" s="18" t="s">
        <v>732</v>
      </c>
      <c r="F5" s="18" t="s">
        <v>733</v>
      </c>
      <c r="G5" s="18" t="s">
        <v>734</v>
      </c>
      <c r="H5" s="18" t="s">
        <v>0</v>
      </c>
    </row>
    <row r="6" spans="1:8" ht="25.5">
      <c r="A6" s="114" t="s">
        <v>437</v>
      </c>
      <c r="B6" s="110" t="s">
        <v>82</v>
      </c>
      <c r="C6" s="110" t="s">
        <v>12</v>
      </c>
      <c r="D6" s="114" t="s">
        <v>21</v>
      </c>
      <c r="E6" s="102">
        <v>1</v>
      </c>
      <c r="F6" s="72"/>
      <c r="G6" s="72"/>
      <c r="H6" s="69">
        <f t="shared" ref="H6:H34" si="0">SUM(E6:G6)</f>
        <v>1</v>
      </c>
    </row>
    <row r="7" spans="1:8" ht="25.5">
      <c r="A7" s="114" t="s">
        <v>437</v>
      </c>
      <c r="B7" s="110" t="s">
        <v>82</v>
      </c>
      <c r="C7" s="110" t="s">
        <v>12</v>
      </c>
      <c r="D7" s="114" t="s">
        <v>16</v>
      </c>
      <c r="E7" s="102">
        <v>1</v>
      </c>
      <c r="F7" s="72"/>
      <c r="G7" s="72"/>
      <c r="H7" s="69">
        <f t="shared" si="0"/>
        <v>1</v>
      </c>
    </row>
    <row r="8" spans="1:8" ht="25.5">
      <c r="A8" s="114" t="s">
        <v>437</v>
      </c>
      <c r="B8" s="110" t="s">
        <v>82</v>
      </c>
      <c r="C8" s="110" t="s">
        <v>12</v>
      </c>
      <c r="D8" s="114" t="s">
        <v>21</v>
      </c>
      <c r="E8" s="102"/>
      <c r="F8" s="72"/>
      <c r="G8" s="72">
        <v>5</v>
      </c>
      <c r="H8" s="69">
        <f t="shared" si="0"/>
        <v>5</v>
      </c>
    </row>
    <row r="9" spans="1:8" ht="25.5">
      <c r="A9" s="114" t="s">
        <v>437</v>
      </c>
      <c r="B9" s="110" t="s">
        <v>82</v>
      </c>
      <c r="C9" s="110" t="s">
        <v>433</v>
      </c>
      <c r="D9" s="114" t="s">
        <v>20</v>
      </c>
      <c r="E9" s="102"/>
      <c r="F9" s="72"/>
      <c r="G9" s="72">
        <v>1</v>
      </c>
      <c r="H9" s="69">
        <f t="shared" si="0"/>
        <v>1</v>
      </c>
    </row>
    <row r="10" spans="1:8">
      <c r="A10" s="115" t="s">
        <v>434</v>
      </c>
      <c r="B10" s="110" t="s">
        <v>65</v>
      </c>
      <c r="C10" s="112" t="s">
        <v>12</v>
      </c>
      <c r="D10" s="1127" t="s">
        <v>452</v>
      </c>
      <c r="E10" s="102"/>
      <c r="F10" s="72"/>
      <c r="G10" s="72">
        <v>2</v>
      </c>
      <c r="H10" s="69">
        <f t="shared" si="0"/>
        <v>2</v>
      </c>
    </row>
    <row r="11" spans="1:8" ht="25.5">
      <c r="A11" s="114" t="s">
        <v>438</v>
      </c>
      <c r="B11" s="111" t="s">
        <v>65</v>
      </c>
      <c r="C11" s="111" t="s">
        <v>435</v>
      </c>
      <c r="D11" s="126" t="s">
        <v>19</v>
      </c>
      <c r="E11" s="102">
        <v>1</v>
      </c>
      <c r="F11" s="72"/>
      <c r="G11" s="72"/>
      <c r="H11" s="69">
        <f t="shared" si="0"/>
        <v>1</v>
      </c>
    </row>
    <row r="12" spans="1:8" ht="25.5">
      <c r="A12" s="114" t="s">
        <v>438</v>
      </c>
      <c r="B12" s="111" t="s">
        <v>65</v>
      </c>
      <c r="C12" s="110" t="s">
        <v>435</v>
      </c>
      <c r="D12" s="126" t="s">
        <v>21</v>
      </c>
      <c r="E12" s="102"/>
      <c r="F12" s="72">
        <v>2</v>
      </c>
      <c r="G12" s="72"/>
      <c r="H12" s="69">
        <f t="shared" si="0"/>
        <v>2</v>
      </c>
    </row>
    <row r="13" spans="1:8">
      <c r="A13" s="114" t="s">
        <v>142</v>
      </c>
      <c r="B13" s="111" t="s">
        <v>65</v>
      </c>
      <c r="C13" s="111" t="s">
        <v>435</v>
      </c>
      <c r="D13" s="126" t="s">
        <v>21</v>
      </c>
      <c r="E13" s="103">
        <v>1</v>
      </c>
      <c r="F13" s="96"/>
      <c r="G13" s="96"/>
      <c r="H13" s="69">
        <f t="shared" si="0"/>
        <v>1</v>
      </c>
    </row>
    <row r="14" spans="1:8">
      <c r="A14" s="114" t="s">
        <v>142</v>
      </c>
      <c r="B14" s="111" t="s">
        <v>65</v>
      </c>
      <c r="C14" s="111" t="s">
        <v>435</v>
      </c>
      <c r="D14" s="126" t="s">
        <v>21</v>
      </c>
      <c r="E14" s="103"/>
      <c r="F14" s="96">
        <v>1</v>
      </c>
      <c r="G14" s="96"/>
      <c r="H14" s="69">
        <f t="shared" si="0"/>
        <v>1</v>
      </c>
    </row>
    <row r="15" spans="1:8">
      <c r="A15" s="114" t="s">
        <v>149</v>
      </c>
      <c r="B15" s="111" t="s">
        <v>65</v>
      </c>
      <c r="C15" s="111" t="s">
        <v>12</v>
      </c>
      <c r="D15" s="126" t="s">
        <v>30</v>
      </c>
      <c r="E15" s="103">
        <v>1</v>
      </c>
      <c r="F15" s="96"/>
      <c r="G15" s="96"/>
      <c r="H15" s="69">
        <f t="shared" si="0"/>
        <v>1</v>
      </c>
    </row>
    <row r="16" spans="1:8">
      <c r="A16" s="114" t="s">
        <v>149</v>
      </c>
      <c r="B16" s="111" t="s">
        <v>65</v>
      </c>
      <c r="C16" s="111" t="s">
        <v>12</v>
      </c>
      <c r="D16" s="126" t="s">
        <v>30</v>
      </c>
      <c r="E16" s="103"/>
      <c r="F16" s="96">
        <v>1</v>
      </c>
      <c r="G16" s="96"/>
      <c r="H16" s="69">
        <f t="shared" si="0"/>
        <v>1</v>
      </c>
    </row>
    <row r="17" spans="1:8">
      <c r="A17" s="115" t="s">
        <v>166</v>
      </c>
      <c r="B17" s="111" t="s">
        <v>65</v>
      </c>
      <c r="C17" s="112" t="s">
        <v>64</v>
      </c>
      <c r="D17" s="1127" t="s">
        <v>453</v>
      </c>
      <c r="E17" s="104"/>
      <c r="F17" s="96"/>
      <c r="G17" s="96">
        <v>2</v>
      </c>
      <c r="H17" s="69">
        <f t="shared" si="0"/>
        <v>2</v>
      </c>
    </row>
    <row r="18" spans="1:8" ht="25.5">
      <c r="A18" s="115" t="s">
        <v>5455</v>
      </c>
      <c r="B18" s="111" t="s">
        <v>65</v>
      </c>
      <c r="C18" s="112" t="s">
        <v>436</v>
      </c>
      <c r="D18" s="1127" t="s">
        <v>19</v>
      </c>
      <c r="E18" s="105"/>
      <c r="F18" s="96"/>
      <c r="G18" s="96">
        <v>1</v>
      </c>
      <c r="H18" s="69">
        <f t="shared" si="0"/>
        <v>1</v>
      </c>
    </row>
    <row r="19" spans="1:8" ht="25.5">
      <c r="A19" s="114" t="s">
        <v>193</v>
      </c>
      <c r="B19" s="111" t="s">
        <v>65</v>
      </c>
      <c r="C19" s="111" t="s">
        <v>12</v>
      </c>
      <c r="D19" s="126" t="s">
        <v>447</v>
      </c>
      <c r="E19" s="103"/>
      <c r="F19" s="96"/>
      <c r="G19" s="96">
        <v>2</v>
      </c>
      <c r="H19" s="69">
        <f t="shared" si="0"/>
        <v>2</v>
      </c>
    </row>
    <row r="20" spans="1:8">
      <c r="A20" s="114" t="s">
        <v>439</v>
      </c>
      <c r="B20" s="111" t="s">
        <v>82</v>
      </c>
      <c r="C20" s="111" t="s">
        <v>435</v>
      </c>
      <c r="D20" s="126" t="s">
        <v>16</v>
      </c>
      <c r="E20" s="103">
        <v>1</v>
      </c>
      <c r="F20" s="96"/>
      <c r="G20" s="96"/>
      <c r="H20" s="69">
        <f t="shared" si="0"/>
        <v>1</v>
      </c>
    </row>
    <row r="21" spans="1:8">
      <c r="A21" s="114" t="s">
        <v>221</v>
      </c>
      <c r="B21" s="111" t="s">
        <v>82</v>
      </c>
      <c r="C21" s="111" t="s">
        <v>433</v>
      </c>
      <c r="D21" s="126" t="s">
        <v>21</v>
      </c>
      <c r="E21" s="103">
        <v>1</v>
      </c>
      <c r="F21" s="96"/>
      <c r="G21" s="96"/>
      <c r="H21" s="69">
        <f t="shared" si="0"/>
        <v>1</v>
      </c>
    </row>
    <row r="22" spans="1:8">
      <c r="A22" s="114" t="s">
        <v>221</v>
      </c>
      <c r="B22" s="111" t="s">
        <v>82</v>
      </c>
      <c r="C22" s="111" t="s">
        <v>433</v>
      </c>
      <c r="D22" s="126" t="s">
        <v>21</v>
      </c>
      <c r="E22" s="103"/>
      <c r="F22" s="72">
        <v>1</v>
      </c>
      <c r="G22" s="72"/>
      <c r="H22" s="69">
        <f t="shared" si="0"/>
        <v>1</v>
      </c>
    </row>
    <row r="23" spans="1:8">
      <c r="A23" s="114" t="s">
        <v>440</v>
      </c>
      <c r="B23" s="111" t="s">
        <v>65</v>
      </c>
      <c r="C23" s="111" t="s">
        <v>433</v>
      </c>
      <c r="D23" s="126" t="s">
        <v>21</v>
      </c>
      <c r="E23" s="103"/>
      <c r="F23" s="96"/>
      <c r="G23" s="96">
        <v>2</v>
      </c>
      <c r="H23" s="69">
        <f t="shared" si="0"/>
        <v>2</v>
      </c>
    </row>
    <row r="24" spans="1:8">
      <c r="A24" s="114" t="s">
        <v>441</v>
      </c>
      <c r="B24" s="111" t="s">
        <v>65</v>
      </c>
      <c r="C24" s="111" t="s">
        <v>12</v>
      </c>
      <c r="D24" s="126" t="s">
        <v>19</v>
      </c>
      <c r="E24" s="103">
        <v>1</v>
      </c>
      <c r="F24" s="96"/>
      <c r="G24" s="96"/>
      <c r="H24" s="69">
        <f t="shared" si="0"/>
        <v>1</v>
      </c>
    </row>
    <row r="25" spans="1:8">
      <c r="A25" s="114" t="s">
        <v>441</v>
      </c>
      <c r="B25" s="111" t="s">
        <v>65</v>
      </c>
      <c r="C25" s="111" t="s">
        <v>12</v>
      </c>
      <c r="D25" s="126" t="s">
        <v>19</v>
      </c>
      <c r="E25" s="103"/>
      <c r="F25" s="96">
        <v>1</v>
      </c>
      <c r="G25" s="96"/>
      <c r="H25" s="69">
        <f t="shared" si="0"/>
        <v>1</v>
      </c>
    </row>
    <row r="26" spans="1:8" ht="25.5">
      <c r="A26" s="114" t="s">
        <v>279</v>
      </c>
      <c r="B26" s="111" t="s">
        <v>65</v>
      </c>
      <c r="C26" s="111" t="s">
        <v>64</v>
      </c>
      <c r="D26" s="1127" t="s">
        <v>452</v>
      </c>
      <c r="E26" s="103"/>
      <c r="F26" s="96">
        <v>1</v>
      </c>
      <c r="G26" s="96"/>
      <c r="H26" s="69">
        <f t="shared" si="0"/>
        <v>1</v>
      </c>
    </row>
    <row r="27" spans="1:8">
      <c r="A27" s="115" t="s">
        <v>442</v>
      </c>
      <c r="B27" s="111" t="s">
        <v>65</v>
      </c>
      <c r="C27" s="111" t="s">
        <v>433</v>
      </c>
      <c r="D27" s="1127" t="s">
        <v>18</v>
      </c>
      <c r="E27" s="106"/>
      <c r="F27" s="96"/>
      <c r="G27" s="96">
        <v>1</v>
      </c>
      <c r="H27" s="69">
        <f t="shared" si="0"/>
        <v>1</v>
      </c>
    </row>
    <row r="28" spans="1:8">
      <c r="A28" s="114" t="s">
        <v>443</v>
      </c>
      <c r="B28" s="111" t="s">
        <v>65</v>
      </c>
      <c r="C28" s="111" t="s">
        <v>12</v>
      </c>
      <c r="D28" s="126" t="s">
        <v>21</v>
      </c>
      <c r="E28" s="103">
        <v>1</v>
      </c>
      <c r="F28" s="72"/>
      <c r="G28" s="72"/>
      <c r="H28" s="69">
        <f t="shared" si="0"/>
        <v>1</v>
      </c>
    </row>
    <row r="29" spans="1:8">
      <c r="A29" s="114" t="s">
        <v>443</v>
      </c>
      <c r="B29" s="111" t="s">
        <v>65</v>
      </c>
      <c r="C29" s="111" t="s">
        <v>12</v>
      </c>
      <c r="D29" s="126" t="s">
        <v>21</v>
      </c>
      <c r="E29" s="103"/>
      <c r="F29" s="72">
        <v>1</v>
      </c>
      <c r="G29" s="72"/>
      <c r="H29" s="69">
        <f t="shared" si="0"/>
        <v>1</v>
      </c>
    </row>
    <row r="30" spans="1:8" ht="25.5">
      <c r="A30" s="114" t="s">
        <v>444</v>
      </c>
      <c r="B30" s="111" t="s">
        <v>65</v>
      </c>
      <c r="C30" s="113" t="s">
        <v>12</v>
      </c>
      <c r="D30" s="126" t="s">
        <v>448</v>
      </c>
      <c r="E30" s="103"/>
      <c r="F30" s="96"/>
      <c r="G30" s="96">
        <v>1</v>
      </c>
      <c r="H30" s="69">
        <f t="shared" si="0"/>
        <v>1</v>
      </c>
    </row>
    <row r="31" spans="1:8">
      <c r="A31" s="114" t="s">
        <v>318</v>
      </c>
      <c r="B31" s="111" t="s">
        <v>82</v>
      </c>
      <c r="C31" s="111" t="s">
        <v>433</v>
      </c>
      <c r="D31" s="1127" t="s">
        <v>452</v>
      </c>
      <c r="E31" s="103">
        <v>2</v>
      </c>
      <c r="F31" s="96"/>
      <c r="G31" s="96"/>
      <c r="H31" s="69">
        <f t="shared" si="0"/>
        <v>2</v>
      </c>
    </row>
    <row r="32" spans="1:8">
      <c r="A32" s="115" t="s">
        <v>323</v>
      </c>
      <c r="B32" s="111" t="s">
        <v>65</v>
      </c>
      <c r="C32" s="112" t="s">
        <v>12</v>
      </c>
      <c r="D32" s="126" t="s">
        <v>21</v>
      </c>
      <c r="E32" s="104"/>
      <c r="F32" s="96"/>
      <c r="G32" s="96">
        <v>1</v>
      </c>
      <c r="H32" s="69">
        <f t="shared" si="0"/>
        <v>1</v>
      </c>
    </row>
    <row r="33" spans="1:8" ht="25.5">
      <c r="A33" s="114" t="s">
        <v>445</v>
      </c>
      <c r="B33" s="111" t="s">
        <v>65</v>
      </c>
      <c r="C33" s="111" t="s">
        <v>433</v>
      </c>
      <c r="D33" s="126" t="s">
        <v>19</v>
      </c>
      <c r="E33" s="103">
        <v>1</v>
      </c>
      <c r="F33" s="96"/>
      <c r="G33" s="96"/>
      <c r="H33" s="69">
        <f t="shared" si="0"/>
        <v>1</v>
      </c>
    </row>
    <row r="34" spans="1:8">
      <c r="A34" s="115" t="s">
        <v>446</v>
      </c>
      <c r="B34" s="111" t="s">
        <v>65</v>
      </c>
      <c r="C34" s="112" t="s">
        <v>12</v>
      </c>
      <c r="D34" s="1127" t="s">
        <v>452</v>
      </c>
      <c r="E34" s="104"/>
      <c r="F34" s="96"/>
      <c r="G34" s="96">
        <v>1</v>
      </c>
      <c r="H34" s="69">
        <f t="shared" si="0"/>
        <v>1</v>
      </c>
    </row>
    <row r="35" spans="1:8">
      <c r="A35" s="107" t="s">
        <v>0</v>
      </c>
      <c r="B35" s="108"/>
      <c r="C35" s="108"/>
      <c r="D35" s="109"/>
      <c r="E35" s="16">
        <f>SUM(E6:E34)</f>
        <v>12</v>
      </c>
      <c r="F35" s="16">
        <f>SUM(F6:F34)</f>
        <v>8</v>
      </c>
      <c r="G35" s="16">
        <f>SUM(G6:G34)</f>
        <v>19</v>
      </c>
      <c r="H35" s="122">
        <f>SUM(H6:H34)</f>
        <v>39</v>
      </c>
    </row>
    <row r="36" spans="1:8">
      <c r="A36" s="63" t="s">
        <v>454</v>
      </c>
    </row>
    <row r="37" spans="1:8" ht="15.75">
      <c r="A37" s="73" t="s">
        <v>53</v>
      </c>
      <c r="H37" s="101"/>
    </row>
  </sheetData>
  <autoFilter ref="A5:H37"/>
  <mergeCells count="5">
    <mergeCell ref="A4:A5"/>
    <mergeCell ref="B4:B5"/>
    <mergeCell ref="C4:C5"/>
    <mergeCell ref="D4:D5"/>
    <mergeCell ref="E4:H4"/>
  </mergeCells>
  <printOptions horizontalCentered="1" verticalCentered="1"/>
  <pageMargins left="0.23622047244094491" right="0.23622047244094491" top="0.74803149606299213" bottom="0.74803149606299213" header="0.19685039370078741" footer="0.19685039370078741"/>
  <pageSetup scale="8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26"/>
  <sheetViews>
    <sheetView zoomScaleNormal="100" workbookViewId="0">
      <selection activeCell="A2" sqref="A2"/>
    </sheetView>
  </sheetViews>
  <sheetFormatPr baseColWidth="10" defaultColWidth="11.42578125" defaultRowHeight="12.75"/>
  <cols>
    <col min="1" max="1" width="35.28515625" style="2" customWidth="1"/>
    <col min="2" max="10" width="10.7109375" style="2" customWidth="1"/>
    <col min="11" max="16384" width="11.42578125" style="2"/>
  </cols>
  <sheetData>
    <row r="1" spans="1:10">
      <c r="A1" s="5" t="s">
        <v>365</v>
      </c>
    </row>
    <row r="2" spans="1:10">
      <c r="A2" s="3" t="s">
        <v>2529</v>
      </c>
    </row>
    <row r="3" spans="1:10">
      <c r="A3" s="71" t="s">
        <v>5326</v>
      </c>
    </row>
    <row r="4" spans="1:10">
      <c r="A4" s="22" t="s">
        <v>358</v>
      </c>
      <c r="B4" s="22">
        <v>2009</v>
      </c>
      <c r="C4" s="22">
        <v>2010</v>
      </c>
      <c r="D4" s="22">
        <v>2011</v>
      </c>
      <c r="E4" s="22">
        <v>2012</v>
      </c>
      <c r="F4" s="22">
        <v>2013</v>
      </c>
      <c r="G4" s="22">
        <v>2014</v>
      </c>
      <c r="H4" s="22">
        <v>2015</v>
      </c>
      <c r="I4" s="22">
        <v>2016</v>
      </c>
      <c r="J4" s="22" t="s">
        <v>0</v>
      </c>
    </row>
    <row r="5" spans="1:10">
      <c r="A5" s="57" t="s">
        <v>451</v>
      </c>
      <c r="B5" s="20">
        <v>2</v>
      </c>
      <c r="C5" s="20">
        <v>21</v>
      </c>
      <c r="D5" s="20">
        <v>29</v>
      </c>
      <c r="E5" s="20">
        <v>11</v>
      </c>
      <c r="F5" s="20">
        <v>13</v>
      </c>
      <c r="G5" s="20">
        <v>13</v>
      </c>
      <c r="H5" s="20">
        <v>21</v>
      </c>
      <c r="I5" s="20">
        <v>20</v>
      </c>
      <c r="J5" s="20">
        <f>SUM(B5:I5)</f>
        <v>130</v>
      </c>
    </row>
    <row r="6" spans="1:10">
      <c r="A6" s="57" t="s">
        <v>20</v>
      </c>
      <c r="B6" s="20">
        <v>0</v>
      </c>
      <c r="C6" s="20">
        <v>0</v>
      </c>
      <c r="D6" s="20">
        <v>0</v>
      </c>
      <c r="E6" s="20">
        <v>1</v>
      </c>
      <c r="F6" s="20">
        <v>2</v>
      </c>
      <c r="G6" s="20">
        <v>4</v>
      </c>
      <c r="H6" s="20">
        <v>3</v>
      </c>
      <c r="I6" s="20">
        <v>1</v>
      </c>
      <c r="J6" s="20">
        <f>SUM(B6:I6)</f>
        <v>11</v>
      </c>
    </row>
    <row r="7" spans="1:10">
      <c r="A7" s="57" t="s">
        <v>30</v>
      </c>
      <c r="B7" s="20">
        <v>0</v>
      </c>
      <c r="C7" s="20">
        <v>0</v>
      </c>
      <c r="D7" s="20">
        <v>0</v>
      </c>
      <c r="E7" s="20">
        <v>0</v>
      </c>
      <c r="F7" s="20">
        <v>1</v>
      </c>
      <c r="G7" s="20">
        <v>3</v>
      </c>
      <c r="H7" s="20">
        <v>0</v>
      </c>
      <c r="I7" s="20">
        <v>2</v>
      </c>
      <c r="J7" s="20">
        <f t="shared" ref="J7:J9" si="0">SUM(B7:I7)</f>
        <v>6</v>
      </c>
    </row>
    <row r="8" spans="1:10">
      <c r="A8" s="88" t="s">
        <v>424</v>
      </c>
      <c r="B8" s="97">
        <v>0</v>
      </c>
      <c r="C8" s="97">
        <v>0</v>
      </c>
      <c r="D8" s="97">
        <v>0</v>
      </c>
      <c r="E8" s="97">
        <v>0</v>
      </c>
      <c r="F8" s="97">
        <v>0</v>
      </c>
      <c r="G8" s="97">
        <v>0</v>
      </c>
      <c r="H8" s="97">
        <v>0</v>
      </c>
      <c r="I8" s="97">
        <v>6</v>
      </c>
      <c r="J8" s="20">
        <f t="shared" si="0"/>
        <v>6</v>
      </c>
    </row>
    <row r="9" spans="1:10">
      <c r="A9" s="57" t="s">
        <v>359</v>
      </c>
      <c r="B9" s="20">
        <v>0</v>
      </c>
      <c r="C9" s="20">
        <v>0</v>
      </c>
      <c r="D9" s="20">
        <v>0</v>
      </c>
      <c r="E9" s="20">
        <v>0</v>
      </c>
      <c r="F9" s="20">
        <v>1</v>
      </c>
      <c r="G9" s="20">
        <v>0</v>
      </c>
      <c r="H9" s="20">
        <v>0</v>
      </c>
      <c r="I9" s="20">
        <v>0</v>
      </c>
      <c r="J9" s="20">
        <f t="shared" si="0"/>
        <v>1</v>
      </c>
    </row>
    <row r="10" spans="1:10">
      <c r="A10" s="62" t="s">
        <v>41</v>
      </c>
      <c r="B10" s="22">
        <f t="shared" ref="B10:I10" si="1">SUM(B5:B9)</f>
        <v>2</v>
      </c>
      <c r="C10" s="22">
        <f>SUM(C5:C9)</f>
        <v>21</v>
      </c>
      <c r="D10" s="22">
        <f t="shared" si="1"/>
        <v>29</v>
      </c>
      <c r="E10" s="22">
        <f t="shared" si="1"/>
        <v>12</v>
      </c>
      <c r="F10" s="22">
        <f t="shared" si="1"/>
        <v>17</v>
      </c>
      <c r="G10" s="22">
        <f t="shared" si="1"/>
        <v>20</v>
      </c>
      <c r="H10" s="22">
        <f t="shared" ref="H10" si="2">SUM(H5:H9)</f>
        <v>24</v>
      </c>
      <c r="I10" s="22">
        <f t="shared" si="1"/>
        <v>29</v>
      </c>
      <c r="J10" s="22">
        <f>SUM(J5:J9)</f>
        <v>154</v>
      </c>
    </row>
    <row r="11" spans="1:10">
      <c r="A11" s="57" t="s">
        <v>36</v>
      </c>
      <c r="B11" s="20">
        <v>0</v>
      </c>
      <c r="C11" s="20">
        <v>0</v>
      </c>
      <c r="D11" s="20">
        <v>0</v>
      </c>
      <c r="E11" s="20">
        <v>1</v>
      </c>
      <c r="F11" s="20">
        <v>2</v>
      </c>
      <c r="G11" s="20">
        <v>3</v>
      </c>
      <c r="H11" s="20">
        <v>0</v>
      </c>
      <c r="I11" s="20">
        <v>0</v>
      </c>
      <c r="J11" s="20">
        <f t="shared" ref="J11:J16" si="3">SUM(B11:I11)</f>
        <v>6</v>
      </c>
    </row>
    <row r="12" spans="1:10">
      <c r="A12" s="57" t="s">
        <v>25</v>
      </c>
      <c r="B12" s="20">
        <v>0</v>
      </c>
      <c r="C12" s="20">
        <v>0</v>
      </c>
      <c r="D12" s="20">
        <v>0</v>
      </c>
      <c r="E12" s="20">
        <v>0</v>
      </c>
      <c r="F12" s="20">
        <v>0</v>
      </c>
      <c r="G12" s="20">
        <v>2</v>
      </c>
      <c r="H12" s="20">
        <v>0</v>
      </c>
      <c r="I12" s="20">
        <v>0</v>
      </c>
      <c r="J12" s="20">
        <f t="shared" si="3"/>
        <v>2</v>
      </c>
    </row>
    <row r="13" spans="1:10">
      <c r="A13" s="57" t="s">
        <v>23</v>
      </c>
      <c r="B13" s="20">
        <v>0</v>
      </c>
      <c r="C13" s="20">
        <v>0</v>
      </c>
      <c r="D13" s="20">
        <v>2</v>
      </c>
      <c r="E13" s="20">
        <v>0</v>
      </c>
      <c r="F13" s="20">
        <v>1</v>
      </c>
      <c r="G13" s="20">
        <v>3</v>
      </c>
      <c r="H13" s="20">
        <v>0</v>
      </c>
      <c r="I13" s="20">
        <v>0</v>
      </c>
      <c r="J13" s="20">
        <f t="shared" si="3"/>
        <v>6</v>
      </c>
    </row>
    <row r="14" spans="1:10">
      <c r="A14" s="57" t="s">
        <v>24</v>
      </c>
      <c r="B14" s="20">
        <v>0</v>
      </c>
      <c r="C14" s="20">
        <v>0</v>
      </c>
      <c r="D14" s="20">
        <v>0</v>
      </c>
      <c r="E14" s="20">
        <v>0</v>
      </c>
      <c r="F14" s="20">
        <v>0</v>
      </c>
      <c r="G14" s="20">
        <v>0</v>
      </c>
      <c r="H14" s="20">
        <v>2</v>
      </c>
      <c r="I14" s="20">
        <v>0</v>
      </c>
      <c r="J14" s="20">
        <f t="shared" si="3"/>
        <v>2</v>
      </c>
    </row>
    <row r="15" spans="1:10">
      <c r="A15" s="57" t="s">
        <v>366</v>
      </c>
      <c r="B15" s="20">
        <v>0</v>
      </c>
      <c r="C15" s="20">
        <v>0</v>
      </c>
      <c r="D15" s="20">
        <v>0</v>
      </c>
      <c r="E15" s="20">
        <v>0</v>
      </c>
      <c r="F15" s="20">
        <v>0</v>
      </c>
      <c r="G15" s="20">
        <v>0</v>
      </c>
      <c r="H15" s="20">
        <v>0</v>
      </c>
      <c r="I15" s="20">
        <v>0</v>
      </c>
      <c r="J15" s="20">
        <f t="shared" si="3"/>
        <v>0</v>
      </c>
    </row>
    <row r="16" spans="1:10">
      <c r="A16" s="57" t="s">
        <v>1913</v>
      </c>
      <c r="B16" s="20">
        <v>0</v>
      </c>
      <c r="C16" s="20">
        <v>0</v>
      </c>
      <c r="D16" s="20">
        <v>0</v>
      </c>
      <c r="E16" s="20">
        <v>0</v>
      </c>
      <c r="F16" s="20">
        <v>0</v>
      </c>
      <c r="G16" s="20">
        <v>0</v>
      </c>
      <c r="H16" s="20">
        <v>1</v>
      </c>
      <c r="I16" s="20">
        <v>0</v>
      </c>
      <c r="J16" s="20">
        <f t="shared" si="3"/>
        <v>1</v>
      </c>
    </row>
    <row r="17" spans="1:10">
      <c r="A17" s="62" t="s">
        <v>43</v>
      </c>
      <c r="B17" s="22">
        <f t="shared" ref="B17:J17" si="4">SUM(B11:B16)</f>
        <v>0</v>
      </c>
      <c r="C17" s="22">
        <f t="shared" si="4"/>
        <v>0</v>
      </c>
      <c r="D17" s="22">
        <f t="shared" si="4"/>
        <v>2</v>
      </c>
      <c r="E17" s="22">
        <f t="shared" si="4"/>
        <v>1</v>
      </c>
      <c r="F17" s="22">
        <f t="shared" si="4"/>
        <v>3</v>
      </c>
      <c r="G17" s="22">
        <f t="shared" si="4"/>
        <v>8</v>
      </c>
      <c r="H17" s="22">
        <f t="shared" si="4"/>
        <v>3</v>
      </c>
      <c r="I17" s="22">
        <f t="shared" si="4"/>
        <v>0</v>
      </c>
      <c r="J17" s="22">
        <f t="shared" si="4"/>
        <v>17</v>
      </c>
    </row>
    <row r="18" spans="1:10">
      <c r="A18" s="57" t="s">
        <v>16</v>
      </c>
      <c r="B18" s="20">
        <v>0</v>
      </c>
      <c r="C18" s="20">
        <v>0</v>
      </c>
      <c r="D18" s="20">
        <v>4</v>
      </c>
      <c r="E18" s="20">
        <v>0</v>
      </c>
      <c r="F18" s="20">
        <v>0</v>
      </c>
      <c r="G18" s="20">
        <v>1</v>
      </c>
      <c r="H18" s="20">
        <v>1</v>
      </c>
      <c r="I18" s="20">
        <v>2</v>
      </c>
      <c r="J18" s="20">
        <f>SUM(B18:I18)</f>
        <v>8</v>
      </c>
    </row>
    <row r="19" spans="1:10">
      <c r="A19" s="57" t="s">
        <v>19</v>
      </c>
      <c r="B19" s="20">
        <v>2</v>
      </c>
      <c r="C19" s="20">
        <v>1</v>
      </c>
      <c r="D19" s="20">
        <v>2</v>
      </c>
      <c r="E19" s="20">
        <v>1</v>
      </c>
      <c r="F19" s="20">
        <v>2</v>
      </c>
      <c r="G19" s="20">
        <v>4</v>
      </c>
      <c r="H19" s="20">
        <v>4</v>
      </c>
      <c r="I19" s="20">
        <v>5</v>
      </c>
      <c r="J19" s="20">
        <f>SUM(B19:I19)</f>
        <v>21</v>
      </c>
    </row>
    <row r="20" spans="1:10">
      <c r="A20" s="57" t="s">
        <v>18</v>
      </c>
      <c r="B20" s="20">
        <v>0</v>
      </c>
      <c r="C20" s="20">
        <v>1</v>
      </c>
      <c r="D20" s="20">
        <v>1</v>
      </c>
      <c r="E20" s="20">
        <v>4</v>
      </c>
      <c r="F20" s="20">
        <v>1</v>
      </c>
      <c r="G20" s="20">
        <v>1</v>
      </c>
      <c r="H20" s="20">
        <v>1</v>
      </c>
      <c r="I20" s="20">
        <v>1</v>
      </c>
      <c r="J20" s="20">
        <f>SUM(B20:I20)</f>
        <v>10</v>
      </c>
    </row>
    <row r="21" spans="1:10">
      <c r="A21" s="88" t="s">
        <v>425</v>
      </c>
      <c r="B21" s="97">
        <v>0</v>
      </c>
      <c r="C21" s="97">
        <v>0</v>
      </c>
      <c r="D21" s="97">
        <v>0</v>
      </c>
      <c r="E21" s="97">
        <v>0</v>
      </c>
      <c r="F21" s="97">
        <v>0</v>
      </c>
      <c r="G21" s="97">
        <v>0</v>
      </c>
      <c r="H21" s="97">
        <v>2</v>
      </c>
      <c r="I21" s="97">
        <v>2</v>
      </c>
      <c r="J21" s="97">
        <f>SUM(B21:I21)</f>
        <v>4</v>
      </c>
    </row>
    <row r="22" spans="1:10">
      <c r="A22" s="57" t="s">
        <v>49</v>
      </c>
      <c r="B22" s="20">
        <v>0</v>
      </c>
      <c r="C22" s="20">
        <v>0</v>
      </c>
      <c r="D22" s="20">
        <v>2</v>
      </c>
      <c r="E22" s="20">
        <v>3</v>
      </c>
      <c r="F22" s="20">
        <v>3</v>
      </c>
      <c r="G22" s="20">
        <v>0</v>
      </c>
      <c r="H22" s="20">
        <v>0</v>
      </c>
      <c r="I22" s="20">
        <v>0</v>
      </c>
      <c r="J22" s="20">
        <f>SUM(B22:I22)</f>
        <v>8</v>
      </c>
    </row>
    <row r="23" spans="1:10">
      <c r="A23" s="62" t="s">
        <v>44</v>
      </c>
      <c r="B23" s="22">
        <f t="shared" ref="B23:J23" si="5">SUM(B18:B22)</f>
        <v>2</v>
      </c>
      <c r="C23" s="22">
        <f t="shared" si="5"/>
        <v>2</v>
      </c>
      <c r="D23" s="22">
        <f t="shared" si="5"/>
        <v>9</v>
      </c>
      <c r="E23" s="22">
        <f t="shared" si="5"/>
        <v>8</v>
      </c>
      <c r="F23" s="22">
        <f t="shared" si="5"/>
        <v>6</v>
      </c>
      <c r="G23" s="22">
        <f t="shared" si="5"/>
        <v>6</v>
      </c>
      <c r="H23" s="22">
        <f t="shared" si="5"/>
        <v>8</v>
      </c>
      <c r="I23" s="22">
        <f t="shared" si="5"/>
        <v>10</v>
      </c>
      <c r="J23" s="22">
        <f t="shared" si="5"/>
        <v>51</v>
      </c>
    </row>
    <row r="24" spans="1:10">
      <c r="A24" s="62" t="s">
        <v>31</v>
      </c>
      <c r="B24" s="22">
        <f t="shared" ref="B24:J24" si="6">SUM(B10,B17,B23)</f>
        <v>4</v>
      </c>
      <c r="C24" s="22">
        <f t="shared" si="6"/>
        <v>23</v>
      </c>
      <c r="D24" s="22">
        <f t="shared" si="6"/>
        <v>40</v>
      </c>
      <c r="E24" s="22">
        <f t="shared" si="6"/>
        <v>21</v>
      </c>
      <c r="F24" s="22">
        <f t="shared" si="6"/>
        <v>26</v>
      </c>
      <c r="G24" s="22">
        <f t="shared" si="6"/>
        <v>34</v>
      </c>
      <c r="H24" s="22">
        <f t="shared" si="6"/>
        <v>35</v>
      </c>
      <c r="I24" s="22">
        <f t="shared" si="6"/>
        <v>39</v>
      </c>
      <c r="J24" s="22">
        <f t="shared" si="6"/>
        <v>222</v>
      </c>
    </row>
    <row r="25" spans="1:10">
      <c r="A25" s="63" t="s">
        <v>5073</v>
      </c>
    </row>
    <row r="26" spans="1:10">
      <c r="A26" s="64" t="s">
        <v>53</v>
      </c>
      <c r="I26" s="125"/>
    </row>
  </sheetData>
  <printOptions horizontalCentered="1"/>
  <pageMargins left="0.59055118110236227" right="0.59055118110236227" top="0.78740157480314965" bottom="0.78740157480314965" header="0.19685039370078741" footer="0.19685039370078741"/>
  <pageSetup scale="97" orientation="landscape" r:id="rId1"/>
  <ignoredErrors>
    <ignoredError sqref="B10:I10" formulaRange="1"/>
    <ignoredError sqref="J10" formula="1" formulaRange="1"/>
    <ignoredError sqref="J16:J23 J11:J14"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24"/>
  <sheetViews>
    <sheetView zoomScaleNormal="100" workbookViewId="0">
      <selection activeCell="A2" sqref="A2"/>
    </sheetView>
  </sheetViews>
  <sheetFormatPr baseColWidth="10" defaultColWidth="11.42578125" defaultRowHeight="12.75"/>
  <cols>
    <col min="1" max="1" width="31.7109375" style="2" customWidth="1"/>
    <col min="2" max="10" width="8.7109375" style="2" customWidth="1"/>
    <col min="11" max="16384" width="11.42578125" style="2"/>
  </cols>
  <sheetData>
    <row r="1" spans="1:10">
      <c r="A1" s="3" t="s">
        <v>365</v>
      </c>
      <c r="B1" s="1"/>
      <c r="C1" s="1"/>
      <c r="D1"/>
      <c r="E1"/>
      <c r="F1"/>
      <c r="G1"/>
      <c r="H1"/>
      <c r="I1"/>
      <c r="J1"/>
    </row>
    <row r="2" spans="1:10">
      <c r="A2" s="3" t="s">
        <v>2530</v>
      </c>
      <c r="B2"/>
      <c r="C2"/>
      <c r="D2"/>
      <c r="E2"/>
      <c r="F2"/>
      <c r="G2"/>
      <c r="H2"/>
      <c r="I2"/>
      <c r="J2"/>
    </row>
    <row r="3" spans="1:10">
      <c r="A3" s="1" t="s">
        <v>5327</v>
      </c>
      <c r="B3" s="9"/>
      <c r="C3" s="9"/>
      <c r="D3"/>
      <c r="E3"/>
      <c r="F3"/>
      <c r="G3"/>
      <c r="H3"/>
      <c r="I3"/>
      <c r="J3"/>
    </row>
    <row r="4" spans="1:10" ht="12.75" customHeight="1">
      <c r="A4" s="2226" t="s">
        <v>29</v>
      </c>
      <c r="B4" s="2168" t="s">
        <v>1182</v>
      </c>
      <c r="C4" s="2168"/>
      <c r="D4" s="2168"/>
      <c r="E4" s="2168"/>
      <c r="F4" s="2168"/>
      <c r="G4" s="2168"/>
      <c r="H4" s="2168"/>
      <c r="I4" s="2168"/>
      <c r="J4" s="2168"/>
    </row>
    <row r="5" spans="1:10" ht="12.75" customHeight="1">
      <c r="A5" s="2179"/>
      <c r="B5" s="2168" t="s">
        <v>682</v>
      </c>
      <c r="C5" s="2168"/>
      <c r="D5" s="2188" t="s">
        <v>1183</v>
      </c>
      <c r="E5" s="2188"/>
      <c r="F5" s="2168" t="s">
        <v>28</v>
      </c>
      <c r="G5" s="2168"/>
      <c r="H5" s="2232" t="s">
        <v>0</v>
      </c>
      <c r="I5" s="2232"/>
      <c r="J5" s="2232"/>
    </row>
    <row r="6" spans="1:10">
      <c r="A6" s="2123"/>
      <c r="B6" s="401" t="s">
        <v>693</v>
      </c>
      <c r="C6" s="401" t="s">
        <v>694</v>
      </c>
      <c r="D6" s="1128" t="s">
        <v>693</v>
      </c>
      <c r="E6" s="1128" t="s">
        <v>694</v>
      </c>
      <c r="F6" s="401" t="s">
        <v>693</v>
      </c>
      <c r="G6" s="401" t="s">
        <v>694</v>
      </c>
      <c r="H6" s="1128" t="s">
        <v>693</v>
      </c>
      <c r="I6" s="1128" t="s">
        <v>694</v>
      </c>
      <c r="J6" s="1129" t="s">
        <v>0</v>
      </c>
    </row>
    <row r="7" spans="1:10">
      <c r="A7" s="358" t="s">
        <v>21</v>
      </c>
      <c r="B7" s="94">
        <v>6</v>
      </c>
      <c r="C7" s="94">
        <v>9</v>
      </c>
      <c r="D7" s="94"/>
      <c r="E7" s="94">
        <v>3</v>
      </c>
      <c r="F7" s="94">
        <v>7</v>
      </c>
      <c r="G7" s="94">
        <v>1</v>
      </c>
      <c r="H7" s="94">
        <f>B7+D7+F7</f>
        <v>13</v>
      </c>
      <c r="I7" s="94">
        <f>C7+E7+G7</f>
        <v>13</v>
      </c>
      <c r="J7" s="94">
        <f>SUM(H7:I7)</f>
        <v>26</v>
      </c>
    </row>
    <row r="8" spans="1:10">
      <c r="A8" s="358" t="s">
        <v>20</v>
      </c>
      <c r="B8" s="94">
        <v>3</v>
      </c>
      <c r="C8" s="94">
        <v>6</v>
      </c>
      <c r="D8" s="94">
        <v>1</v>
      </c>
      <c r="E8" s="94">
        <v>3</v>
      </c>
      <c r="F8" s="94">
        <v>4</v>
      </c>
      <c r="G8" s="94">
        <v>9</v>
      </c>
      <c r="H8" s="94">
        <f t="shared" ref="H8:I9" si="0">B8+D8+F8</f>
        <v>8</v>
      </c>
      <c r="I8" s="94">
        <f t="shared" si="0"/>
        <v>18</v>
      </c>
      <c r="J8" s="94">
        <f t="shared" ref="J8:J9" si="1">SUM(H8:I8)</f>
        <v>26</v>
      </c>
    </row>
    <row r="9" spans="1:10">
      <c r="A9" s="358" t="s">
        <v>30</v>
      </c>
      <c r="B9" s="94">
        <v>3</v>
      </c>
      <c r="C9" s="94"/>
      <c r="D9" s="94">
        <v>1</v>
      </c>
      <c r="E9" s="94"/>
      <c r="F9" s="94">
        <v>4</v>
      </c>
      <c r="G9" s="94">
        <v>2</v>
      </c>
      <c r="H9" s="94">
        <f t="shared" si="0"/>
        <v>8</v>
      </c>
      <c r="I9" s="94">
        <f t="shared" si="0"/>
        <v>2</v>
      </c>
      <c r="J9" s="94">
        <f t="shared" si="1"/>
        <v>10</v>
      </c>
    </row>
    <row r="10" spans="1:10">
      <c r="A10" s="394" t="s">
        <v>41</v>
      </c>
      <c r="B10" s="404">
        <f t="shared" ref="B10:G10" si="2">SUM(B7:B9)</f>
        <v>12</v>
      </c>
      <c r="C10" s="404">
        <f t="shared" si="2"/>
        <v>15</v>
      </c>
      <c r="D10" s="474">
        <f t="shared" si="2"/>
        <v>2</v>
      </c>
      <c r="E10" s="474">
        <f t="shared" si="2"/>
        <v>6</v>
      </c>
      <c r="F10" s="404">
        <f t="shared" si="2"/>
        <v>15</v>
      </c>
      <c r="G10" s="404">
        <f t="shared" si="2"/>
        <v>12</v>
      </c>
      <c r="H10" s="474">
        <f>SUM(H7:H9)</f>
        <v>29</v>
      </c>
      <c r="I10" s="474">
        <f>SUM(I7:I9)</f>
        <v>33</v>
      </c>
      <c r="J10" s="474">
        <f>SUM(J7:J9)</f>
        <v>62</v>
      </c>
    </row>
    <row r="11" spans="1:10">
      <c r="A11" s="358" t="s">
        <v>36</v>
      </c>
      <c r="B11" s="94">
        <v>3</v>
      </c>
      <c r="C11" s="94">
        <v>1</v>
      </c>
      <c r="D11" s="94">
        <v>0</v>
      </c>
      <c r="E11" s="94">
        <v>0</v>
      </c>
      <c r="F11" s="94">
        <v>7</v>
      </c>
      <c r="G11" s="94">
        <v>10</v>
      </c>
      <c r="H11" s="94">
        <f t="shared" ref="H11:I14" si="3">B11+D11+F11</f>
        <v>10</v>
      </c>
      <c r="I11" s="94">
        <f t="shared" si="3"/>
        <v>11</v>
      </c>
      <c r="J11" s="94">
        <f t="shared" ref="J11:J14" si="4">SUM(H11:I11)</f>
        <v>21</v>
      </c>
    </row>
    <row r="12" spans="1:10">
      <c r="A12" s="358" t="s">
        <v>25</v>
      </c>
      <c r="B12" s="94">
        <v>1</v>
      </c>
      <c r="C12" s="94">
        <v>0</v>
      </c>
      <c r="D12" s="94">
        <v>0</v>
      </c>
      <c r="E12" s="94">
        <v>0</v>
      </c>
      <c r="F12" s="94">
        <v>1</v>
      </c>
      <c r="G12" s="94">
        <v>2</v>
      </c>
      <c r="H12" s="94">
        <f t="shared" si="3"/>
        <v>2</v>
      </c>
      <c r="I12" s="94">
        <f t="shared" si="3"/>
        <v>2</v>
      </c>
      <c r="J12" s="94">
        <f t="shared" si="4"/>
        <v>4</v>
      </c>
    </row>
    <row r="13" spans="1:10">
      <c r="A13" s="358" t="s">
        <v>23</v>
      </c>
      <c r="B13" s="94">
        <v>1</v>
      </c>
      <c r="C13" s="94">
        <v>0</v>
      </c>
      <c r="D13" s="94">
        <v>0</v>
      </c>
      <c r="E13" s="94">
        <v>0</v>
      </c>
      <c r="F13" s="94">
        <v>5</v>
      </c>
      <c r="G13" s="94">
        <v>0</v>
      </c>
      <c r="H13" s="94">
        <f t="shared" si="3"/>
        <v>6</v>
      </c>
      <c r="I13" s="94">
        <f t="shared" si="3"/>
        <v>0</v>
      </c>
      <c r="J13" s="94">
        <f t="shared" si="4"/>
        <v>6</v>
      </c>
    </row>
    <row r="14" spans="1:10">
      <c r="A14" s="357" t="s">
        <v>24</v>
      </c>
      <c r="B14" s="94">
        <v>0</v>
      </c>
      <c r="C14" s="94">
        <v>0</v>
      </c>
      <c r="D14" s="94">
        <v>0</v>
      </c>
      <c r="E14" s="94">
        <v>0</v>
      </c>
      <c r="F14" s="94">
        <v>2</v>
      </c>
      <c r="G14" s="94">
        <v>1</v>
      </c>
      <c r="H14" s="94">
        <f t="shared" si="3"/>
        <v>2</v>
      </c>
      <c r="I14" s="94">
        <f t="shared" si="3"/>
        <v>1</v>
      </c>
      <c r="J14" s="94">
        <f t="shared" si="4"/>
        <v>3</v>
      </c>
    </row>
    <row r="15" spans="1:10">
      <c r="A15" s="394" t="s">
        <v>43</v>
      </c>
      <c r="B15" s="404">
        <f>SUM(B11:B14)</f>
        <v>5</v>
      </c>
      <c r="C15" s="404">
        <f t="shared" ref="C15:J15" si="5">SUM(C11:C14)</f>
        <v>1</v>
      </c>
      <c r="D15" s="474">
        <f t="shared" si="5"/>
        <v>0</v>
      </c>
      <c r="E15" s="474">
        <f t="shared" si="5"/>
        <v>0</v>
      </c>
      <c r="F15" s="404">
        <f t="shared" si="5"/>
        <v>15</v>
      </c>
      <c r="G15" s="404">
        <f t="shared" si="5"/>
        <v>13</v>
      </c>
      <c r="H15" s="474">
        <f t="shared" si="5"/>
        <v>20</v>
      </c>
      <c r="I15" s="474">
        <f t="shared" si="5"/>
        <v>14</v>
      </c>
      <c r="J15" s="474">
        <f t="shared" si="5"/>
        <v>34</v>
      </c>
    </row>
    <row r="16" spans="1:10">
      <c r="A16" s="357" t="s">
        <v>16</v>
      </c>
      <c r="B16" s="94">
        <v>3</v>
      </c>
      <c r="C16" s="94">
        <v>8</v>
      </c>
      <c r="D16" s="94">
        <v>4</v>
      </c>
      <c r="E16" s="94">
        <v>2</v>
      </c>
      <c r="F16" s="94">
        <v>2</v>
      </c>
      <c r="G16" s="94">
        <v>3</v>
      </c>
      <c r="H16" s="94">
        <f t="shared" ref="H16:I19" si="6">B16+D16+F16</f>
        <v>9</v>
      </c>
      <c r="I16" s="94">
        <f t="shared" si="6"/>
        <v>13</v>
      </c>
      <c r="J16" s="94">
        <f t="shared" ref="J16:J19" si="7">SUM(H16:I16)</f>
        <v>22</v>
      </c>
    </row>
    <row r="17" spans="1:10">
      <c r="A17" s="357" t="s">
        <v>17</v>
      </c>
      <c r="B17" s="94">
        <v>0</v>
      </c>
      <c r="C17" s="94">
        <v>0</v>
      </c>
      <c r="D17" s="94">
        <v>0</v>
      </c>
      <c r="E17" s="94">
        <v>0</v>
      </c>
      <c r="F17" s="94">
        <v>0</v>
      </c>
      <c r="G17" s="94">
        <v>0</v>
      </c>
      <c r="H17" s="94">
        <f t="shared" si="6"/>
        <v>0</v>
      </c>
      <c r="I17" s="94">
        <f t="shared" si="6"/>
        <v>0</v>
      </c>
      <c r="J17" s="94">
        <f t="shared" si="7"/>
        <v>0</v>
      </c>
    </row>
    <row r="18" spans="1:10">
      <c r="A18" s="357" t="s">
        <v>19</v>
      </c>
      <c r="B18" s="94">
        <v>0</v>
      </c>
      <c r="C18" s="94">
        <v>0</v>
      </c>
      <c r="D18" s="94">
        <v>0</v>
      </c>
      <c r="E18" s="94">
        <v>0</v>
      </c>
      <c r="F18" s="94">
        <v>1</v>
      </c>
      <c r="G18" s="94">
        <v>1</v>
      </c>
      <c r="H18" s="94">
        <f t="shared" si="6"/>
        <v>1</v>
      </c>
      <c r="I18" s="94">
        <f t="shared" si="6"/>
        <v>1</v>
      </c>
      <c r="J18" s="94">
        <f t="shared" si="7"/>
        <v>2</v>
      </c>
    </row>
    <row r="19" spans="1:10">
      <c r="A19" s="357" t="s">
        <v>18</v>
      </c>
      <c r="B19" s="94">
        <v>1</v>
      </c>
      <c r="C19" s="94">
        <v>3</v>
      </c>
      <c r="D19" s="94">
        <v>0</v>
      </c>
      <c r="E19" s="94">
        <v>0</v>
      </c>
      <c r="F19" s="94">
        <v>5</v>
      </c>
      <c r="G19" s="94">
        <v>3</v>
      </c>
      <c r="H19" s="94">
        <f t="shared" si="6"/>
        <v>6</v>
      </c>
      <c r="I19" s="94">
        <f t="shared" si="6"/>
        <v>6</v>
      </c>
      <c r="J19" s="94">
        <f t="shared" si="7"/>
        <v>12</v>
      </c>
    </row>
    <row r="20" spans="1:10">
      <c r="A20" s="394" t="s">
        <v>44</v>
      </c>
      <c r="B20" s="404">
        <f>SUM(B16:B19)</f>
        <v>4</v>
      </c>
      <c r="C20" s="404">
        <f t="shared" ref="C20:J20" si="8">SUM(C16:C19)</f>
        <v>11</v>
      </c>
      <c r="D20" s="474">
        <f t="shared" si="8"/>
        <v>4</v>
      </c>
      <c r="E20" s="474">
        <f t="shared" si="8"/>
        <v>2</v>
      </c>
      <c r="F20" s="404">
        <f t="shared" si="8"/>
        <v>8</v>
      </c>
      <c r="G20" s="404">
        <f t="shared" si="8"/>
        <v>7</v>
      </c>
      <c r="H20" s="474">
        <f t="shared" si="8"/>
        <v>16</v>
      </c>
      <c r="I20" s="474">
        <f t="shared" si="8"/>
        <v>20</v>
      </c>
      <c r="J20" s="474">
        <f t="shared" si="8"/>
        <v>36</v>
      </c>
    </row>
    <row r="21" spans="1:10">
      <c r="A21" s="394" t="s">
        <v>31</v>
      </c>
      <c r="B21" s="404">
        <f>SUM(B20,B15,B10)</f>
        <v>21</v>
      </c>
      <c r="C21" s="404">
        <f t="shared" ref="C21:J21" si="9">SUM(C20,C15,C10)</f>
        <v>27</v>
      </c>
      <c r="D21" s="474">
        <f t="shared" si="9"/>
        <v>6</v>
      </c>
      <c r="E21" s="474">
        <f t="shared" si="9"/>
        <v>8</v>
      </c>
      <c r="F21" s="404">
        <f t="shared" si="9"/>
        <v>38</v>
      </c>
      <c r="G21" s="404">
        <f t="shared" si="9"/>
        <v>32</v>
      </c>
      <c r="H21" s="474">
        <f t="shared" si="9"/>
        <v>65</v>
      </c>
      <c r="I21" s="474">
        <f t="shared" si="9"/>
        <v>67</v>
      </c>
      <c r="J21" s="474">
        <f t="shared" si="9"/>
        <v>132</v>
      </c>
    </row>
    <row r="22" spans="1:10">
      <c r="A22" s="433" t="s">
        <v>1184</v>
      </c>
      <c r="B22" s="271"/>
      <c r="C22" s="271"/>
      <c r="D22" s="271"/>
      <c r="E22" s="271"/>
      <c r="F22" s="271"/>
    </row>
    <row r="23" spans="1:10">
      <c r="A23" s="63" t="s">
        <v>1185</v>
      </c>
    </row>
    <row r="24" spans="1:10">
      <c r="A24" s="432" t="s">
        <v>882</v>
      </c>
      <c r="B24" s="271"/>
      <c r="C24" s="271"/>
      <c r="D24" s="271"/>
      <c r="E24" s="271"/>
      <c r="F24" s="271"/>
    </row>
  </sheetData>
  <mergeCells count="6">
    <mergeCell ref="A4:A6"/>
    <mergeCell ref="B4:J4"/>
    <mergeCell ref="B5:C5"/>
    <mergeCell ref="D5:E5"/>
    <mergeCell ref="F5:G5"/>
    <mergeCell ref="H5:J5"/>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47"/>
  <sheetViews>
    <sheetView zoomScaleNormal="100" workbookViewId="0">
      <selection activeCell="A2" sqref="A2"/>
    </sheetView>
  </sheetViews>
  <sheetFormatPr baseColWidth="10" defaultColWidth="11.42578125" defaultRowHeight="12.75"/>
  <cols>
    <col min="1" max="1" width="27.7109375" style="208" customWidth="1"/>
    <col min="2" max="13" width="9.7109375" style="208" customWidth="1"/>
    <col min="14" max="16384" width="11.42578125" style="208"/>
  </cols>
  <sheetData>
    <row r="1" spans="1:14" ht="12.95" customHeight="1">
      <c r="A1" s="3" t="s">
        <v>365</v>
      </c>
    </row>
    <row r="2" spans="1:14" ht="12.95" customHeight="1">
      <c r="A2" s="3" t="s">
        <v>1054</v>
      </c>
      <c r="B2" s="209"/>
      <c r="C2" s="209"/>
      <c r="D2" s="209"/>
      <c r="E2" s="209"/>
      <c r="F2" s="209"/>
    </row>
    <row r="3" spans="1:14" ht="12.95" customHeight="1">
      <c r="A3" s="3" t="s">
        <v>1055</v>
      </c>
      <c r="B3" s="210"/>
      <c r="C3" s="210"/>
      <c r="D3" s="210"/>
      <c r="E3" s="210"/>
      <c r="F3" s="210"/>
    </row>
    <row r="4" spans="1:14">
      <c r="A4" s="2134" t="s">
        <v>666</v>
      </c>
      <c r="B4" s="2132">
        <v>2013</v>
      </c>
      <c r="C4" s="2132"/>
      <c r="D4" s="2133">
        <v>2014</v>
      </c>
      <c r="E4" s="2133"/>
      <c r="F4" s="2132">
        <v>2015</v>
      </c>
      <c r="G4" s="2132"/>
      <c r="H4" s="2133">
        <v>2016</v>
      </c>
      <c r="I4" s="2133"/>
      <c r="J4" s="2132" t="s">
        <v>1053</v>
      </c>
      <c r="K4" s="2132"/>
    </row>
    <row r="5" spans="1:14">
      <c r="A5" s="2134"/>
      <c r="B5" s="211" t="s">
        <v>667</v>
      </c>
      <c r="C5" s="211" t="s">
        <v>668</v>
      </c>
      <c r="D5" s="212" t="s">
        <v>667</v>
      </c>
      <c r="E5" s="212" t="s">
        <v>668</v>
      </c>
      <c r="F5" s="211" t="s">
        <v>667</v>
      </c>
      <c r="G5" s="211" t="s">
        <v>668</v>
      </c>
      <c r="H5" s="212" t="s">
        <v>667</v>
      </c>
      <c r="I5" s="212" t="s">
        <v>668</v>
      </c>
      <c r="J5" s="211" t="s">
        <v>667</v>
      </c>
      <c r="K5" s="211" t="s">
        <v>668</v>
      </c>
    </row>
    <row r="6" spans="1:14">
      <c r="A6" s="213" t="s">
        <v>672</v>
      </c>
      <c r="B6" s="216">
        <v>24</v>
      </c>
      <c r="C6" s="218">
        <v>6.7</v>
      </c>
      <c r="D6" s="215">
        <v>36</v>
      </c>
      <c r="E6" s="217">
        <f>(D6/$D$18)*100</f>
        <v>6.1749571183533449</v>
      </c>
      <c r="F6" s="215">
        <v>34</v>
      </c>
      <c r="G6" s="217">
        <f>(F6/$F$18)*100</f>
        <v>5.5646481178396074</v>
      </c>
      <c r="H6" s="215">
        <v>43</v>
      </c>
      <c r="I6" s="217">
        <f>(H6/$H$18)*100</f>
        <v>6.1870503597122299</v>
      </c>
      <c r="J6" s="215">
        <f>B6+D6+F6+H6</f>
        <v>137</v>
      </c>
      <c r="K6" s="217">
        <f>J6/$J$18*100</f>
        <v>6.0888888888888886</v>
      </c>
      <c r="N6" s="231"/>
    </row>
    <row r="7" spans="1:14">
      <c r="A7" s="213" t="s">
        <v>671</v>
      </c>
      <c r="B7" s="216">
        <v>75</v>
      </c>
      <c r="C7" s="218">
        <f>(B7/$B$18)*100</f>
        <v>20.775623268698059</v>
      </c>
      <c r="D7" s="215">
        <v>142</v>
      </c>
      <c r="E7" s="217">
        <f>(D7/$D$18)*100</f>
        <v>24.356775300171527</v>
      </c>
      <c r="F7" s="215">
        <v>160</v>
      </c>
      <c r="G7" s="217">
        <f t="shared" ref="G7:G18" si="0">(F7/$F$18)*100</f>
        <v>26.186579378068743</v>
      </c>
      <c r="H7" s="215">
        <v>220</v>
      </c>
      <c r="I7" s="217">
        <f t="shared" ref="I7:I17" si="1">(H7/$H$18)*100</f>
        <v>31.654676258992804</v>
      </c>
      <c r="J7" s="215">
        <f t="shared" ref="J7:J17" si="2">B7+D7+F7+H7</f>
        <v>597</v>
      </c>
      <c r="K7" s="217">
        <f t="shared" ref="K7:K18" si="3">J7/$J$18*100</f>
        <v>26.533333333333331</v>
      </c>
      <c r="N7" s="231"/>
    </row>
    <row r="8" spans="1:14">
      <c r="A8" s="213" t="s">
        <v>674</v>
      </c>
      <c r="B8" s="216">
        <v>21</v>
      </c>
      <c r="C8" s="218">
        <f>(B8/$B$18)*100</f>
        <v>5.8171745152354575</v>
      </c>
      <c r="D8" s="215">
        <v>30</v>
      </c>
      <c r="E8" s="217">
        <f>(D8/$D$18)*100</f>
        <v>5.1457975986277873</v>
      </c>
      <c r="F8" s="215">
        <v>32</v>
      </c>
      <c r="G8" s="217">
        <f t="shared" si="0"/>
        <v>5.2373158756137483</v>
      </c>
      <c r="H8" s="215">
        <v>38</v>
      </c>
      <c r="I8" s="217">
        <f t="shared" si="1"/>
        <v>5.4676258992805753</v>
      </c>
      <c r="J8" s="215">
        <f t="shared" si="2"/>
        <v>121</v>
      </c>
      <c r="K8" s="217">
        <f t="shared" si="3"/>
        <v>5.3777777777777782</v>
      </c>
      <c r="N8" s="231"/>
    </row>
    <row r="9" spans="1:14">
      <c r="A9" s="213" t="s">
        <v>679</v>
      </c>
      <c r="B9" s="220"/>
      <c r="C9" s="222"/>
      <c r="D9" s="219"/>
      <c r="E9" s="221"/>
      <c r="F9" s="215">
        <v>13</v>
      </c>
      <c r="G9" s="217">
        <f t="shared" si="0"/>
        <v>2.1276595744680851</v>
      </c>
      <c r="H9" s="215">
        <v>12</v>
      </c>
      <c r="I9" s="217">
        <f t="shared" si="1"/>
        <v>1.7266187050359711</v>
      </c>
      <c r="J9" s="215">
        <f t="shared" si="2"/>
        <v>25</v>
      </c>
      <c r="K9" s="217">
        <f t="shared" si="3"/>
        <v>1.1111111111111112</v>
      </c>
      <c r="N9" s="231"/>
    </row>
    <row r="10" spans="1:14">
      <c r="A10" s="213" t="s">
        <v>676</v>
      </c>
      <c r="B10" s="216">
        <v>73</v>
      </c>
      <c r="C10" s="218">
        <f>(B10/$B$18)*100</f>
        <v>20.221606648199447</v>
      </c>
      <c r="D10" s="215">
        <v>110</v>
      </c>
      <c r="E10" s="217">
        <f>(D10/$D$18)*100</f>
        <v>18.867924528301888</v>
      </c>
      <c r="F10" s="215">
        <v>120</v>
      </c>
      <c r="G10" s="217">
        <f t="shared" si="0"/>
        <v>19.639934533551553</v>
      </c>
      <c r="H10" s="215">
        <v>122</v>
      </c>
      <c r="I10" s="217">
        <v>17.5</v>
      </c>
      <c r="J10" s="215">
        <f t="shared" si="2"/>
        <v>425</v>
      </c>
      <c r="K10" s="217">
        <f t="shared" si="3"/>
        <v>18.888888888888889</v>
      </c>
      <c r="N10" s="231"/>
    </row>
    <row r="11" spans="1:14">
      <c r="A11" s="213" t="s">
        <v>675</v>
      </c>
      <c r="B11" s="216">
        <v>23</v>
      </c>
      <c r="C11" s="218">
        <f>(B11/$B$18)*100</f>
        <v>6.3711911357340725</v>
      </c>
      <c r="D11" s="215">
        <v>43</v>
      </c>
      <c r="E11" s="217">
        <f>(D11/$D$18)*100</f>
        <v>7.3756432246998278</v>
      </c>
      <c r="F11" s="215">
        <v>60</v>
      </c>
      <c r="G11" s="217">
        <f t="shared" si="0"/>
        <v>9.8199672667757767</v>
      </c>
      <c r="H11" s="215">
        <v>68</v>
      </c>
      <c r="I11" s="217">
        <f t="shared" si="1"/>
        <v>9.7841726618705032</v>
      </c>
      <c r="J11" s="215">
        <f t="shared" si="2"/>
        <v>194</v>
      </c>
      <c r="K11" s="217">
        <f t="shared" si="3"/>
        <v>8.6222222222222236</v>
      </c>
      <c r="N11" s="231"/>
    </row>
    <row r="12" spans="1:14">
      <c r="A12" s="213" t="s">
        <v>677</v>
      </c>
      <c r="B12" s="223">
        <v>12</v>
      </c>
      <c r="C12" s="224">
        <f>(B12/$B$18)*100</f>
        <v>3.32409972299169</v>
      </c>
      <c r="D12" s="219"/>
      <c r="E12" s="221"/>
      <c r="F12" s="215">
        <v>8</v>
      </c>
      <c r="G12" s="217">
        <f t="shared" si="0"/>
        <v>1.3093289689034371</v>
      </c>
      <c r="H12" s="215">
        <v>10</v>
      </c>
      <c r="I12" s="217">
        <f t="shared" si="1"/>
        <v>1.4388489208633095</v>
      </c>
      <c r="J12" s="215">
        <f t="shared" si="2"/>
        <v>30</v>
      </c>
      <c r="K12" s="217">
        <f t="shared" si="3"/>
        <v>1.3333333333333335</v>
      </c>
      <c r="N12" s="231"/>
    </row>
    <row r="13" spans="1:14">
      <c r="A13" s="213" t="s">
        <v>670</v>
      </c>
      <c r="B13" s="223">
        <v>21</v>
      </c>
      <c r="C13" s="224">
        <f>(B13/$B$18)*100</f>
        <v>5.8171745152354575</v>
      </c>
      <c r="D13" s="214">
        <v>28</v>
      </c>
      <c r="E13" s="225">
        <f>(D13/$D$18)*100</f>
        <v>4.8027444253859342</v>
      </c>
      <c r="F13" s="215">
        <v>31</v>
      </c>
      <c r="G13" s="217">
        <f t="shared" si="0"/>
        <v>5.0736497545008179</v>
      </c>
      <c r="H13" s="215">
        <v>38</v>
      </c>
      <c r="I13" s="217">
        <f t="shared" si="1"/>
        <v>5.4676258992805753</v>
      </c>
      <c r="J13" s="215">
        <f t="shared" si="2"/>
        <v>118</v>
      </c>
      <c r="K13" s="217">
        <f t="shared" si="3"/>
        <v>5.2444444444444445</v>
      </c>
      <c r="N13" s="231"/>
    </row>
    <row r="14" spans="1:14">
      <c r="A14" s="213" t="s">
        <v>678</v>
      </c>
      <c r="B14" s="223">
        <v>77</v>
      </c>
      <c r="C14" s="218">
        <f>(B14/$B$18)*100</f>
        <v>21.329639889196674</v>
      </c>
      <c r="D14" s="214">
        <v>134</v>
      </c>
      <c r="E14" s="225">
        <f>(D14/$D$18)*100</f>
        <v>22.984562607204118</v>
      </c>
      <c r="F14" s="215">
        <v>93</v>
      </c>
      <c r="G14" s="217">
        <f t="shared" si="0"/>
        <v>15.220949263502456</v>
      </c>
      <c r="H14" s="215">
        <v>93</v>
      </c>
      <c r="I14" s="217">
        <f t="shared" si="1"/>
        <v>13.381294964028779</v>
      </c>
      <c r="J14" s="215">
        <f t="shared" si="2"/>
        <v>397</v>
      </c>
      <c r="K14" s="217">
        <v>17.7</v>
      </c>
      <c r="N14" s="231"/>
    </row>
    <row r="15" spans="1:14">
      <c r="A15" s="213" t="s">
        <v>680</v>
      </c>
      <c r="B15" s="220"/>
      <c r="C15" s="222"/>
      <c r="D15" s="219"/>
      <c r="E15" s="221"/>
      <c r="F15" s="215">
        <v>3</v>
      </c>
      <c r="G15" s="217">
        <f t="shared" si="0"/>
        <v>0.49099836333878888</v>
      </c>
      <c r="H15" s="215">
        <v>12</v>
      </c>
      <c r="I15" s="217">
        <f t="shared" si="1"/>
        <v>1.7266187050359711</v>
      </c>
      <c r="J15" s="215">
        <f t="shared" si="2"/>
        <v>15</v>
      </c>
      <c r="K15" s="217">
        <f t="shared" si="3"/>
        <v>0.66666666666666674</v>
      </c>
      <c r="N15" s="231"/>
    </row>
    <row r="16" spans="1:14">
      <c r="A16" s="213" t="s">
        <v>669</v>
      </c>
      <c r="B16" s="223">
        <v>25</v>
      </c>
      <c r="C16" s="224">
        <f>(B16/$B$18)*100</f>
        <v>6.9252077562326875</v>
      </c>
      <c r="D16" s="214">
        <v>45</v>
      </c>
      <c r="E16" s="225">
        <f>(D16/$D$18)*100</f>
        <v>7.7186963979416809</v>
      </c>
      <c r="F16" s="215">
        <v>51</v>
      </c>
      <c r="G16" s="217">
        <v>8.4</v>
      </c>
      <c r="H16" s="215">
        <v>33</v>
      </c>
      <c r="I16" s="217">
        <f t="shared" si="1"/>
        <v>4.7482014388489207</v>
      </c>
      <c r="J16" s="215">
        <f t="shared" si="2"/>
        <v>154</v>
      </c>
      <c r="K16" s="217">
        <v>6.9</v>
      </c>
      <c r="N16" s="231"/>
    </row>
    <row r="17" spans="1:14">
      <c r="A17" s="213" t="s">
        <v>673</v>
      </c>
      <c r="B17" s="216">
        <v>10</v>
      </c>
      <c r="C17" s="218">
        <f>(B17/$B$18)*100</f>
        <v>2.7700831024930745</v>
      </c>
      <c r="D17" s="215">
        <v>15</v>
      </c>
      <c r="E17" s="217">
        <v>2.5</v>
      </c>
      <c r="F17" s="215">
        <v>6</v>
      </c>
      <c r="G17" s="217">
        <f t="shared" si="0"/>
        <v>0.98199672667757776</v>
      </c>
      <c r="H17" s="215">
        <v>6</v>
      </c>
      <c r="I17" s="217">
        <f t="shared" si="1"/>
        <v>0.86330935251798557</v>
      </c>
      <c r="J17" s="215">
        <f t="shared" si="2"/>
        <v>37</v>
      </c>
      <c r="K17" s="217">
        <f t="shared" si="3"/>
        <v>1.6444444444444446</v>
      </c>
      <c r="N17" s="231"/>
    </row>
    <row r="18" spans="1:14">
      <c r="A18" s="226" t="s">
        <v>0</v>
      </c>
      <c r="B18" s="211">
        <f>SUM(B6:B17)</f>
        <v>361</v>
      </c>
      <c r="C18" s="227">
        <f>(B18/$B$18)*100</f>
        <v>100</v>
      </c>
      <c r="D18" s="228">
        <f>SUM(D6:D17)</f>
        <v>583</v>
      </c>
      <c r="E18" s="228">
        <f>(D18/D18)*100</f>
        <v>100</v>
      </c>
      <c r="F18" s="229">
        <f>SUM(F6:F17)</f>
        <v>611</v>
      </c>
      <c r="G18" s="229">
        <f t="shared" si="0"/>
        <v>100</v>
      </c>
      <c r="H18" s="228">
        <f>SUM(H6:H17)</f>
        <v>695</v>
      </c>
      <c r="I18" s="228">
        <f>(H18/$H$18)*100</f>
        <v>100</v>
      </c>
      <c r="J18" s="1800">
        <f>SUM(J6:J17)</f>
        <v>2250</v>
      </c>
      <c r="K18" s="229">
        <f t="shared" si="3"/>
        <v>100</v>
      </c>
      <c r="N18" s="231"/>
    </row>
    <row r="19" spans="1:14">
      <c r="A19" s="230" t="s">
        <v>649</v>
      </c>
      <c r="G19" s="231"/>
      <c r="M19" s="164"/>
    </row>
    <row r="47" spans="1:11">
      <c r="A47" s="230"/>
      <c r="K47" s="164"/>
    </row>
  </sheetData>
  <mergeCells count="6">
    <mergeCell ref="J4:K4"/>
    <mergeCell ref="H4:I4"/>
    <mergeCell ref="A4:A5"/>
    <mergeCell ref="B4:C4"/>
    <mergeCell ref="D4:E4"/>
    <mergeCell ref="F4:G4"/>
  </mergeCells>
  <printOptions horizontalCentered="1"/>
  <pageMargins left="0.59055118110236227" right="0.59055118110236227" top="0.78740157480314965" bottom="0.78740157480314965" header="0.19685039370078741" footer="0.19685039370078741"/>
  <pageSetup scale="8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42"/>
  <sheetViews>
    <sheetView zoomScaleNormal="100" workbookViewId="0">
      <selection activeCell="A2" sqref="A2"/>
    </sheetView>
  </sheetViews>
  <sheetFormatPr baseColWidth="10" defaultColWidth="11.42578125" defaultRowHeight="12.75"/>
  <cols>
    <col min="1" max="1" width="36" style="2" customWidth="1"/>
    <col min="2" max="3" width="9.140625" style="2" bestFit="1" customWidth="1"/>
    <col min="4" max="10" width="9.140625" style="2" customWidth="1"/>
    <col min="11" max="11" width="9.140625" style="2" bestFit="1" customWidth="1"/>
    <col min="12" max="12" width="9.140625" style="2" customWidth="1"/>
    <col min="13" max="17" width="9.140625" style="2" bestFit="1" customWidth="1"/>
    <col min="18" max="18" width="9.140625" style="2" customWidth="1"/>
    <col min="19" max="23" width="9.140625" style="2" bestFit="1" customWidth="1"/>
    <col min="24" max="24" width="9.140625" style="2" customWidth="1"/>
    <col min="25" max="16384" width="11.42578125" style="2"/>
  </cols>
  <sheetData>
    <row r="1" spans="1:15">
      <c r="A1" s="3" t="s">
        <v>365</v>
      </c>
      <c r="B1" s="1"/>
      <c r="C1" s="1"/>
      <c r="D1" s="1"/>
      <c r="E1" s="1"/>
    </row>
    <row r="2" spans="1:15">
      <c r="A2" s="3" t="s">
        <v>2531</v>
      </c>
      <c r="B2" s="1"/>
      <c r="C2" s="1"/>
      <c r="D2" s="1"/>
      <c r="E2" s="1"/>
    </row>
    <row r="3" spans="1:15">
      <c r="A3" s="1" t="s">
        <v>1186</v>
      </c>
      <c r="B3" s="9"/>
      <c r="C3" s="9"/>
      <c r="D3" s="9"/>
    </row>
    <row r="4" spans="1:15">
      <c r="A4" s="2233" t="s">
        <v>29</v>
      </c>
      <c r="B4" s="2234" t="s">
        <v>1187</v>
      </c>
      <c r="C4" s="2234"/>
      <c r="D4" s="2234"/>
      <c r="E4" s="2234"/>
      <c r="F4" s="2234"/>
      <c r="G4" s="2234"/>
      <c r="H4" s="2234"/>
      <c r="I4" s="2234"/>
      <c r="J4" s="2234"/>
      <c r="K4" s="2234"/>
      <c r="L4" s="434"/>
      <c r="M4" s="434"/>
      <c r="N4" s="434"/>
    </row>
    <row r="5" spans="1:15">
      <c r="A5" s="2233"/>
      <c r="B5" s="2234" t="s">
        <v>5296</v>
      </c>
      <c r="C5" s="2234"/>
      <c r="D5" s="2234"/>
      <c r="E5" s="2234"/>
      <c r="F5" s="2234"/>
      <c r="G5" s="2234"/>
      <c r="H5" s="2234"/>
      <c r="I5" s="2234"/>
      <c r="J5" s="2234"/>
      <c r="K5" s="2234"/>
      <c r="L5" s="434"/>
      <c r="M5" s="434"/>
      <c r="N5" s="434"/>
    </row>
    <row r="6" spans="1:15">
      <c r="A6" s="2233"/>
      <c r="B6" s="247" t="s">
        <v>1188</v>
      </c>
      <c r="C6" s="247" t="s">
        <v>1189</v>
      </c>
      <c r="D6" s="247" t="s">
        <v>1190</v>
      </c>
      <c r="E6" s="247" t="s">
        <v>1191</v>
      </c>
      <c r="F6" s="247" t="s">
        <v>1192</v>
      </c>
      <c r="G6" s="247" t="s">
        <v>1193</v>
      </c>
      <c r="H6" s="247" t="s">
        <v>1194</v>
      </c>
      <c r="I6" s="247" t="s">
        <v>1195</v>
      </c>
      <c r="J6" s="247" t="s">
        <v>1196</v>
      </c>
      <c r="K6" s="247" t="s">
        <v>0</v>
      </c>
      <c r="L6" s="434"/>
      <c r="M6" s="434"/>
      <c r="N6" s="434"/>
      <c r="O6" s="434"/>
    </row>
    <row r="7" spans="1:15">
      <c r="A7" s="89" t="s">
        <v>21</v>
      </c>
      <c r="B7" s="235">
        <v>0</v>
      </c>
      <c r="C7" s="235">
        <v>0</v>
      </c>
      <c r="D7" s="235">
        <v>1</v>
      </c>
      <c r="E7" s="235">
        <v>3</v>
      </c>
      <c r="F7" s="235">
        <v>1</v>
      </c>
      <c r="G7" s="235">
        <v>8</v>
      </c>
      <c r="H7" s="235">
        <v>15</v>
      </c>
      <c r="I7" s="235">
        <v>11</v>
      </c>
      <c r="J7" s="235">
        <v>1</v>
      </c>
      <c r="K7" s="235">
        <f>SUM(B7:J7)</f>
        <v>40</v>
      </c>
      <c r="L7" s="434"/>
      <c r="M7" s="434"/>
      <c r="N7" s="434"/>
      <c r="O7" s="434"/>
    </row>
    <row r="8" spans="1:15">
      <c r="A8" s="89" t="s">
        <v>20</v>
      </c>
      <c r="B8" s="235">
        <v>5</v>
      </c>
      <c r="C8" s="235">
        <v>1</v>
      </c>
      <c r="D8" s="235">
        <v>8</v>
      </c>
      <c r="E8" s="235">
        <v>6</v>
      </c>
      <c r="F8" s="235">
        <v>5</v>
      </c>
      <c r="G8" s="235">
        <v>4</v>
      </c>
      <c r="H8" s="235">
        <v>6</v>
      </c>
      <c r="I8" s="235">
        <v>9</v>
      </c>
      <c r="J8" s="235">
        <v>1</v>
      </c>
      <c r="K8" s="235">
        <f t="shared" ref="K8:K9" si="0">SUM(B8:J8)</f>
        <v>45</v>
      </c>
      <c r="L8" s="434"/>
      <c r="M8" s="434"/>
      <c r="N8" s="434"/>
      <c r="O8" s="434"/>
    </row>
    <row r="9" spans="1:15">
      <c r="A9" s="89" t="s">
        <v>30</v>
      </c>
      <c r="B9" s="235">
        <v>0</v>
      </c>
      <c r="C9" s="235">
        <v>0</v>
      </c>
      <c r="D9" s="235">
        <v>5</v>
      </c>
      <c r="E9" s="235">
        <v>3</v>
      </c>
      <c r="F9" s="235">
        <v>7</v>
      </c>
      <c r="G9" s="235">
        <v>2</v>
      </c>
      <c r="H9" s="235">
        <v>3</v>
      </c>
      <c r="I9" s="235">
        <v>0</v>
      </c>
      <c r="J9" s="235"/>
      <c r="K9" s="235">
        <f t="shared" si="0"/>
        <v>20</v>
      </c>
      <c r="L9" s="434"/>
      <c r="M9" s="434"/>
      <c r="N9" s="434"/>
      <c r="O9" s="434"/>
    </row>
    <row r="10" spans="1:15">
      <c r="A10" s="405" t="s">
        <v>41</v>
      </c>
      <c r="B10" s="247">
        <f>SUM(B7:B9)</f>
        <v>5</v>
      </c>
      <c r="C10" s="247">
        <f t="shared" ref="C10:K10" si="1">SUM(C7:C9)</f>
        <v>1</v>
      </c>
      <c r="D10" s="247">
        <f t="shared" si="1"/>
        <v>14</v>
      </c>
      <c r="E10" s="247">
        <f t="shared" si="1"/>
        <v>12</v>
      </c>
      <c r="F10" s="247">
        <f t="shared" si="1"/>
        <v>13</v>
      </c>
      <c r="G10" s="247">
        <f t="shared" si="1"/>
        <v>14</v>
      </c>
      <c r="H10" s="247">
        <f t="shared" si="1"/>
        <v>24</v>
      </c>
      <c r="I10" s="247">
        <f t="shared" si="1"/>
        <v>20</v>
      </c>
      <c r="J10" s="247">
        <f t="shared" si="1"/>
        <v>2</v>
      </c>
      <c r="K10" s="247">
        <f t="shared" si="1"/>
        <v>105</v>
      </c>
      <c r="L10" s="435"/>
      <c r="M10" s="434"/>
      <c r="N10" s="434"/>
      <c r="O10" s="434"/>
    </row>
    <row r="11" spans="1:15">
      <c r="A11" s="204" t="s">
        <v>36</v>
      </c>
      <c r="B11" s="235">
        <v>0</v>
      </c>
      <c r="C11" s="235">
        <v>0</v>
      </c>
      <c r="D11" s="235">
        <v>0</v>
      </c>
      <c r="E11" s="235">
        <v>1</v>
      </c>
      <c r="F11" s="235">
        <v>0</v>
      </c>
      <c r="G11" s="235">
        <v>3</v>
      </c>
      <c r="H11" s="235">
        <v>5</v>
      </c>
      <c r="I11" s="235">
        <v>10</v>
      </c>
      <c r="J11" s="235">
        <v>2</v>
      </c>
      <c r="K11" s="235">
        <f>SUM(B11:J11)</f>
        <v>21</v>
      </c>
      <c r="L11" s="434"/>
      <c r="M11" s="434"/>
      <c r="N11" s="434"/>
      <c r="O11" s="434"/>
    </row>
    <row r="12" spans="1:15">
      <c r="A12" s="204" t="s">
        <v>25</v>
      </c>
      <c r="B12" s="235">
        <v>0</v>
      </c>
      <c r="C12" s="235">
        <v>0</v>
      </c>
      <c r="D12" s="235">
        <v>0</v>
      </c>
      <c r="E12" s="235">
        <v>1</v>
      </c>
      <c r="F12" s="235">
        <v>3</v>
      </c>
      <c r="G12" s="235">
        <v>8</v>
      </c>
      <c r="H12" s="235">
        <v>3</v>
      </c>
      <c r="I12" s="235">
        <v>0</v>
      </c>
      <c r="J12" s="235"/>
      <c r="K12" s="235">
        <f t="shared" ref="K12:K14" si="2">SUM(B12:J12)</f>
        <v>15</v>
      </c>
      <c r="L12" s="434"/>
      <c r="M12" s="434"/>
      <c r="N12" s="434"/>
      <c r="O12" s="434"/>
    </row>
    <row r="13" spans="1:15">
      <c r="A13" s="89" t="s">
        <v>23</v>
      </c>
      <c r="B13" s="235">
        <v>1</v>
      </c>
      <c r="C13" s="235">
        <v>1</v>
      </c>
      <c r="D13" s="235">
        <v>2</v>
      </c>
      <c r="E13" s="235">
        <v>3</v>
      </c>
      <c r="F13" s="235">
        <v>2</v>
      </c>
      <c r="G13" s="235">
        <v>2</v>
      </c>
      <c r="H13" s="235">
        <v>3</v>
      </c>
      <c r="I13" s="235">
        <v>0</v>
      </c>
      <c r="J13" s="235"/>
      <c r="K13" s="235">
        <f t="shared" si="2"/>
        <v>14</v>
      </c>
      <c r="L13" s="434"/>
      <c r="M13" s="434"/>
      <c r="N13" s="434"/>
      <c r="O13" s="434"/>
    </row>
    <row r="14" spans="1:15">
      <c r="A14" s="204" t="s">
        <v>24</v>
      </c>
      <c r="B14" s="235">
        <v>0</v>
      </c>
      <c r="C14" s="235"/>
      <c r="D14" s="235">
        <v>1</v>
      </c>
      <c r="E14" s="235">
        <v>2</v>
      </c>
      <c r="F14" s="235">
        <v>5</v>
      </c>
      <c r="G14" s="235">
        <v>3</v>
      </c>
      <c r="H14" s="235">
        <v>3</v>
      </c>
      <c r="I14" s="235">
        <v>0</v>
      </c>
      <c r="J14" s="235">
        <v>2</v>
      </c>
      <c r="K14" s="235">
        <f t="shared" si="2"/>
        <v>16</v>
      </c>
      <c r="L14" s="434"/>
      <c r="M14" s="434"/>
      <c r="N14" s="434"/>
      <c r="O14" s="434"/>
    </row>
    <row r="15" spans="1:15">
      <c r="A15" s="405" t="s">
        <v>43</v>
      </c>
      <c r="B15" s="247">
        <f>SUM(B11:B14)</f>
        <v>1</v>
      </c>
      <c r="C15" s="247">
        <f t="shared" ref="C15:K15" si="3">SUM(C11:C14)</f>
        <v>1</v>
      </c>
      <c r="D15" s="247">
        <f t="shared" si="3"/>
        <v>3</v>
      </c>
      <c r="E15" s="247">
        <f t="shared" si="3"/>
        <v>7</v>
      </c>
      <c r="F15" s="247">
        <f t="shared" si="3"/>
        <v>10</v>
      </c>
      <c r="G15" s="247">
        <f t="shared" si="3"/>
        <v>16</v>
      </c>
      <c r="H15" s="247">
        <f t="shared" si="3"/>
        <v>14</v>
      </c>
      <c r="I15" s="247">
        <f t="shared" si="3"/>
        <v>10</v>
      </c>
      <c r="J15" s="247">
        <f t="shared" si="3"/>
        <v>4</v>
      </c>
      <c r="K15" s="247">
        <f t="shared" si="3"/>
        <v>66</v>
      </c>
      <c r="L15" s="435"/>
      <c r="M15" s="434"/>
      <c r="N15" s="434"/>
      <c r="O15" s="434"/>
    </row>
    <row r="16" spans="1:15">
      <c r="A16" s="204" t="s">
        <v>16</v>
      </c>
      <c r="B16" s="235">
        <v>1</v>
      </c>
      <c r="C16" s="235">
        <v>1</v>
      </c>
      <c r="D16" s="235">
        <v>3</v>
      </c>
      <c r="E16" s="235">
        <v>1</v>
      </c>
      <c r="F16" s="235">
        <v>2</v>
      </c>
      <c r="G16" s="235">
        <v>1</v>
      </c>
      <c r="H16" s="235">
        <v>5</v>
      </c>
      <c r="I16" s="235">
        <v>12</v>
      </c>
      <c r="J16" s="235">
        <v>2</v>
      </c>
      <c r="K16" s="235">
        <f>SUM(B16:J16)</f>
        <v>28</v>
      </c>
      <c r="L16" s="434"/>
      <c r="M16" s="434"/>
      <c r="N16" s="434"/>
      <c r="O16" s="434"/>
    </row>
    <row r="17" spans="1:15">
      <c r="A17" s="204" t="s">
        <v>17</v>
      </c>
      <c r="B17" s="235">
        <v>1</v>
      </c>
      <c r="C17" s="235">
        <v>0</v>
      </c>
      <c r="D17" s="235">
        <v>0</v>
      </c>
      <c r="E17" s="235">
        <v>0</v>
      </c>
      <c r="F17" s="235">
        <v>0</v>
      </c>
      <c r="G17" s="235">
        <v>0</v>
      </c>
      <c r="H17" s="235">
        <v>0</v>
      </c>
      <c r="I17" s="235">
        <v>0</v>
      </c>
      <c r="J17" s="235"/>
      <c r="K17" s="235">
        <f t="shared" ref="K17:K19" si="4">SUM(B17:J17)</f>
        <v>1</v>
      </c>
      <c r="L17" s="434"/>
      <c r="M17" s="434"/>
      <c r="N17" s="434"/>
      <c r="O17" s="434"/>
    </row>
    <row r="18" spans="1:15">
      <c r="A18" s="204" t="s">
        <v>19</v>
      </c>
      <c r="B18" s="235">
        <v>0</v>
      </c>
      <c r="C18" s="235">
        <v>0</v>
      </c>
      <c r="D18" s="235">
        <v>2</v>
      </c>
      <c r="E18" s="235">
        <v>2</v>
      </c>
      <c r="F18" s="235">
        <v>2</v>
      </c>
      <c r="G18" s="235">
        <v>1</v>
      </c>
      <c r="H18" s="235">
        <v>6</v>
      </c>
      <c r="I18" s="235">
        <v>6</v>
      </c>
      <c r="J18" s="235"/>
      <c r="K18" s="235">
        <f t="shared" si="4"/>
        <v>19</v>
      </c>
      <c r="L18" s="434"/>
      <c r="M18" s="434"/>
      <c r="N18" s="434"/>
      <c r="O18" s="434"/>
    </row>
    <row r="19" spans="1:15">
      <c r="A19" s="204" t="s">
        <v>18</v>
      </c>
      <c r="B19" s="235">
        <v>0</v>
      </c>
      <c r="C19" s="235">
        <v>0</v>
      </c>
      <c r="D19" s="235">
        <v>5</v>
      </c>
      <c r="E19" s="235">
        <v>3</v>
      </c>
      <c r="F19" s="235">
        <v>4</v>
      </c>
      <c r="G19" s="235">
        <v>2</v>
      </c>
      <c r="H19" s="235">
        <v>3</v>
      </c>
      <c r="I19" s="235">
        <v>5</v>
      </c>
      <c r="J19" s="235">
        <v>2</v>
      </c>
      <c r="K19" s="235">
        <f t="shared" si="4"/>
        <v>24</v>
      </c>
      <c r="L19" s="434"/>
      <c r="M19" s="434"/>
      <c r="N19" s="434"/>
      <c r="O19" s="434"/>
    </row>
    <row r="20" spans="1:15">
      <c r="A20" s="405" t="s">
        <v>44</v>
      </c>
      <c r="B20" s="247">
        <f>SUM(B16:B19)</f>
        <v>2</v>
      </c>
      <c r="C20" s="247">
        <f t="shared" ref="C20:K20" si="5">SUM(C16:C19)</f>
        <v>1</v>
      </c>
      <c r="D20" s="247">
        <f t="shared" si="5"/>
        <v>10</v>
      </c>
      <c r="E20" s="247">
        <f t="shared" si="5"/>
        <v>6</v>
      </c>
      <c r="F20" s="247">
        <f t="shared" si="5"/>
        <v>8</v>
      </c>
      <c r="G20" s="247">
        <f t="shared" si="5"/>
        <v>4</v>
      </c>
      <c r="H20" s="247">
        <f t="shared" si="5"/>
        <v>14</v>
      </c>
      <c r="I20" s="247">
        <f t="shared" si="5"/>
        <v>23</v>
      </c>
      <c r="J20" s="247">
        <f t="shared" si="5"/>
        <v>4</v>
      </c>
      <c r="K20" s="247">
        <f t="shared" si="5"/>
        <v>72</v>
      </c>
      <c r="L20" s="435"/>
      <c r="M20" s="434"/>
      <c r="N20" s="434"/>
      <c r="O20" s="434"/>
    </row>
    <row r="21" spans="1:15">
      <c r="A21" s="405" t="s">
        <v>31</v>
      </c>
      <c r="B21" s="247">
        <f>SUM(B20,B15,B10)</f>
        <v>8</v>
      </c>
      <c r="C21" s="247">
        <f t="shared" ref="C21:K21" si="6">SUM(C20,C15,C10)</f>
        <v>3</v>
      </c>
      <c r="D21" s="247">
        <f t="shared" si="6"/>
        <v>27</v>
      </c>
      <c r="E21" s="247">
        <f t="shared" si="6"/>
        <v>25</v>
      </c>
      <c r="F21" s="247">
        <f t="shared" si="6"/>
        <v>31</v>
      </c>
      <c r="G21" s="247">
        <f t="shared" si="6"/>
        <v>34</v>
      </c>
      <c r="H21" s="247">
        <f t="shared" si="6"/>
        <v>52</v>
      </c>
      <c r="I21" s="247">
        <f t="shared" si="6"/>
        <v>53</v>
      </c>
      <c r="J21" s="247">
        <f t="shared" si="6"/>
        <v>10</v>
      </c>
      <c r="K21" s="247">
        <f t="shared" si="6"/>
        <v>243</v>
      </c>
      <c r="L21" s="434"/>
      <c r="M21" s="434"/>
      <c r="N21" s="434"/>
      <c r="O21" s="434"/>
    </row>
    <row r="22" spans="1:15">
      <c r="A22" s="436"/>
      <c r="K22" s="137"/>
      <c r="L22" s="434"/>
      <c r="M22" s="434"/>
      <c r="N22" s="434"/>
    </row>
    <row r="23" spans="1:15">
      <c r="A23" s="2233" t="s">
        <v>29</v>
      </c>
      <c r="B23" s="2234" t="s">
        <v>1187</v>
      </c>
      <c r="C23" s="2234"/>
      <c r="D23" s="2234"/>
      <c r="E23" s="2234"/>
      <c r="F23" s="2234"/>
      <c r="G23" s="2234"/>
      <c r="H23" s="2234"/>
      <c r="I23" s="2234"/>
      <c r="J23" s="2234"/>
      <c r="K23" s="2234"/>
      <c r="L23" s="434"/>
      <c r="M23" s="434"/>
      <c r="N23" s="434"/>
    </row>
    <row r="24" spans="1:15">
      <c r="A24" s="2233"/>
      <c r="B24" s="2234" t="s">
        <v>5297</v>
      </c>
      <c r="C24" s="2234"/>
      <c r="D24" s="2234"/>
      <c r="E24" s="2234"/>
      <c r="F24" s="2234"/>
      <c r="G24" s="2234"/>
      <c r="H24" s="2234"/>
      <c r="I24" s="2234"/>
      <c r="J24" s="2234"/>
      <c r="K24" s="2234"/>
      <c r="L24" s="434"/>
      <c r="M24" s="434"/>
      <c r="N24" s="434"/>
    </row>
    <row r="25" spans="1:15">
      <c r="A25" s="2233"/>
      <c r="B25" s="247" t="s">
        <v>1188</v>
      </c>
      <c r="C25" s="247" t="s">
        <v>1189</v>
      </c>
      <c r="D25" s="247" t="s">
        <v>1190</v>
      </c>
      <c r="E25" s="247" t="s">
        <v>1191</v>
      </c>
      <c r="F25" s="247" t="s">
        <v>1192</v>
      </c>
      <c r="G25" s="247" t="s">
        <v>1193</v>
      </c>
      <c r="H25" s="247" t="s">
        <v>1194</v>
      </c>
      <c r="I25" s="247" t="s">
        <v>1195</v>
      </c>
      <c r="J25" s="247" t="s">
        <v>1196</v>
      </c>
      <c r="K25" s="247" t="s">
        <v>0</v>
      </c>
      <c r="L25" s="434"/>
      <c r="M25" s="434"/>
      <c r="N25" s="434"/>
    </row>
    <row r="26" spans="1:15">
      <c r="A26" s="89" t="s">
        <v>21</v>
      </c>
      <c r="B26" s="235">
        <v>0</v>
      </c>
      <c r="C26" s="235">
        <v>0</v>
      </c>
      <c r="D26" s="235">
        <v>33</v>
      </c>
      <c r="E26" s="235">
        <v>30</v>
      </c>
      <c r="F26" s="235">
        <v>21</v>
      </c>
      <c r="G26" s="235">
        <v>25</v>
      </c>
      <c r="H26" s="235">
        <v>16</v>
      </c>
      <c r="I26" s="235">
        <v>9</v>
      </c>
      <c r="J26" s="235"/>
      <c r="K26" s="235">
        <f>SUM(B26:J26)</f>
        <v>134</v>
      </c>
      <c r="L26" s="434"/>
      <c r="M26" s="434"/>
      <c r="N26" s="434"/>
    </row>
    <row r="27" spans="1:15">
      <c r="A27" s="89" t="s">
        <v>20</v>
      </c>
      <c r="B27" s="235">
        <v>21</v>
      </c>
      <c r="C27" s="235">
        <v>16</v>
      </c>
      <c r="D27" s="235">
        <v>25</v>
      </c>
      <c r="E27" s="235">
        <v>17</v>
      </c>
      <c r="F27" s="235">
        <v>6</v>
      </c>
      <c r="G27" s="235">
        <v>16</v>
      </c>
      <c r="H27" s="235">
        <v>8</v>
      </c>
      <c r="I27" s="235">
        <v>3</v>
      </c>
      <c r="J27" s="235"/>
      <c r="K27" s="235">
        <f t="shared" ref="K27:K28" si="7">SUM(B27:J27)</f>
        <v>112</v>
      </c>
      <c r="L27" s="434"/>
      <c r="M27" s="434"/>
      <c r="N27" s="434"/>
    </row>
    <row r="28" spans="1:15">
      <c r="A28" s="89" t="s">
        <v>30</v>
      </c>
      <c r="B28" s="235">
        <v>0</v>
      </c>
      <c r="C28" s="235">
        <v>0</v>
      </c>
      <c r="D28" s="235">
        <v>5</v>
      </c>
      <c r="E28" s="235">
        <v>4</v>
      </c>
      <c r="F28" s="235">
        <v>7</v>
      </c>
      <c r="G28" s="235">
        <v>8</v>
      </c>
      <c r="H28" s="235">
        <v>7</v>
      </c>
      <c r="I28" s="235">
        <v>0</v>
      </c>
      <c r="J28" s="235"/>
      <c r="K28" s="235">
        <f t="shared" si="7"/>
        <v>31</v>
      </c>
      <c r="L28" s="434"/>
      <c r="M28" s="434"/>
      <c r="N28" s="434"/>
    </row>
    <row r="29" spans="1:15">
      <c r="A29" s="405" t="s">
        <v>41</v>
      </c>
      <c r="B29" s="247">
        <f>SUM(B26:B28)</f>
        <v>21</v>
      </c>
      <c r="C29" s="247">
        <f t="shared" ref="C29:K29" si="8">SUM(C26:C28)</f>
        <v>16</v>
      </c>
      <c r="D29" s="247">
        <f t="shared" si="8"/>
        <v>63</v>
      </c>
      <c r="E29" s="247">
        <f t="shared" si="8"/>
        <v>51</v>
      </c>
      <c r="F29" s="247">
        <f t="shared" si="8"/>
        <v>34</v>
      </c>
      <c r="G29" s="247">
        <f t="shared" si="8"/>
        <v>49</v>
      </c>
      <c r="H29" s="247">
        <f t="shared" si="8"/>
        <v>31</v>
      </c>
      <c r="I29" s="247">
        <f t="shared" si="8"/>
        <v>12</v>
      </c>
      <c r="J29" s="247">
        <f t="shared" si="8"/>
        <v>0</v>
      </c>
      <c r="K29" s="247">
        <f t="shared" si="8"/>
        <v>277</v>
      </c>
      <c r="L29" s="437"/>
      <c r="M29" s="437"/>
      <c r="N29" s="437"/>
    </row>
    <row r="30" spans="1:15">
      <c r="A30" s="204" t="s">
        <v>36</v>
      </c>
      <c r="B30" s="235">
        <v>0</v>
      </c>
      <c r="C30" s="235">
        <v>0</v>
      </c>
      <c r="D30" s="235">
        <v>0</v>
      </c>
      <c r="E30" s="235">
        <v>0</v>
      </c>
      <c r="F30" s="235">
        <v>0</v>
      </c>
      <c r="G30" s="235">
        <v>10</v>
      </c>
      <c r="H30" s="235">
        <v>14</v>
      </c>
      <c r="I30" s="235">
        <v>6</v>
      </c>
      <c r="J30" s="235"/>
      <c r="K30" s="235">
        <f>SUM(B30:J30)</f>
        <v>30</v>
      </c>
      <c r="L30" s="434"/>
      <c r="M30" s="434"/>
      <c r="N30" s="434"/>
    </row>
    <row r="31" spans="1:15">
      <c r="A31" s="204" t="s">
        <v>25</v>
      </c>
      <c r="B31" s="235">
        <v>0</v>
      </c>
      <c r="C31" s="235">
        <v>0</v>
      </c>
      <c r="D31" s="235">
        <v>4</v>
      </c>
      <c r="E31" s="235">
        <v>6</v>
      </c>
      <c r="F31" s="235">
        <v>3</v>
      </c>
      <c r="G31" s="235">
        <v>7</v>
      </c>
      <c r="H31" s="235">
        <v>2</v>
      </c>
      <c r="I31" s="235">
        <v>0</v>
      </c>
      <c r="J31" s="235"/>
      <c r="K31" s="235">
        <f t="shared" ref="K31:K33" si="9">SUM(B31:J31)</f>
        <v>22</v>
      </c>
      <c r="L31" s="434"/>
      <c r="M31" s="434"/>
      <c r="N31" s="434"/>
    </row>
    <row r="32" spans="1:15">
      <c r="A32" s="89" t="s">
        <v>23</v>
      </c>
      <c r="B32" s="235">
        <v>21</v>
      </c>
      <c r="C32" s="235">
        <v>8</v>
      </c>
      <c r="D32" s="235">
        <v>14</v>
      </c>
      <c r="E32" s="235">
        <v>15</v>
      </c>
      <c r="F32" s="235">
        <v>11</v>
      </c>
      <c r="G32" s="235">
        <v>4</v>
      </c>
      <c r="H32" s="235">
        <v>4</v>
      </c>
      <c r="I32" s="235">
        <v>2</v>
      </c>
      <c r="J32" s="235"/>
      <c r="K32" s="235">
        <f t="shared" si="9"/>
        <v>79</v>
      </c>
      <c r="L32" s="434"/>
      <c r="M32" s="434"/>
      <c r="N32" s="434"/>
    </row>
    <row r="33" spans="1:14">
      <c r="A33" s="204" t="s">
        <v>24</v>
      </c>
      <c r="B33" s="235">
        <v>3</v>
      </c>
      <c r="C33" s="235">
        <v>1</v>
      </c>
      <c r="D33" s="235">
        <v>7</v>
      </c>
      <c r="E33" s="235">
        <v>6</v>
      </c>
      <c r="F33" s="235">
        <v>2</v>
      </c>
      <c r="G33" s="235">
        <v>2</v>
      </c>
      <c r="H33" s="235">
        <v>1</v>
      </c>
      <c r="I33" s="235">
        <v>1</v>
      </c>
      <c r="J33" s="235"/>
      <c r="K33" s="235">
        <f t="shared" si="9"/>
        <v>23</v>
      </c>
      <c r="L33" s="434"/>
      <c r="M33" s="434"/>
      <c r="N33" s="434"/>
    </row>
    <row r="34" spans="1:14">
      <c r="A34" s="405" t="s">
        <v>43</v>
      </c>
      <c r="B34" s="247">
        <f>SUM(B30:B33)</f>
        <v>24</v>
      </c>
      <c r="C34" s="247">
        <f t="shared" ref="C34:K34" si="10">SUM(C30:C33)</f>
        <v>9</v>
      </c>
      <c r="D34" s="247">
        <f t="shared" si="10"/>
        <v>25</v>
      </c>
      <c r="E34" s="247">
        <v>26</v>
      </c>
      <c r="F34" s="247">
        <f t="shared" si="10"/>
        <v>16</v>
      </c>
      <c r="G34" s="247">
        <f t="shared" si="10"/>
        <v>23</v>
      </c>
      <c r="H34" s="247">
        <f t="shared" si="10"/>
        <v>21</v>
      </c>
      <c r="I34" s="247">
        <f t="shared" si="10"/>
        <v>9</v>
      </c>
      <c r="J34" s="247">
        <f t="shared" si="10"/>
        <v>0</v>
      </c>
      <c r="K34" s="247">
        <f t="shared" si="10"/>
        <v>154</v>
      </c>
      <c r="L34" s="437"/>
      <c r="M34" s="437"/>
      <c r="N34" s="437"/>
    </row>
    <row r="35" spans="1:14">
      <c r="A35" s="204" t="s">
        <v>16</v>
      </c>
      <c r="B35" s="235">
        <v>39</v>
      </c>
      <c r="C35" s="235">
        <v>36</v>
      </c>
      <c r="D35" s="235">
        <v>47</v>
      </c>
      <c r="E35" s="235">
        <v>47</v>
      </c>
      <c r="F35" s="235">
        <v>17</v>
      </c>
      <c r="G35" s="235">
        <v>18</v>
      </c>
      <c r="H35" s="235">
        <v>20</v>
      </c>
      <c r="I35" s="235">
        <v>9</v>
      </c>
      <c r="J35" s="235"/>
      <c r="K35" s="235">
        <f>SUM(B35:J35)</f>
        <v>233</v>
      </c>
      <c r="L35" s="434"/>
      <c r="M35" s="434"/>
      <c r="N35" s="434"/>
    </row>
    <row r="36" spans="1:14">
      <c r="A36" s="204" t="s">
        <v>17</v>
      </c>
      <c r="B36" s="235">
        <v>24</v>
      </c>
      <c r="C36" s="235">
        <v>0</v>
      </c>
      <c r="D36" s="235">
        <v>0</v>
      </c>
      <c r="E36" s="235">
        <v>0</v>
      </c>
      <c r="F36" s="235">
        <v>0</v>
      </c>
      <c r="G36" s="235">
        <v>0</v>
      </c>
      <c r="H36" s="235">
        <v>0</v>
      </c>
      <c r="I36" s="235">
        <v>0</v>
      </c>
      <c r="J36" s="235"/>
      <c r="K36" s="235">
        <f t="shared" ref="K36:K38" si="11">SUM(B36:J36)</f>
        <v>24</v>
      </c>
      <c r="L36" s="434"/>
      <c r="M36" s="434"/>
      <c r="N36" s="434"/>
    </row>
    <row r="37" spans="1:14">
      <c r="A37" s="204" t="s">
        <v>19</v>
      </c>
      <c r="B37" s="235">
        <v>0</v>
      </c>
      <c r="C37" s="235">
        <v>1</v>
      </c>
      <c r="D37" s="235">
        <v>14</v>
      </c>
      <c r="E37" s="235">
        <v>15</v>
      </c>
      <c r="F37" s="235">
        <v>7</v>
      </c>
      <c r="G37" s="235">
        <v>9</v>
      </c>
      <c r="H37" s="235">
        <v>3</v>
      </c>
      <c r="I37" s="235">
        <v>0</v>
      </c>
      <c r="J37" s="235"/>
      <c r="K37" s="235">
        <f t="shared" si="11"/>
        <v>49</v>
      </c>
      <c r="L37" s="434"/>
      <c r="M37" s="434"/>
      <c r="N37" s="434"/>
    </row>
    <row r="38" spans="1:14">
      <c r="A38" s="204" t="s">
        <v>18</v>
      </c>
      <c r="B38" s="235">
        <v>0</v>
      </c>
      <c r="C38" s="235">
        <v>0</v>
      </c>
      <c r="D38" s="235">
        <v>13</v>
      </c>
      <c r="E38" s="235">
        <v>9</v>
      </c>
      <c r="F38" s="235">
        <v>11</v>
      </c>
      <c r="G38" s="235">
        <v>12</v>
      </c>
      <c r="H38" s="235">
        <v>4</v>
      </c>
      <c r="I38" s="235">
        <v>4</v>
      </c>
      <c r="J38" s="235"/>
      <c r="K38" s="235">
        <f t="shared" si="11"/>
        <v>53</v>
      </c>
      <c r="L38" s="434"/>
      <c r="M38" s="434"/>
      <c r="N38" s="434"/>
    </row>
    <row r="39" spans="1:14">
      <c r="A39" s="405" t="s">
        <v>44</v>
      </c>
      <c r="B39" s="247">
        <f>SUM(B35:B38)</f>
        <v>63</v>
      </c>
      <c r="C39" s="247">
        <f t="shared" ref="C39:K39" si="12">SUM(C35:C38)</f>
        <v>37</v>
      </c>
      <c r="D39" s="247">
        <f t="shared" si="12"/>
        <v>74</v>
      </c>
      <c r="E39" s="247">
        <f t="shared" si="12"/>
        <v>71</v>
      </c>
      <c r="F39" s="247">
        <f t="shared" si="12"/>
        <v>35</v>
      </c>
      <c r="G39" s="247">
        <f t="shared" si="12"/>
        <v>39</v>
      </c>
      <c r="H39" s="247">
        <f t="shared" si="12"/>
        <v>27</v>
      </c>
      <c r="I39" s="247">
        <f t="shared" si="12"/>
        <v>13</v>
      </c>
      <c r="J39" s="247">
        <f t="shared" si="12"/>
        <v>0</v>
      </c>
      <c r="K39" s="247">
        <f t="shared" si="12"/>
        <v>359</v>
      </c>
      <c r="L39" s="437"/>
      <c r="M39" s="437"/>
      <c r="N39" s="437"/>
    </row>
    <row r="40" spans="1:14">
      <c r="A40" s="405" t="s">
        <v>31</v>
      </c>
      <c r="B40" s="247">
        <f>SUM(B39,B34,B29)</f>
        <v>108</v>
      </c>
      <c r="C40" s="247">
        <f t="shared" ref="C40:K40" si="13">SUM(C39,C34,C29)</f>
        <v>62</v>
      </c>
      <c r="D40" s="247">
        <f t="shared" si="13"/>
        <v>162</v>
      </c>
      <c r="E40" s="247">
        <f t="shared" si="13"/>
        <v>148</v>
      </c>
      <c r="F40" s="247">
        <f t="shared" si="13"/>
        <v>85</v>
      </c>
      <c r="G40" s="247">
        <f t="shared" si="13"/>
        <v>111</v>
      </c>
      <c r="H40" s="247">
        <f t="shared" si="13"/>
        <v>79</v>
      </c>
      <c r="I40" s="247">
        <f t="shared" si="13"/>
        <v>34</v>
      </c>
      <c r="J40" s="247">
        <f t="shared" si="13"/>
        <v>0</v>
      </c>
      <c r="K40" s="247">
        <f t="shared" si="13"/>
        <v>790</v>
      </c>
      <c r="L40" s="437"/>
      <c r="M40" s="437"/>
      <c r="N40" s="437"/>
    </row>
    <row r="41" spans="1:14">
      <c r="A41" s="433" t="s">
        <v>6541</v>
      </c>
      <c r="B41" s="137"/>
    </row>
    <row r="42" spans="1:14">
      <c r="A42" s="433" t="s">
        <v>1197</v>
      </c>
      <c r="B42" s="137"/>
    </row>
  </sheetData>
  <mergeCells count="6">
    <mergeCell ref="A4:A6"/>
    <mergeCell ref="B4:K4"/>
    <mergeCell ref="B5:K5"/>
    <mergeCell ref="A23:A25"/>
    <mergeCell ref="B23:K23"/>
    <mergeCell ref="B24:K24"/>
  </mergeCells>
  <printOptions horizontalCentered="1"/>
  <pageMargins left="0.23622047244094491" right="0.23622047244094491" top="0.74803149606299213" bottom="0.74803149606299213" header="0.19685039370078741" footer="0.19685039370078741"/>
  <pageSetup scale="96" orientation="landscape" r:id="rId1"/>
  <rowBreaks count="2" manualBreakCount="2">
    <brk id="22" max="16383" man="1"/>
    <brk id="6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36"/>
  <sheetViews>
    <sheetView zoomScaleNormal="100" workbookViewId="0">
      <selection activeCell="A2" sqref="A2"/>
    </sheetView>
  </sheetViews>
  <sheetFormatPr baseColWidth="10" defaultColWidth="11.42578125" defaultRowHeight="12.75"/>
  <cols>
    <col min="1" max="1" width="35.85546875" style="2" customWidth="1"/>
    <col min="2" max="6" width="14.7109375" style="2" customWidth="1"/>
    <col min="7" max="7" width="11.42578125" style="2"/>
    <col min="8" max="8" width="12.28515625" style="2" customWidth="1"/>
    <col min="9" max="16384" width="11.42578125" style="2"/>
  </cols>
  <sheetData>
    <row r="1" spans="1:6">
      <c r="A1" s="3" t="s">
        <v>365</v>
      </c>
      <c r="B1" s="1"/>
      <c r="C1" s="1"/>
      <c r="D1" s="1"/>
      <c r="E1"/>
      <c r="F1"/>
    </row>
    <row r="2" spans="1:6">
      <c r="A2" s="3" t="s">
        <v>2532</v>
      </c>
      <c r="B2" s="1"/>
      <c r="C2" s="1"/>
      <c r="D2" s="1"/>
      <c r="E2"/>
      <c r="F2"/>
    </row>
    <row r="3" spans="1:6">
      <c r="A3" s="1" t="s">
        <v>1198</v>
      </c>
      <c r="B3" s="9"/>
      <c r="C3" s="9"/>
      <c r="D3"/>
      <c r="E3"/>
      <c r="F3"/>
    </row>
    <row r="4" spans="1:6">
      <c r="A4" s="2186" t="s">
        <v>29</v>
      </c>
      <c r="B4" s="2185" t="s">
        <v>5074</v>
      </c>
      <c r="C4" s="2185"/>
      <c r="D4" s="2185"/>
      <c r="E4" s="2185"/>
      <c r="F4" s="2185"/>
    </row>
    <row r="5" spans="1:6" ht="25.5">
      <c r="A5" s="2186"/>
      <c r="B5" s="401" t="s">
        <v>1199</v>
      </c>
      <c r="C5" s="401" t="s">
        <v>1200</v>
      </c>
      <c r="D5" s="401" t="s">
        <v>1201</v>
      </c>
      <c r="E5" s="401" t="s">
        <v>1202</v>
      </c>
      <c r="F5" s="401" t="s">
        <v>16</v>
      </c>
    </row>
    <row r="6" spans="1:6">
      <c r="A6" s="438" t="s">
        <v>21</v>
      </c>
      <c r="B6" s="97">
        <v>4</v>
      </c>
      <c r="C6" s="97">
        <v>0</v>
      </c>
      <c r="D6" s="97">
        <v>14</v>
      </c>
      <c r="E6" s="97">
        <v>3</v>
      </c>
      <c r="F6" s="97">
        <v>5</v>
      </c>
    </row>
    <row r="7" spans="1:6">
      <c r="A7" s="438" t="s">
        <v>20</v>
      </c>
      <c r="B7" s="97">
        <v>9</v>
      </c>
      <c r="C7" s="97">
        <v>0</v>
      </c>
      <c r="D7" s="97">
        <v>15</v>
      </c>
      <c r="E7" s="97">
        <v>0</v>
      </c>
      <c r="F7" s="97">
        <v>2</v>
      </c>
    </row>
    <row r="8" spans="1:6">
      <c r="A8" s="438" t="s">
        <v>30</v>
      </c>
      <c r="B8" s="97">
        <v>3</v>
      </c>
      <c r="C8" s="97">
        <v>0</v>
      </c>
      <c r="D8" s="97">
        <v>2</v>
      </c>
      <c r="E8" s="97">
        <v>0</v>
      </c>
      <c r="F8" s="97">
        <v>5</v>
      </c>
    </row>
    <row r="9" spans="1:6">
      <c r="A9" s="291" t="s">
        <v>41</v>
      </c>
      <c r="B9" s="247">
        <f>SUM(B6:B8)</f>
        <v>16</v>
      </c>
      <c r="C9" s="247">
        <f t="shared" ref="C9:F9" si="0">SUM(C6:C8)</f>
        <v>0</v>
      </c>
      <c r="D9" s="247">
        <f t="shared" si="0"/>
        <v>31</v>
      </c>
      <c r="E9" s="247">
        <f t="shared" si="0"/>
        <v>3</v>
      </c>
      <c r="F9" s="247">
        <f t="shared" si="0"/>
        <v>12</v>
      </c>
    </row>
    <row r="10" spans="1:6">
      <c r="A10" s="358" t="s">
        <v>36</v>
      </c>
      <c r="B10" s="235">
        <v>21</v>
      </c>
      <c r="C10" s="235">
        <v>0</v>
      </c>
      <c r="D10" s="235">
        <v>0</v>
      </c>
      <c r="E10" s="235">
        <v>0</v>
      </c>
      <c r="F10" s="235">
        <v>0</v>
      </c>
    </row>
    <row r="11" spans="1:6">
      <c r="A11" s="358" t="s">
        <v>25</v>
      </c>
      <c r="B11" s="235">
        <v>4</v>
      </c>
      <c r="C11" s="235">
        <v>0</v>
      </c>
      <c r="D11" s="235">
        <v>0</v>
      </c>
      <c r="E11" s="235">
        <v>0</v>
      </c>
      <c r="F11" s="235">
        <v>0</v>
      </c>
    </row>
    <row r="12" spans="1:6">
      <c r="A12" s="89" t="s">
        <v>23</v>
      </c>
      <c r="B12" s="235">
        <v>0</v>
      </c>
      <c r="C12" s="235">
        <v>5</v>
      </c>
      <c r="D12" s="235">
        <v>0</v>
      </c>
      <c r="E12" s="235">
        <v>0</v>
      </c>
      <c r="F12" s="235">
        <v>1</v>
      </c>
    </row>
    <row r="13" spans="1:6">
      <c r="A13" s="204" t="s">
        <v>24</v>
      </c>
      <c r="B13" s="235">
        <v>1</v>
      </c>
      <c r="C13" s="235">
        <v>1</v>
      </c>
      <c r="D13" s="235">
        <v>1</v>
      </c>
      <c r="E13" s="235">
        <v>0</v>
      </c>
      <c r="F13" s="235">
        <v>0</v>
      </c>
    </row>
    <row r="14" spans="1:6">
      <c r="A14" s="291" t="s">
        <v>43</v>
      </c>
      <c r="B14" s="247">
        <f>SUM(B10:B13)</f>
        <v>26</v>
      </c>
      <c r="C14" s="247">
        <f t="shared" ref="C14:F14" si="1">SUM(C10:C13)</f>
        <v>6</v>
      </c>
      <c r="D14" s="247">
        <f t="shared" si="1"/>
        <v>1</v>
      </c>
      <c r="E14" s="247">
        <f t="shared" si="1"/>
        <v>0</v>
      </c>
      <c r="F14" s="247">
        <f t="shared" si="1"/>
        <v>1</v>
      </c>
    </row>
    <row r="15" spans="1:6">
      <c r="A15" s="439" t="s">
        <v>16</v>
      </c>
      <c r="B15" s="97">
        <v>4</v>
      </c>
      <c r="C15" s="97">
        <v>0</v>
      </c>
      <c r="D15" s="97">
        <v>5</v>
      </c>
      <c r="E15" s="97">
        <v>0</v>
      </c>
      <c r="F15" s="97">
        <v>13</v>
      </c>
    </row>
    <row r="16" spans="1:6">
      <c r="A16" s="439" t="s">
        <v>17</v>
      </c>
      <c r="B16" s="97">
        <v>0</v>
      </c>
      <c r="C16" s="97">
        <v>0</v>
      </c>
      <c r="D16" s="97">
        <v>0</v>
      </c>
      <c r="E16" s="97">
        <v>0</v>
      </c>
      <c r="F16" s="97">
        <v>0</v>
      </c>
    </row>
    <row r="17" spans="1:7">
      <c r="A17" s="439" t="s">
        <v>19</v>
      </c>
      <c r="B17" s="97">
        <v>2</v>
      </c>
      <c r="C17" s="97">
        <v>0</v>
      </c>
      <c r="D17" s="97">
        <v>0</v>
      </c>
      <c r="E17" s="97">
        <v>0</v>
      </c>
      <c r="F17" s="97">
        <v>0</v>
      </c>
    </row>
    <row r="18" spans="1:7">
      <c r="A18" s="439" t="s">
        <v>18</v>
      </c>
      <c r="B18" s="97">
        <v>4</v>
      </c>
      <c r="C18" s="97">
        <v>0</v>
      </c>
      <c r="D18" s="97">
        <v>6</v>
      </c>
      <c r="E18" s="97">
        <v>0</v>
      </c>
      <c r="F18" s="97">
        <v>2</v>
      </c>
    </row>
    <row r="19" spans="1:7">
      <c r="A19" s="291" t="s">
        <v>44</v>
      </c>
      <c r="B19" s="247">
        <f>SUM(B15:B18)</f>
        <v>10</v>
      </c>
      <c r="C19" s="247">
        <f t="shared" ref="C19:F19" si="2">SUM(C15:C18)</f>
        <v>0</v>
      </c>
      <c r="D19" s="247">
        <f t="shared" si="2"/>
        <v>11</v>
      </c>
      <c r="E19" s="247">
        <f t="shared" si="2"/>
        <v>0</v>
      </c>
      <c r="F19" s="247">
        <f t="shared" si="2"/>
        <v>15</v>
      </c>
    </row>
    <row r="20" spans="1:7">
      <c r="A20" s="405" t="s">
        <v>31</v>
      </c>
      <c r="B20" s="403">
        <f>SUM(B19,B14,B9)</f>
        <v>52</v>
      </c>
      <c r="C20" s="403">
        <f t="shared" ref="C20:F20" si="3">SUM(C19,C14,C9)</f>
        <v>6</v>
      </c>
      <c r="D20" s="403">
        <f t="shared" si="3"/>
        <v>43</v>
      </c>
      <c r="E20" s="403">
        <f t="shared" si="3"/>
        <v>3</v>
      </c>
      <c r="F20" s="403">
        <f t="shared" si="3"/>
        <v>28</v>
      </c>
    </row>
    <row r="21" spans="1:7">
      <c r="A21" s="440" t="s">
        <v>1184</v>
      </c>
      <c r="B21" s="441"/>
      <c r="C21" s="441"/>
      <c r="D21" s="441"/>
      <c r="E21" s="441"/>
      <c r="F21" s="441"/>
      <c r="G21" s="442"/>
    </row>
    <row r="22" spans="1:7">
      <c r="A22" s="440" t="s">
        <v>1197</v>
      </c>
      <c r="B22" s="441"/>
      <c r="C22" s="441"/>
      <c r="D22" s="441"/>
      <c r="E22" s="441"/>
      <c r="F22" s="441"/>
      <c r="G22" s="442"/>
    </row>
    <row r="23" spans="1:7">
      <c r="A23" s="443"/>
      <c r="B23" s="271"/>
      <c r="C23" s="271"/>
      <c r="D23" s="271"/>
      <c r="E23" s="271"/>
      <c r="F23" s="271"/>
    </row>
    <row r="24" spans="1:7">
      <c r="A24" s="2235"/>
      <c r="B24" s="2236"/>
      <c r="C24" s="2236"/>
      <c r="D24" s="2236"/>
      <c r="E24" s="2236"/>
      <c r="F24" s="2236"/>
    </row>
    <row r="25" spans="1:7">
      <c r="A25" s="2235"/>
      <c r="B25" s="444"/>
      <c r="C25" s="444"/>
      <c r="D25" s="444"/>
      <c r="E25" s="444"/>
      <c r="F25" s="444"/>
    </row>
    <row r="26" spans="1:7">
      <c r="A26" s="271"/>
      <c r="B26" s="272"/>
      <c r="C26" s="272"/>
      <c r="D26" s="272"/>
      <c r="E26" s="272"/>
      <c r="F26" s="272"/>
    </row>
    <row r="27" spans="1:7">
      <c r="A27" s="271"/>
      <c r="B27" s="272"/>
      <c r="C27" s="272"/>
      <c r="D27" s="272"/>
      <c r="E27" s="272"/>
      <c r="F27" s="272"/>
    </row>
    <row r="28" spans="1:7">
      <c r="A28" s="271"/>
      <c r="B28" s="272"/>
      <c r="C28" s="272"/>
      <c r="D28" s="272"/>
      <c r="E28" s="272"/>
      <c r="F28" s="272"/>
    </row>
    <row r="29" spans="1:7">
      <c r="A29" s="271"/>
      <c r="B29" s="272"/>
      <c r="C29" s="272"/>
      <c r="D29" s="272"/>
      <c r="E29" s="272"/>
      <c r="F29" s="272"/>
    </row>
    <row r="30" spans="1:7">
      <c r="A30" s="445"/>
      <c r="B30" s="272"/>
      <c r="C30" s="272"/>
      <c r="D30" s="272"/>
      <c r="E30" s="272"/>
      <c r="F30" s="272"/>
    </row>
    <row r="31" spans="1:7">
      <c r="A31" s="445"/>
      <c r="B31" s="272"/>
      <c r="C31" s="272"/>
      <c r="D31" s="272"/>
      <c r="E31" s="272"/>
      <c r="F31" s="272"/>
    </row>
    <row r="32" spans="1:7">
      <c r="A32" s="445"/>
      <c r="B32" s="272"/>
      <c r="C32" s="272"/>
      <c r="D32" s="272"/>
      <c r="E32" s="272"/>
      <c r="F32" s="272"/>
    </row>
    <row r="33" spans="1:6">
      <c r="A33" s="445"/>
      <c r="B33" s="272"/>
      <c r="C33" s="272"/>
      <c r="D33" s="272"/>
      <c r="E33" s="272"/>
      <c r="F33" s="272"/>
    </row>
    <row r="34" spans="1:6">
      <c r="A34" s="445"/>
      <c r="B34" s="272"/>
      <c r="C34" s="272"/>
      <c r="D34" s="272"/>
      <c r="E34" s="272"/>
      <c r="F34" s="272"/>
    </row>
    <row r="35" spans="1:6">
      <c r="A35" s="445"/>
    </row>
    <row r="36" spans="1:6">
      <c r="A36" s="137"/>
    </row>
  </sheetData>
  <mergeCells count="5">
    <mergeCell ref="A4:A5"/>
    <mergeCell ref="B4:F4"/>
    <mergeCell ref="A24:A25"/>
    <mergeCell ref="B24:C24"/>
    <mergeCell ref="D24:F24"/>
  </mergeCells>
  <printOptions horizontalCentered="1"/>
  <pageMargins left="0.23622047244094491" right="0.23622047244094491" top="0.74803149606299213" bottom="0.74803149606299213" header="0.19685039370078741" footer="0.19685039370078741"/>
  <pageSetup scale="9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2"/>
  <sheetViews>
    <sheetView zoomScaleNormal="100" workbookViewId="0">
      <selection activeCell="A2" sqref="A2"/>
    </sheetView>
  </sheetViews>
  <sheetFormatPr baseColWidth="10" defaultColWidth="11.42578125" defaultRowHeight="12.75"/>
  <cols>
    <col min="1" max="1" width="32.5703125" style="2" customWidth="1"/>
    <col min="2" max="2" width="12.7109375" style="2" customWidth="1"/>
    <col min="3" max="13" width="11.7109375" style="2" customWidth="1"/>
    <col min="14" max="16384" width="11.42578125" style="2"/>
  </cols>
  <sheetData>
    <row r="1" spans="1:13">
      <c r="A1" s="3" t="s">
        <v>365</v>
      </c>
      <c r="B1" s="1"/>
      <c r="C1" s="1"/>
      <c r="D1" s="1"/>
      <c r="E1"/>
      <c r="F1"/>
      <c r="G1"/>
      <c r="H1"/>
      <c r="I1"/>
      <c r="J1"/>
      <c r="K1"/>
      <c r="L1"/>
      <c r="M1"/>
    </row>
    <row r="2" spans="1:13">
      <c r="A2" s="3" t="s">
        <v>2534</v>
      </c>
      <c r="B2"/>
      <c r="C2"/>
      <c r="D2"/>
      <c r="E2"/>
      <c r="F2"/>
      <c r="G2"/>
      <c r="H2"/>
      <c r="I2"/>
      <c r="J2"/>
      <c r="K2"/>
      <c r="L2"/>
      <c r="M2"/>
    </row>
    <row r="3" spans="1:13">
      <c r="A3" s="1" t="s">
        <v>2533</v>
      </c>
      <c r="B3" s="9"/>
      <c r="C3" s="9"/>
      <c r="D3"/>
      <c r="E3"/>
      <c r="F3"/>
      <c r="G3"/>
      <c r="H3"/>
      <c r="I3"/>
      <c r="J3"/>
      <c r="K3"/>
      <c r="L3"/>
      <c r="M3"/>
    </row>
    <row r="4" spans="1:13" ht="12.75" customHeight="1">
      <c r="A4" s="2168" t="s">
        <v>29</v>
      </c>
      <c r="B4" s="2169" t="s">
        <v>3353</v>
      </c>
      <c r="C4" s="2169"/>
      <c r="D4" s="2169"/>
      <c r="E4" s="2169"/>
      <c r="F4" s="2169"/>
      <c r="G4" s="2169"/>
      <c r="H4" s="2169"/>
      <c r="I4" s="2169"/>
      <c r="J4" s="2169"/>
      <c r="K4" s="2169"/>
      <c r="L4" s="2169"/>
      <c r="M4" s="2169"/>
    </row>
    <row r="5" spans="1:13" ht="51">
      <c r="A5" s="2168"/>
      <c r="B5" s="401" t="s">
        <v>1203</v>
      </c>
      <c r="C5" s="401" t="s">
        <v>1204</v>
      </c>
      <c r="D5" s="401" t="s">
        <v>1205</v>
      </c>
      <c r="E5" s="401" t="s">
        <v>1206</v>
      </c>
      <c r="F5" s="401" t="s">
        <v>1207</v>
      </c>
      <c r="G5" s="401" t="s">
        <v>1208</v>
      </c>
      <c r="H5" s="401" t="s">
        <v>1209</v>
      </c>
      <c r="I5" s="401" t="s">
        <v>1210</v>
      </c>
      <c r="J5" s="401" t="s">
        <v>1211</v>
      </c>
      <c r="K5" s="401" t="s">
        <v>1212</v>
      </c>
      <c r="L5" s="401" t="s">
        <v>1213</v>
      </c>
      <c r="M5" s="401" t="s">
        <v>1214</v>
      </c>
    </row>
    <row r="6" spans="1:13">
      <c r="A6" s="89" t="s">
        <v>21</v>
      </c>
      <c r="B6" s="97">
        <v>2</v>
      </c>
      <c r="C6" s="97">
        <v>0</v>
      </c>
      <c r="D6" s="97">
        <v>1</v>
      </c>
      <c r="E6" s="97">
        <v>1</v>
      </c>
      <c r="F6" s="97">
        <v>2</v>
      </c>
      <c r="G6" s="97">
        <v>9</v>
      </c>
      <c r="H6" s="97">
        <v>4</v>
      </c>
      <c r="I6" s="97">
        <v>0</v>
      </c>
      <c r="J6" s="97">
        <v>2</v>
      </c>
      <c r="K6" s="97">
        <v>4</v>
      </c>
      <c r="L6" s="97">
        <v>0</v>
      </c>
      <c r="M6" s="97">
        <v>1</v>
      </c>
    </row>
    <row r="7" spans="1:13">
      <c r="A7" s="89" t="s">
        <v>20</v>
      </c>
      <c r="B7" s="97">
        <v>1</v>
      </c>
      <c r="C7" s="97">
        <v>0</v>
      </c>
      <c r="D7" s="97">
        <v>0</v>
      </c>
      <c r="E7" s="97">
        <v>0</v>
      </c>
      <c r="F7" s="97">
        <v>10</v>
      </c>
      <c r="G7" s="97">
        <v>9</v>
      </c>
      <c r="H7" s="97">
        <v>2</v>
      </c>
      <c r="I7" s="97">
        <v>1</v>
      </c>
      <c r="J7" s="97">
        <v>0</v>
      </c>
      <c r="K7" s="97">
        <v>2</v>
      </c>
      <c r="L7" s="97">
        <v>1</v>
      </c>
      <c r="M7" s="97">
        <v>0</v>
      </c>
    </row>
    <row r="8" spans="1:13">
      <c r="A8" s="89" t="s">
        <v>30</v>
      </c>
      <c r="B8" s="97">
        <v>2</v>
      </c>
      <c r="C8" s="97">
        <v>0</v>
      </c>
      <c r="D8" s="97">
        <v>0</v>
      </c>
      <c r="E8" s="97">
        <v>0</v>
      </c>
      <c r="F8" s="97">
        <v>1</v>
      </c>
      <c r="G8" s="97">
        <v>0</v>
      </c>
      <c r="H8" s="97">
        <v>2</v>
      </c>
      <c r="I8" s="97">
        <v>4</v>
      </c>
      <c r="J8" s="97">
        <v>1</v>
      </c>
      <c r="K8" s="97">
        <v>0</v>
      </c>
      <c r="L8" s="97">
        <v>0</v>
      </c>
      <c r="M8" s="97">
        <v>0</v>
      </c>
    </row>
    <row r="9" spans="1:13">
      <c r="A9" s="291" t="s">
        <v>41</v>
      </c>
      <c r="B9" s="247">
        <f>SUM(B6:B8)</f>
        <v>5</v>
      </c>
      <c r="C9" s="247">
        <f t="shared" ref="C9:M9" si="0">SUM(C6:C8)</f>
        <v>0</v>
      </c>
      <c r="D9" s="247">
        <f t="shared" si="0"/>
        <v>1</v>
      </c>
      <c r="E9" s="247">
        <f t="shared" si="0"/>
        <v>1</v>
      </c>
      <c r="F9" s="247">
        <f t="shared" si="0"/>
        <v>13</v>
      </c>
      <c r="G9" s="247">
        <f t="shared" si="0"/>
        <v>18</v>
      </c>
      <c r="H9" s="247">
        <f t="shared" si="0"/>
        <v>8</v>
      </c>
      <c r="I9" s="247">
        <f t="shared" si="0"/>
        <v>5</v>
      </c>
      <c r="J9" s="247">
        <f t="shared" si="0"/>
        <v>3</v>
      </c>
      <c r="K9" s="247">
        <f t="shared" si="0"/>
        <v>6</v>
      </c>
      <c r="L9" s="247">
        <f t="shared" si="0"/>
        <v>1</v>
      </c>
      <c r="M9" s="247">
        <f t="shared" si="0"/>
        <v>1</v>
      </c>
    </row>
    <row r="10" spans="1:13">
      <c r="A10" s="358" t="s">
        <v>36</v>
      </c>
      <c r="B10" s="235">
        <v>0</v>
      </c>
      <c r="C10" s="235">
        <v>0</v>
      </c>
      <c r="D10" s="235">
        <v>0</v>
      </c>
      <c r="E10" s="235">
        <v>0</v>
      </c>
      <c r="F10" s="235">
        <v>0</v>
      </c>
      <c r="G10" s="235">
        <v>0</v>
      </c>
      <c r="H10" s="235">
        <v>0</v>
      </c>
      <c r="I10" s="235">
        <v>26</v>
      </c>
      <c r="J10" s="235">
        <v>0</v>
      </c>
      <c r="K10" s="235">
        <v>0</v>
      </c>
      <c r="L10" s="235">
        <v>0</v>
      </c>
      <c r="M10" s="235">
        <v>0</v>
      </c>
    </row>
    <row r="11" spans="1:13">
      <c r="A11" s="358" t="s">
        <v>25</v>
      </c>
      <c r="B11" s="235">
        <v>0</v>
      </c>
      <c r="C11" s="235">
        <v>0</v>
      </c>
      <c r="D11" s="235">
        <v>0</v>
      </c>
      <c r="E11" s="235">
        <v>0</v>
      </c>
      <c r="F11" s="235">
        <v>4</v>
      </c>
      <c r="G11" s="235">
        <v>0</v>
      </c>
      <c r="H11" s="235">
        <v>0</v>
      </c>
      <c r="I11" s="235">
        <v>0</v>
      </c>
      <c r="J11" s="235">
        <v>0</v>
      </c>
      <c r="K11" s="235">
        <v>0</v>
      </c>
      <c r="L11" s="235">
        <v>0</v>
      </c>
      <c r="M11" s="235">
        <v>0</v>
      </c>
    </row>
    <row r="12" spans="1:13">
      <c r="A12" s="89" t="s">
        <v>23</v>
      </c>
      <c r="B12" s="235">
        <v>1</v>
      </c>
      <c r="C12" s="235">
        <v>0</v>
      </c>
      <c r="D12" s="235">
        <v>0</v>
      </c>
      <c r="E12" s="235">
        <v>0</v>
      </c>
      <c r="F12" s="235">
        <v>0</v>
      </c>
      <c r="G12" s="235">
        <v>0</v>
      </c>
      <c r="H12" s="235">
        <v>0</v>
      </c>
      <c r="I12" s="235">
        <v>1</v>
      </c>
      <c r="J12" s="235">
        <v>0</v>
      </c>
      <c r="K12" s="235">
        <v>0</v>
      </c>
      <c r="L12" s="235">
        <v>0</v>
      </c>
      <c r="M12" s="235">
        <v>0</v>
      </c>
    </row>
    <row r="13" spans="1:13">
      <c r="A13" s="204" t="s">
        <v>24</v>
      </c>
      <c r="B13" s="235">
        <v>0</v>
      </c>
      <c r="C13" s="235">
        <v>0</v>
      </c>
      <c r="D13" s="235">
        <v>0</v>
      </c>
      <c r="E13" s="235">
        <v>0</v>
      </c>
      <c r="F13" s="235">
        <v>2</v>
      </c>
      <c r="G13" s="235">
        <v>0</v>
      </c>
      <c r="H13" s="235">
        <v>0</v>
      </c>
      <c r="I13" s="235">
        <v>0</v>
      </c>
      <c r="J13" s="235">
        <v>0</v>
      </c>
      <c r="K13" s="235">
        <v>0</v>
      </c>
      <c r="L13" s="235">
        <v>0</v>
      </c>
      <c r="M13" s="235">
        <v>0</v>
      </c>
    </row>
    <row r="14" spans="1:13">
      <c r="A14" s="291" t="s">
        <v>43</v>
      </c>
      <c r="B14" s="247">
        <f>SUM(B10:B13)</f>
        <v>1</v>
      </c>
      <c r="C14" s="247">
        <f t="shared" ref="C14:M14" si="1">SUM(C10:C13)</f>
        <v>0</v>
      </c>
      <c r="D14" s="247">
        <f t="shared" si="1"/>
        <v>0</v>
      </c>
      <c r="E14" s="247">
        <f t="shared" si="1"/>
        <v>0</v>
      </c>
      <c r="F14" s="247">
        <f t="shared" si="1"/>
        <v>6</v>
      </c>
      <c r="G14" s="247">
        <f t="shared" si="1"/>
        <v>0</v>
      </c>
      <c r="H14" s="247">
        <f t="shared" si="1"/>
        <v>0</v>
      </c>
      <c r="I14" s="247">
        <f t="shared" si="1"/>
        <v>27</v>
      </c>
      <c r="J14" s="247">
        <f t="shared" si="1"/>
        <v>0</v>
      </c>
      <c r="K14" s="247">
        <f t="shared" si="1"/>
        <v>0</v>
      </c>
      <c r="L14" s="247">
        <f t="shared" si="1"/>
        <v>0</v>
      </c>
      <c r="M14" s="247">
        <f t="shared" si="1"/>
        <v>0</v>
      </c>
    </row>
    <row r="15" spans="1:13">
      <c r="A15" s="204" t="s">
        <v>16</v>
      </c>
      <c r="B15" s="97">
        <v>13</v>
      </c>
      <c r="C15" s="97">
        <v>0</v>
      </c>
      <c r="D15" s="97">
        <v>0</v>
      </c>
      <c r="E15" s="97">
        <v>0</v>
      </c>
      <c r="F15" s="97">
        <v>2</v>
      </c>
      <c r="G15" s="97">
        <v>3</v>
      </c>
      <c r="H15" s="97">
        <v>0</v>
      </c>
      <c r="I15" s="97">
        <v>0</v>
      </c>
      <c r="J15" s="97">
        <v>4</v>
      </c>
      <c r="K15" s="97">
        <v>0</v>
      </c>
      <c r="L15" s="97">
        <v>0</v>
      </c>
      <c r="M15" s="97">
        <v>0</v>
      </c>
    </row>
    <row r="16" spans="1:13">
      <c r="A16" s="204" t="s">
        <v>17</v>
      </c>
      <c r="B16" s="97">
        <v>0</v>
      </c>
      <c r="C16" s="97">
        <v>0</v>
      </c>
      <c r="D16" s="97">
        <v>0</v>
      </c>
      <c r="E16" s="97">
        <v>0</v>
      </c>
      <c r="F16" s="97">
        <v>0</v>
      </c>
      <c r="G16" s="97">
        <v>0</v>
      </c>
      <c r="H16" s="97">
        <v>0</v>
      </c>
      <c r="I16" s="97">
        <v>0</v>
      </c>
      <c r="J16" s="97">
        <v>0</v>
      </c>
      <c r="K16" s="97">
        <v>0</v>
      </c>
      <c r="L16" s="97">
        <v>0</v>
      </c>
      <c r="M16" s="97">
        <v>0</v>
      </c>
    </row>
    <row r="17" spans="1:13">
      <c r="A17" s="204" t="s">
        <v>19</v>
      </c>
      <c r="B17" s="97">
        <v>0</v>
      </c>
      <c r="C17" s="97">
        <v>0</v>
      </c>
      <c r="D17" s="97">
        <v>0</v>
      </c>
      <c r="E17" s="97">
        <v>0</v>
      </c>
      <c r="F17" s="97">
        <v>0</v>
      </c>
      <c r="G17" s="97">
        <v>0</v>
      </c>
      <c r="H17" s="97">
        <v>0</v>
      </c>
      <c r="I17" s="97">
        <v>0</v>
      </c>
      <c r="J17" s="97">
        <v>2</v>
      </c>
      <c r="K17" s="97">
        <v>0</v>
      </c>
      <c r="L17" s="97">
        <v>0</v>
      </c>
      <c r="M17" s="97">
        <v>0</v>
      </c>
    </row>
    <row r="18" spans="1:13">
      <c r="A18" s="204" t="s">
        <v>18</v>
      </c>
      <c r="B18" s="97">
        <v>2</v>
      </c>
      <c r="C18" s="97">
        <v>1</v>
      </c>
      <c r="D18" s="97">
        <v>0</v>
      </c>
      <c r="E18" s="97">
        <v>0</v>
      </c>
      <c r="F18" s="97">
        <v>2</v>
      </c>
      <c r="G18" s="97">
        <v>6</v>
      </c>
      <c r="H18" s="97">
        <v>0</v>
      </c>
      <c r="I18" s="97">
        <v>0</v>
      </c>
      <c r="J18" s="97">
        <v>0</v>
      </c>
      <c r="K18" s="97">
        <v>1</v>
      </c>
      <c r="L18" s="97">
        <v>0</v>
      </c>
      <c r="M18" s="97">
        <v>0</v>
      </c>
    </row>
    <row r="19" spans="1:13">
      <c r="A19" s="291" t="s">
        <v>44</v>
      </c>
      <c r="B19" s="247">
        <f>SUM(B15:B18)</f>
        <v>15</v>
      </c>
      <c r="C19" s="247">
        <f t="shared" ref="C19:M19" si="2">SUM(C15:C18)</f>
        <v>1</v>
      </c>
      <c r="D19" s="247">
        <f t="shared" si="2"/>
        <v>0</v>
      </c>
      <c r="E19" s="247">
        <f t="shared" si="2"/>
        <v>0</v>
      </c>
      <c r="F19" s="247">
        <f t="shared" si="2"/>
        <v>4</v>
      </c>
      <c r="G19" s="247">
        <f t="shared" si="2"/>
        <v>9</v>
      </c>
      <c r="H19" s="247">
        <f t="shared" si="2"/>
        <v>0</v>
      </c>
      <c r="I19" s="247">
        <f t="shared" si="2"/>
        <v>0</v>
      </c>
      <c r="J19" s="247">
        <f t="shared" si="2"/>
        <v>6</v>
      </c>
      <c r="K19" s="247">
        <f t="shared" si="2"/>
        <v>1</v>
      </c>
      <c r="L19" s="247">
        <f t="shared" si="2"/>
        <v>0</v>
      </c>
      <c r="M19" s="247">
        <f t="shared" si="2"/>
        <v>0</v>
      </c>
    </row>
    <row r="20" spans="1:13">
      <c r="A20" s="405" t="s">
        <v>31</v>
      </c>
      <c r="B20" s="403">
        <f>SUM(B19,B14,B9)</f>
        <v>21</v>
      </c>
      <c r="C20" s="403">
        <f t="shared" ref="C20:M20" si="3">SUM(C19,C14,C9)</f>
        <v>1</v>
      </c>
      <c r="D20" s="403">
        <f t="shared" si="3"/>
        <v>1</v>
      </c>
      <c r="E20" s="403">
        <f t="shared" si="3"/>
        <v>1</v>
      </c>
      <c r="F20" s="403">
        <f t="shared" si="3"/>
        <v>23</v>
      </c>
      <c r="G20" s="403">
        <f t="shared" si="3"/>
        <v>27</v>
      </c>
      <c r="H20" s="403">
        <f t="shared" si="3"/>
        <v>8</v>
      </c>
      <c r="I20" s="403">
        <f t="shared" si="3"/>
        <v>32</v>
      </c>
      <c r="J20" s="403">
        <f t="shared" si="3"/>
        <v>9</v>
      </c>
      <c r="K20" s="403">
        <f t="shared" si="3"/>
        <v>7</v>
      </c>
      <c r="L20" s="403">
        <f t="shared" si="3"/>
        <v>1</v>
      </c>
      <c r="M20" s="403">
        <f t="shared" si="3"/>
        <v>1</v>
      </c>
    </row>
    <row r="21" spans="1:13">
      <c r="A21" s="440" t="s">
        <v>1184</v>
      </c>
      <c r="B21" s="446"/>
      <c r="C21"/>
      <c r="D21"/>
      <c r="E21"/>
      <c r="F21"/>
      <c r="G21"/>
      <c r="H21"/>
      <c r="I21"/>
      <c r="J21"/>
      <c r="K21"/>
      <c r="L21"/>
      <c r="M21"/>
    </row>
    <row r="22" spans="1:13">
      <c r="A22" s="440" t="s">
        <v>1215</v>
      </c>
      <c r="B22" s="446"/>
      <c r="C22"/>
      <c r="D22"/>
      <c r="E22"/>
      <c r="F22"/>
      <c r="G22"/>
      <c r="H22"/>
      <c r="I22"/>
      <c r="J22"/>
      <c r="K22"/>
      <c r="L22"/>
      <c r="M22"/>
    </row>
  </sheetData>
  <mergeCells count="2">
    <mergeCell ref="A4:A5"/>
    <mergeCell ref="B4:M4"/>
  </mergeCells>
  <printOptions horizontalCentered="1"/>
  <pageMargins left="0.62992125984251968" right="0.62992125984251968" top="0.74803149606299213" bottom="0.74803149606299213" header="0.19685039370078741" footer="0.19685039370078741"/>
  <pageSetup scale="7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3"/>
  <sheetViews>
    <sheetView zoomScaleNormal="100" workbookViewId="0">
      <selection activeCell="A2" sqref="A2"/>
    </sheetView>
  </sheetViews>
  <sheetFormatPr baseColWidth="10" defaultColWidth="11.42578125" defaultRowHeight="12.75"/>
  <cols>
    <col min="1" max="1" width="30.7109375" style="2" customWidth="1"/>
    <col min="2" max="2" width="13.5703125" style="2" customWidth="1"/>
    <col min="3" max="8" width="11.42578125" style="2"/>
    <col min="9" max="9" width="12.28515625" style="2" customWidth="1"/>
    <col min="10" max="16384" width="11.42578125" style="2"/>
  </cols>
  <sheetData>
    <row r="1" spans="1:8">
      <c r="A1" s="1" t="s">
        <v>365</v>
      </c>
      <c r="B1" s="1"/>
      <c r="C1" s="1"/>
      <c r="D1" s="1"/>
      <c r="E1" s="1"/>
    </row>
    <row r="2" spans="1:8">
      <c r="A2" s="3" t="s">
        <v>2535</v>
      </c>
    </row>
    <row r="3" spans="1:8">
      <c r="A3" s="1" t="s">
        <v>5328</v>
      </c>
      <c r="B3" s="1"/>
      <c r="C3" s="1"/>
      <c r="D3" s="1"/>
      <c r="E3" s="1"/>
      <c r="F3" s="9"/>
      <c r="G3" s="9"/>
    </row>
    <row r="4" spans="1:8">
      <c r="A4" s="2186" t="s">
        <v>367</v>
      </c>
      <c r="B4" s="2237" t="s">
        <v>1216</v>
      </c>
      <c r="C4" s="2238"/>
      <c r="D4" s="2239"/>
      <c r="E4" s="2237" t="s">
        <v>1217</v>
      </c>
      <c r="F4" s="2238"/>
      <c r="G4" s="2239"/>
      <c r="H4" s="2186" t="s">
        <v>0</v>
      </c>
    </row>
    <row r="5" spans="1:8" ht="25.5">
      <c r="A5" s="2186"/>
      <c r="B5" s="401" t="s">
        <v>1218</v>
      </c>
      <c r="C5" s="401" t="s">
        <v>1219</v>
      </c>
      <c r="D5" s="401" t="s">
        <v>0</v>
      </c>
      <c r="E5" s="401" t="s">
        <v>1218</v>
      </c>
      <c r="F5" s="401" t="s">
        <v>1219</v>
      </c>
      <c r="G5" s="401" t="s">
        <v>0</v>
      </c>
      <c r="H5" s="2186"/>
    </row>
    <row r="6" spans="1:8">
      <c r="A6" s="393" t="s">
        <v>1220</v>
      </c>
      <c r="B6" s="97">
        <v>9</v>
      </c>
      <c r="C6" s="97">
        <v>28</v>
      </c>
      <c r="D6" s="97">
        <f>SUM(B6:C6)</f>
        <v>37</v>
      </c>
      <c r="E6" s="97">
        <v>11</v>
      </c>
      <c r="F6" s="97">
        <v>77</v>
      </c>
      <c r="G6" s="97">
        <f>SUM(E6:F6)</f>
        <v>88</v>
      </c>
      <c r="H6" s="97">
        <f>D6+G6</f>
        <v>125</v>
      </c>
    </row>
    <row r="7" spans="1:8">
      <c r="A7" s="393" t="s">
        <v>1221</v>
      </c>
      <c r="B7" s="97">
        <v>9</v>
      </c>
      <c r="C7" s="97">
        <v>72</v>
      </c>
      <c r="D7" s="97">
        <f t="shared" ref="D7:D9" si="0">SUM(B7:C7)</f>
        <v>81</v>
      </c>
      <c r="E7" s="97">
        <v>6</v>
      </c>
      <c r="F7" s="97">
        <v>58</v>
      </c>
      <c r="G7" s="97">
        <f t="shared" ref="G7:G9" si="1">SUM(E7:F7)</f>
        <v>64</v>
      </c>
      <c r="H7" s="97">
        <f t="shared" ref="H7:H9" si="2">D7+G7</f>
        <v>145</v>
      </c>
    </row>
    <row r="8" spans="1:8">
      <c r="A8" s="393" t="s">
        <v>1222</v>
      </c>
      <c r="B8" s="97">
        <v>2</v>
      </c>
      <c r="C8" s="97">
        <v>53</v>
      </c>
      <c r="D8" s="97">
        <f t="shared" si="0"/>
        <v>55</v>
      </c>
      <c r="E8" s="97">
        <v>8</v>
      </c>
      <c r="F8" s="97">
        <v>128</v>
      </c>
      <c r="G8" s="97">
        <f t="shared" si="1"/>
        <v>136</v>
      </c>
      <c r="H8" s="97">
        <f t="shared" si="2"/>
        <v>191</v>
      </c>
    </row>
    <row r="9" spans="1:8">
      <c r="A9" s="393" t="s">
        <v>1223</v>
      </c>
      <c r="B9" s="97">
        <v>0</v>
      </c>
      <c r="C9" s="97">
        <v>5</v>
      </c>
      <c r="D9" s="97">
        <f t="shared" si="0"/>
        <v>5</v>
      </c>
      <c r="E9" s="97">
        <v>0</v>
      </c>
      <c r="F9" s="97">
        <v>5</v>
      </c>
      <c r="G9" s="97">
        <f t="shared" si="1"/>
        <v>5</v>
      </c>
      <c r="H9" s="97">
        <f t="shared" si="2"/>
        <v>10</v>
      </c>
    </row>
    <row r="10" spans="1:8">
      <c r="A10" s="394" t="s">
        <v>0</v>
      </c>
      <c r="B10" s="403">
        <f>SUM(B6:B9)</f>
        <v>20</v>
      </c>
      <c r="C10" s="403">
        <f>SUM(C6:C9)</f>
        <v>158</v>
      </c>
      <c r="D10" s="403">
        <f>SUM(D6:D9)</f>
        <v>178</v>
      </c>
      <c r="E10" s="403">
        <f t="shared" ref="E10:H10" si="3">SUM(E6:E9)</f>
        <v>25</v>
      </c>
      <c r="F10" s="403">
        <f t="shared" si="3"/>
        <v>268</v>
      </c>
      <c r="G10" s="403">
        <f t="shared" si="3"/>
        <v>293</v>
      </c>
      <c r="H10" s="403">
        <f t="shared" si="3"/>
        <v>471</v>
      </c>
    </row>
    <row r="11" spans="1:8">
      <c r="A11" s="433" t="s">
        <v>1184</v>
      </c>
      <c r="B11" s="137"/>
    </row>
    <row r="12" spans="1:8">
      <c r="A12" s="433" t="s">
        <v>1197</v>
      </c>
      <c r="B12" s="137"/>
    </row>
    <row r="13" spans="1:8">
      <c r="A13" s="433"/>
    </row>
  </sheetData>
  <mergeCells count="4">
    <mergeCell ref="A4:A5"/>
    <mergeCell ref="B4:D4"/>
    <mergeCell ref="E4:G4"/>
    <mergeCell ref="H4:H5"/>
  </mergeCells>
  <printOptions horizontalCentered="1"/>
  <pageMargins left="0.62992125984251968" right="0.62992125984251968" top="0.74803149606299213" bottom="0.74803149606299213" header="0.19685039370078741" footer="0.19685039370078741"/>
  <pageSetup fitToHeight="1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1"/>
  <sheetViews>
    <sheetView zoomScaleNormal="100" workbookViewId="0">
      <selection activeCell="A2" sqref="A2"/>
    </sheetView>
  </sheetViews>
  <sheetFormatPr baseColWidth="10" defaultColWidth="11.42578125" defaultRowHeight="12.75"/>
  <cols>
    <col min="1" max="1" width="30.7109375" style="2" customWidth="1"/>
    <col min="2" max="3" width="20.7109375" style="2" customWidth="1"/>
    <col min="4" max="8" width="11.42578125" style="2"/>
    <col min="9" max="9" width="12.28515625" style="2" customWidth="1"/>
    <col min="10" max="16384" width="11.42578125" style="2"/>
  </cols>
  <sheetData>
    <row r="1" spans="1:4">
      <c r="A1" s="1" t="s">
        <v>365</v>
      </c>
      <c r="B1" s="1"/>
      <c r="C1" s="1"/>
      <c r="D1" s="1"/>
    </row>
    <row r="2" spans="1:4">
      <c r="A2" s="1" t="s">
        <v>2536</v>
      </c>
      <c r="B2" s="1"/>
      <c r="C2" s="1"/>
      <c r="D2" s="1"/>
    </row>
    <row r="3" spans="1:4" ht="13.5" customHeight="1">
      <c r="A3" s="1" t="s">
        <v>1224</v>
      </c>
      <c r="B3" s="447"/>
      <c r="C3" s="447"/>
      <c r="D3" s="1"/>
    </row>
    <row r="4" spans="1:4" ht="25.5">
      <c r="A4" s="401" t="s">
        <v>1225</v>
      </c>
      <c r="B4" s="401" t="s">
        <v>1226</v>
      </c>
      <c r="C4" s="401" t="s">
        <v>1227</v>
      </c>
    </row>
    <row r="5" spans="1:4">
      <c r="A5" s="139" t="s">
        <v>1228</v>
      </c>
      <c r="B5" s="94">
        <v>6</v>
      </c>
      <c r="C5" s="94">
        <v>12</v>
      </c>
    </row>
    <row r="6" spans="1:4">
      <c r="A6" s="139" t="s">
        <v>1229</v>
      </c>
      <c r="B6" s="94">
        <v>89</v>
      </c>
      <c r="C6" s="94">
        <v>420</v>
      </c>
    </row>
    <row r="7" spans="1:4">
      <c r="A7" s="139" t="s">
        <v>1230</v>
      </c>
      <c r="B7" s="94">
        <v>24</v>
      </c>
      <c r="C7" s="94">
        <v>90</v>
      </c>
    </row>
    <row r="8" spans="1:4">
      <c r="A8" s="139" t="s">
        <v>1231</v>
      </c>
      <c r="B8" s="94">
        <v>1</v>
      </c>
      <c r="C8" s="94">
        <v>230</v>
      </c>
    </row>
    <row r="9" spans="1:4">
      <c r="A9" s="394" t="s">
        <v>0</v>
      </c>
      <c r="B9" s="404">
        <f>SUM(B5:B8)</f>
        <v>120</v>
      </c>
      <c r="C9" s="404">
        <f>SUM(C5:C8)</f>
        <v>752</v>
      </c>
    </row>
    <row r="10" spans="1:4">
      <c r="A10" s="440" t="s">
        <v>1184</v>
      </c>
      <c r="B10" s="446"/>
      <c r="C10"/>
    </row>
    <row r="11" spans="1:4">
      <c r="A11" s="440" t="s">
        <v>1215</v>
      </c>
      <c r="B11" s="446"/>
      <c r="C11"/>
    </row>
  </sheetData>
  <printOptions horizontalCentered="1"/>
  <pageMargins left="0.23622047244094491" right="0.23622047244094491" top="0.74803149606299213" bottom="0.74803149606299213" header="0.19685039370078741" footer="0.19685039370078741"/>
  <pageSetup fitToHeight="1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81"/>
  <sheetViews>
    <sheetView zoomScaleNormal="100" workbookViewId="0">
      <selection activeCell="A2" sqref="A2"/>
    </sheetView>
  </sheetViews>
  <sheetFormatPr baseColWidth="10" defaultColWidth="11.42578125" defaultRowHeight="12.75"/>
  <cols>
    <col min="1" max="1" width="14" style="2" customWidth="1"/>
    <col min="2" max="2" width="20.42578125" style="2" customWidth="1"/>
    <col min="3" max="6" width="11.85546875" style="2" customWidth="1"/>
    <col min="7" max="7" width="13.7109375" style="2" customWidth="1"/>
    <col min="8" max="8" width="4.42578125" style="2" customWidth="1"/>
    <col min="9" max="13" width="12.7109375" style="2" customWidth="1"/>
    <col min="14" max="16384" width="11.42578125" style="2"/>
  </cols>
  <sheetData>
    <row r="1" spans="1:13">
      <c r="A1" s="1" t="s">
        <v>365</v>
      </c>
      <c r="B1" s="1"/>
      <c r="C1" s="1"/>
      <c r="D1" s="1"/>
      <c r="E1" s="1"/>
      <c r="F1" s="1"/>
    </row>
    <row r="2" spans="1:13">
      <c r="A2" s="1" t="s">
        <v>2537</v>
      </c>
    </row>
    <row r="3" spans="1:13">
      <c r="A3" s="1" t="s">
        <v>5329</v>
      </c>
    </row>
    <row r="4" spans="1:13">
      <c r="A4" s="1" t="s">
        <v>5075</v>
      </c>
      <c r="B4" s="5"/>
      <c r="C4" s="5"/>
      <c r="D4" s="5"/>
      <c r="E4" s="5"/>
      <c r="F4" s="5"/>
      <c r="G4" s="5"/>
    </row>
    <row r="5" spans="1:13" ht="12.75" customHeight="1">
      <c r="A5" s="2168" t="s">
        <v>1661</v>
      </c>
      <c r="B5" s="2168" t="s">
        <v>652</v>
      </c>
      <c r="C5" s="2168" t="s">
        <v>646</v>
      </c>
      <c r="D5" s="2168"/>
      <c r="E5" s="2168"/>
      <c r="F5" s="2168"/>
      <c r="G5" s="2168"/>
      <c r="I5" s="2168" t="s">
        <v>2541</v>
      </c>
      <c r="J5" s="2168"/>
      <c r="K5" s="2168"/>
      <c r="L5" s="2168"/>
      <c r="M5" s="2168"/>
    </row>
    <row r="6" spans="1:13" ht="27" customHeight="1">
      <c r="A6" s="2168"/>
      <c r="B6" s="2168"/>
      <c r="C6" s="489" t="s">
        <v>362</v>
      </c>
      <c r="D6" s="489" t="s">
        <v>363</v>
      </c>
      <c r="E6" s="489" t="s">
        <v>1664</v>
      </c>
      <c r="F6" s="489" t="s">
        <v>364</v>
      </c>
      <c r="G6" s="489" t="s">
        <v>0</v>
      </c>
      <c r="I6" s="489" t="s">
        <v>362</v>
      </c>
      <c r="J6" s="489" t="s">
        <v>363</v>
      </c>
      <c r="K6" s="489" t="s">
        <v>1664</v>
      </c>
      <c r="L6" s="489" t="s">
        <v>364</v>
      </c>
      <c r="M6" s="489" t="s">
        <v>0</v>
      </c>
    </row>
    <row r="7" spans="1:13">
      <c r="A7" s="2247" t="s">
        <v>1665</v>
      </c>
      <c r="B7" s="615" t="s">
        <v>1666</v>
      </c>
      <c r="C7" s="616">
        <v>242</v>
      </c>
      <c r="D7" s="616">
        <v>209</v>
      </c>
      <c r="E7" s="616">
        <v>53</v>
      </c>
      <c r="F7" s="616">
        <v>369</v>
      </c>
      <c r="G7" s="617">
        <f t="shared" ref="G7:G30" si="0">SUM(C7:F7)</f>
        <v>873</v>
      </c>
      <c r="I7" s="616">
        <v>106</v>
      </c>
      <c r="J7" s="616">
        <v>110</v>
      </c>
      <c r="K7" s="616">
        <v>42</v>
      </c>
      <c r="L7" s="616">
        <v>188</v>
      </c>
      <c r="M7" s="618">
        <f>SUM(I7:L7)</f>
        <v>446</v>
      </c>
    </row>
    <row r="8" spans="1:13">
      <c r="A8" s="2247"/>
      <c r="B8" s="619" t="s">
        <v>1667</v>
      </c>
      <c r="C8" s="620">
        <v>111</v>
      </c>
      <c r="D8" s="620">
        <v>75</v>
      </c>
      <c r="E8" s="620">
        <v>24</v>
      </c>
      <c r="F8" s="620">
        <v>205</v>
      </c>
      <c r="G8" s="621">
        <f t="shared" si="0"/>
        <v>415</v>
      </c>
      <c r="I8" s="620">
        <v>72</v>
      </c>
      <c r="J8" s="620">
        <v>32</v>
      </c>
      <c r="K8" s="620">
        <v>19</v>
      </c>
      <c r="L8" s="620">
        <v>81</v>
      </c>
      <c r="M8" s="618">
        <f t="shared" ref="M8:M30" si="1">SUM(I8:L8)</f>
        <v>204</v>
      </c>
    </row>
    <row r="9" spans="1:13">
      <c r="A9" s="2247"/>
      <c r="B9" s="622" t="s">
        <v>1668</v>
      </c>
      <c r="C9" s="623">
        <v>82</v>
      </c>
      <c r="D9" s="623">
        <v>44</v>
      </c>
      <c r="E9" s="623">
        <v>14</v>
      </c>
      <c r="F9" s="623">
        <v>122</v>
      </c>
      <c r="G9" s="624">
        <f t="shared" si="0"/>
        <v>262</v>
      </c>
      <c r="I9" s="623">
        <v>43</v>
      </c>
      <c r="J9" s="623">
        <v>32</v>
      </c>
      <c r="K9" s="623">
        <v>9</v>
      </c>
      <c r="L9" s="623">
        <v>61</v>
      </c>
      <c r="M9" s="618">
        <f t="shared" si="1"/>
        <v>145</v>
      </c>
    </row>
    <row r="10" spans="1:13">
      <c r="A10" s="2247" t="s">
        <v>1669</v>
      </c>
      <c r="B10" s="615" t="s">
        <v>1666</v>
      </c>
      <c r="C10" s="616">
        <v>0</v>
      </c>
      <c r="D10" s="616">
        <v>0</v>
      </c>
      <c r="E10" s="616">
        <v>0</v>
      </c>
      <c r="F10" s="616">
        <v>1</v>
      </c>
      <c r="G10" s="617">
        <f t="shared" ref="G10:G12" si="2">SUM(C10:F10)</f>
        <v>1</v>
      </c>
      <c r="I10" s="616">
        <v>0</v>
      </c>
      <c r="J10" s="616">
        <v>0</v>
      </c>
      <c r="K10" s="616">
        <v>0</v>
      </c>
      <c r="L10" s="616">
        <v>1</v>
      </c>
      <c r="M10" s="618">
        <f>SUM(I10:L10)</f>
        <v>1</v>
      </c>
    </row>
    <row r="11" spans="1:13">
      <c r="A11" s="2247"/>
      <c r="B11" s="619" t="s">
        <v>1667</v>
      </c>
      <c r="C11" s="620">
        <v>14</v>
      </c>
      <c r="D11" s="620">
        <v>16</v>
      </c>
      <c r="E11" s="620">
        <v>0</v>
      </c>
      <c r="F11" s="620">
        <v>1</v>
      </c>
      <c r="G11" s="621">
        <f t="shared" si="2"/>
        <v>31</v>
      </c>
      <c r="I11" s="620" t="s">
        <v>1670</v>
      </c>
      <c r="J11" s="620" t="s">
        <v>1670</v>
      </c>
      <c r="K11" s="620">
        <v>0</v>
      </c>
      <c r="L11" s="620">
        <v>1</v>
      </c>
      <c r="M11" s="618">
        <f t="shared" ref="M11:M12" si="3">SUM(I11:L11)</f>
        <v>1</v>
      </c>
    </row>
    <row r="12" spans="1:13">
      <c r="A12" s="2247"/>
      <c r="B12" s="622" t="s">
        <v>1668</v>
      </c>
      <c r="C12" s="623">
        <v>0</v>
      </c>
      <c r="D12" s="623">
        <v>0</v>
      </c>
      <c r="E12" s="623">
        <v>0</v>
      </c>
      <c r="F12" s="623">
        <v>0</v>
      </c>
      <c r="G12" s="624">
        <f t="shared" si="2"/>
        <v>0</v>
      </c>
      <c r="I12" s="623">
        <v>0</v>
      </c>
      <c r="J12" s="623">
        <v>0</v>
      </c>
      <c r="K12" s="623">
        <v>0</v>
      </c>
      <c r="L12" s="623">
        <v>0</v>
      </c>
      <c r="M12" s="618">
        <f t="shared" si="3"/>
        <v>0</v>
      </c>
    </row>
    <row r="13" spans="1:13">
      <c r="A13" s="2248" t="s">
        <v>1671</v>
      </c>
      <c r="B13" s="615" t="s">
        <v>1281</v>
      </c>
      <c r="C13" s="616">
        <v>14</v>
      </c>
      <c r="D13" s="616">
        <v>0</v>
      </c>
      <c r="E13" s="616">
        <v>0</v>
      </c>
      <c r="F13" s="616">
        <v>28</v>
      </c>
      <c r="G13" s="617">
        <f t="shared" si="0"/>
        <v>42</v>
      </c>
      <c r="I13" s="616">
        <v>14</v>
      </c>
      <c r="J13" s="616">
        <v>0</v>
      </c>
      <c r="K13" s="616">
        <v>0</v>
      </c>
      <c r="L13" s="616">
        <v>9</v>
      </c>
      <c r="M13" s="618">
        <f t="shared" si="1"/>
        <v>23</v>
      </c>
    </row>
    <row r="14" spans="1:13">
      <c r="A14" s="2249"/>
      <c r="B14" s="619" t="s">
        <v>1672</v>
      </c>
      <c r="C14" s="620">
        <v>2</v>
      </c>
      <c r="D14" s="620">
        <v>0</v>
      </c>
      <c r="E14" s="620">
        <v>0</v>
      </c>
      <c r="F14" s="620">
        <v>0</v>
      </c>
      <c r="G14" s="621">
        <f t="shared" si="0"/>
        <v>2</v>
      </c>
      <c r="I14" s="620">
        <v>2</v>
      </c>
      <c r="J14" s="620">
        <v>0</v>
      </c>
      <c r="K14" s="620">
        <v>0</v>
      </c>
      <c r="L14" s="620">
        <v>0</v>
      </c>
      <c r="M14" s="618">
        <f t="shared" si="1"/>
        <v>2</v>
      </c>
    </row>
    <row r="15" spans="1:13">
      <c r="A15" s="2250"/>
      <c r="B15" s="622" t="s">
        <v>1673</v>
      </c>
      <c r="C15" s="623">
        <v>0</v>
      </c>
      <c r="D15" s="623">
        <v>0</v>
      </c>
      <c r="E15" s="623">
        <v>0</v>
      </c>
      <c r="F15" s="623">
        <v>0</v>
      </c>
      <c r="G15" s="624">
        <f t="shared" si="0"/>
        <v>0</v>
      </c>
      <c r="I15" s="623">
        <v>0</v>
      </c>
      <c r="J15" s="623">
        <v>0</v>
      </c>
      <c r="K15" s="623">
        <v>0</v>
      </c>
      <c r="L15" s="623">
        <v>0</v>
      </c>
      <c r="M15" s="618">
        <f t="shared" si="1"/>
        <v>0</v>
      </c>
    </row>
    <row r="16" spans="1:13">
      <c r="A16" s="2248" t="s">
        <v>1674</v>
      </c>
      <c r="B16" s="615" t="s">
        <v>1281</v>
      </c>
      <c r="C16" s="616">
        <v>37</v>
      </c>
      <c r="D16" s="616">
        <v>17</v>
      </c>
      <c r="E16" s="7">
        <v>0</v>
      </c>
      <c r="F16" s="616">
        <v>30</v>
      </c>
      <c r="G16" s="617">
        <f>SUM(C16:F16)</f>
        <v>84</v>
      </c>
      <c r="I16" s="616">
        <v>8</v>
      </c>
      <c r="J16" s="616">
        <v>18</v>
      </c>
      <c r="K16" s="616">
        <v>0</v>
      </c>
      <c r="L16" s="616">
        <v>14</v>
      </c>
      <c r="M16" s="618">
        <f t="shared" si="1"/>
        <v>40</v>
      </c>
    </row>
    <row r="17" spans="1:13">
      <c r="A17" s="2249"/>
      <c r="B17" s="619" t="s">
        <v>1672</v>
      </c>
      <c r="C17" s="620">
        <v>0</v>
      </c>
      <c r="D17" s="620">
        <v>0</v>
      </c>
      <c r="E17" s="7">
        <v>0</v>
      </c>
      <c r="F17" s="620">
        <v>0</v>
      </c>
      <c r="G17" s="621">
        <f>SUM(C17:F17)</f>
        <v>0</v>
      </c>
      <c r="I17" s="620">
        <v>0</v>
      </c>
      <c r="J17" s="620">
        <v>0</v>
      </c>
      <c r="K17" s="620">
        <v>0</v>
      </c>
      <c r="L17" s="620">
        <v>0</v>
      </c>
      <c r="M17" s="618">
        <f t="shared" si="1"/>
        <v>0</v>
      </c>
    </row>
    <row r="18" spans="1:13">
      <c r="A18" s="2250"/>
      <c r="B18" s="622" t="s">
        <v>1673</v>
      </c>
      <c r="C18" s="623">
        <v>0</v>
      </c>
      <c r="D18" s="623">
        <v>0</v>
      </c>
      <c r="E18" s="7">
        <v>0</v>
      </c>
      <c r="F18" s="623">
        <v>0</v>
      </c>
      <c r="G18" s="624">
        <f>SUM(C18:F18)</f>
        <v>0</v>
      </c>
      <c r="I18" s="623">
        <v>0</v>
      </c>
      <c r="J18" s="623">
        <v>0</v>
      </c>
      <c r="K18" s="623">
        <v>0</v>
      </c>
      <c r="L18" s="623">
        <v>0</v>
      </c>
      <c r="M18" s="618">
        <f t="shared" si="1"/>
        <v>0</v>
      </c>
    </row>
    <row r="19" spans="1:13">
      <c r="A19" s="2248" t="s">
        <v>1675</v>
      </c>
      <c r="B19" s="615" t="s">
        <v>1281</v>
      </c>
      <c r="C19" s="616">
        <v>9</v>
      </c>
      <c r="D19" s="616">
        <v>5</v>
      </c>
      <c r="E19" s="616">
        <v>0</v>
      </c>
      <c r="F19" s="616">
        <v>3</v>
      </c>
      <c r="G19" s="617">
        <f t="shared" si="0"/>
        <v>17</v>
      </c>
      <c r="I19" s="616">
        <v>9</v>
      </c>
      <c r="J19" s="616">
        <v>4</v>
      </c>
      <c r="K19" s="616">
        <v>0</v>
      </c>
      <c r="L19" s="616">
        <v>1</v>
      </c>
      <c r="M19" s="618">
        <f t="shared" si="1"/>
        <v>14</v>
      </c>
    </row>
    <row r="20" spans="1:13">
      <c r="A20" s="2249"/>
      <c r="B20" s="619" t="s">
        <v>1672</v>
      </c>
      <c r="C20" s="620">
        <v>2</v>
      </c>
      <c r="D20" s="620">
        <v>4</v>
      </c>
      <c r="E20" s="620">
        <v>0</v>
      </c>
      <c r="F20" s="620">
        <v>0</v>
      </c>
      <c r="G20" s="621">
        <f t="shared" si="0"/>
        <v>6</v>
      </c>
      <c r="I20" s="620">
        <v>2</v>
      </c>
      <c r="J20" s="620">
        <v>2</v>
      </c>
      <c r="K20" s="620">
        <v>0</v>
      </c>
      <c r="L20" s="620">
        <v>0</v>
      </c>
      <c r="M20" s="618">
        <f t="shared" si="1"/>
        <v>4</v>
      </c>
    </row>
    <row r="21" spans="1:13">
      <c r="A21" s="2250"/>
      <c r="B21" s="622" t="s">
        <v>1673</v>
      </c>
      <c r="C21" s="623">
        <v>0</v>
      </c>
      <c r="D21" s="623">
        <v>0</v>
      </c>
      <c r="E21" s="623">
        <v>0</v>
      </c>
      <c r="F21" s="623">
        <v>0</v>
      </c>
      <c r="G21" s="624">
        <f t="shared" si="0"/>
        <v>0</v>
      </c>
      <c r="I21" s="623">
        <v>0</v>
      </c>
      <c r="J21" s="623">
        <v>0</v>
      </c>
      <c r="K21" s="623">
        <v>0</v>
      </c>
      <c r="L21" s="623">
        <v>0</v>
      </c>
      <c r="M21" s="618">
        <f t="shared" si="1"/>
        <v>0</v>
      </c>
    </row>
    <row r="22" spans="1:13">
      <c r="A22" s="2247" t="s">
        <v>1676</v>
      </c>
      <c r="B22" s="615" t="s">
        <v>1281</v>
      </c>
      <c r="C22" s="616">
        <v>2</v>
      </c>
      <c r="D22" s="616">
        <v>0</v>
      </c>
      <c r="E22" s="616">
        <v>0</v>
      </c>
      <c r="F22" s="616">
        <v>3</v>
      </c>
      <c r="G22" s="617">
        <f t="shared" si="0"/>
        <v>5</v>
      </c>
      <c r="I22" s="616">
        <v>0</v>
      </c>
      <c r="J22" s="616">
        <v>0</v>
      </c>
      <c r="K22" s="616">
        <v>0</v>
      </c>
      <c r="L22" s="616">
        <v>0</v>
      </c>
      <c r="M22" s="618">
        <f t="shared" si="1"/>
        <v>0</v>
      </c>
    </row>
    <row r="23" spans="1:13">
      <c r="A23" s="2247"/>
      <c r="B23" s="619" t="s">
        <v>1672</v>
      </c>
      <c r="C23" s="620">
        <v>0</v>
      </c>
      <c r="D23" s="620">
        <v>3</v>
      </c>
      <c r="E23" s="620">
        <v>0</v>
      </c>
      <c r="F23" s="620">
        <v>0</v>
      </c>
      <c r="G23" s="621">
        <f t="shared" si="0"/>
        <v>3</v>
      </c>
      <c r="I23" s="620">
        <v>0</v>
      </c>
      <c r="J23" s="620">
        <v>0</v>
      </c>
      <c r="K23" s="620">
        <v>0</v>
      </c>
      <c r="L23" s="620">
        <v>0</v>
      </c>
      <c r="M23" s="618">
        <f t="shared" si="1"/>
        <v>0</v>
      </c>
    </row>
    <row r="24" spans="1:13">
      <c r="A24" s="2247"/>
      <c r="B24" s="622" t="s">
        <v>1673</v>
      </c>
      <c r="C24" s="623">
        <v>0</v>
      </c>
      <c r="D24" s="623">
        <v>0</v>
      </c>
      <c r="E24" s="623">
        <v>0</v>
      </c>
      <c r="F24" s="623">
        <v>0</v>
      </c>
      <c r="G24" s="624">
        <f t="shared" si="0"/>
        <v>0</v>
      </c>
      <c r="I24" s="623">
        <v>0</v>
      </c>
      <c r="J24" s="623">
        <v>0</v>
      </c>
      <c r="K24" s="623">
        <v>0</v>
      </c>
      <c r="L24" s="623">
        <v>0</v>
      </c>
      <c r="M24" s="618">
        <f t="shared" si="1"/>
        <v>0</v>
      </c>
    </row>
    <row r="25" spans="1:13">
      <c r="A25" s="2248" t="s">
        <v>1677</v>
      </c>
      <c r="B25" s="615" t="s">
        <v>1281</v>
      </c>
      <c r="C25" s="616">
        <v>8</v>
      </c>
      <c r="D25" s="616">
        <v>0</v>
      </c>
      <c r="E25" s="616">
        <v>0</v>
      </c>
      <c r="F25" s="616">
        <v>0</v>
      </c>
      <c r="G25" s="617">
        <f t="shared" si="0"/>
        <v>8</v>
      </c>
      <c r="I25" s="616">
        <v>8</v>
      </c>
      <c r="J25" s="616">
        <v>0</v>
      </c>
      <c r="K25" s="616">
        <v>0</v>
      </c>
      <c r="L25" s="616">
        <v>0</v>
      </c>
      <c r="M25" s="618">
        <f t="shared" si="1"/>
        <v>8</v>
      </c>
    </row>
    <row r="26" spans="1:13">
      <c r="A26" s="2249"/>
      <c r="B26" s="619" t="s">
        <v>1672</v>
      </c>
      <c r="C26" s="620">
        <v>0</v>
      </c>
      <c r="D26" s="620">
        <v>0</v>
      </c>
      <c r="E26" s="620">
        <v>0</v>
      </c>
      <c r="F26" s="620">
        <v>0</v>
      </c>
      <c r="G26" s="621">
        <f t="shared" si="0"/>
        <v>0</v>
      </c>
      <c r="I26" s="620">
        <v>0</v>
      </c>
      <c r="J26" s="620">
        <v>0</v>
      </c>
      <c r="K26" s="620">
        <v>0</v>
      </c>
      <c r="L26" s="620">
        <v>0</v>
      </c>
      <c r="M26" s="618">
        <f t="shared" si="1"/>
        <v>0</v>
      </c>
    </row>
    <row r="27" spans="1:13">
      <c r="A27" s="2250"/>
      <c r="B27" s="622" t="s">
        <v>1673</v>
      </c>
      <c r="C27" s="623">
        <v>0</v>
      </c>
      <c r="D27" s="623">
        <v>0</v>
      </c>
      <c r="E27" s="623">
        <v>0</v>
      </c>
      <c r="F27" s="623">
        <v>0</v>
      </c>
      <c r="G27" s="624">
        <f t="shared" si="0"/>
        <v>0</v>
      </c>
      <c r="I27" s="623">
        <v>0</v>
      </c>
      <c r="J27" s="623">
        <v>0</v>
      </c>
      <c r="K27" s="623">
        <v>0</v>
      </c>
      <c r="L27" s="623">
        <v>0</v>
      </c>
      <c r="M27" s="618">
        <f t="shared" si="1"/>
        <v>0</v>
      </c>
    </row>
    <row r="28" spans="1:13">
      <c r="A28" s="2251" t="s">
        <v>1678</v>
      </c>
      <c r="B28" s="615" t="s">
        <v>1679</v>
      </c>
      <c r="C28" s="616">
        <v>42</v>
      </c>
      <c r="D28" s="616">
        <v>77</v>
      </c>
      <c r="E28" s="616">
        <v>0</v>
      </c>
      <c r="F28" s="616">
        <v>134</v>
      </c>
      <c r="G28" s="617">
        <f t="shared" si="0"/>
        <v>253</v>
      </c>
      <c r="I28" s="616">
        <v>9</v>
      </c>
      <c r="J28" s="616">
        <v>15</v>
      </c>
      <c r="K28" s="616">
        <v>0</v>
      </c>
      <c r="L28" s="616">
        <v>34</v>
      </c>
      <c r="M28" s="618">
        <f t="shared" si="1"/>
        <v>58</v>
      </c>
    </row>
    <row r="29" spans="1:13">
      <c r="A29" s="2252"/>
      <c r="B29" s="619" t="s">
        <v>1680</v>
      </c>
      <c r="C29" s="620">
        <v>24</v>
      </c>
      <c r="D29" s="620">
        <v>13</v>
      </c>
      <c r="E29" s="620">
        <v>0</v>
      </c>
      <c r="F29" s="620">
        <v>33</v>
      </c>
      <c r="G29" s="621">
        <f t="shared" si="0"/>
        <v>70</v>
      </c>
      <c r="I29" s="620">
        <v>3</v>
      </c>
      <c r="J29" s="620">
        <v>1</v>
      </c>
      <c r="K29" s="620">
        <v>0</v>
      </c>
      <c r="L29" s="620">
        <v>20</v>
      </c>
      <c r="M29" s="618">
        <f t="shared" si="1"/>
        <v>24</v>
      </c>
    </row>
    <row r="30" spans="1:13">
      <c r="A30" s="2253"/>
      <c r="B30" s="622" t="s">
        <v>1681</v>
      </c>
      <c r="C30" s="623">
        <v>0</v>
      </c>
      <c r="D30" s="623">
        <v>1</v>
      </c>
      <c r="E30" s="623">
        <v>0</v>
      </c>
      <c r="F30" s="623">
        <v>3</v>
      </c>
      <c r="G30" s="624">
        <f t="shared" si="0"/>
        <v>4</v>
      </c>
      <c r="I30" s="623">
        <v>0</v>
      </c>
      <c r="J30" s="623">
        <v>0</v>
      </c>
      <c r="K30" s="623">
        <v>0</v>
      </c>
      <c r="L30" s="623">
        <v>0</v>
      </c>
      <c r="M30" s="618">
        <f t="shared" si="1"/>
        <v>0</v>
      </c>
    </row>
    <row r="31" spans="1:13">
      <c r="A31" s="2210" t="s">
        <v>27</v>
      </c>
      <c r="B31" s="2210"/>
      <c r="C31" s="490">
        <f>SUM(C7:C30)</f>
        <v>589</v>
      </c>
      <c r="D31" s="490">
        <f t="shared" ref="D31:F31" si="4">SUM(D7:D30)</f>
        <v>464</v>
      </c>
      <c r="E31" s="490">
        <f t="shared" si="4"/>
        <v>91</v>
      </c>
      <c r="F31" s="490">
        <f t="shared" si="4"/>
        <v>932</v>
      </c>
      <c r="G31" s="184">
        <f>SUM(G7:G30)</f>
        <v>2076</v>
      </c>
      <c r="I31" s="490">
        <f>SUM(I7:I30)</f>
        <v>276</v>
      </c>
      <c r="J31" s="490">
        <f t="shared" ref="J31:M31" si="5">SUM(J7:J30)</f>
        <v>214</v>
      </c>
      <c r="K31" s="490">
        <f t="shared" si="5"/>
        <v>70</v>
      </c>
      <c r="L31" s="490">
        <f t="shared" si="5"/>
        <v>410</v>
      </c>
      <c r="M31" s="490">
        <f t="shared" si="5"/>
        <v>970</v>
      </c>
    </row>
    <row r="32" spans="1:13">
      <c r="A32" s="631" t="s">
        <v>1690</v>
      </c>
      <c r="B32" s="625"/>
      <c r="C32" s="626"/>
      <c r="D32" s="626"/>
      <c r="E32" s="626"/>
      <c r="F32" s="626"/>
      <c r="G32" s="627"/>
      <c r="I32" s="626"/>
      <c r="J32" s="626"/>
      <c r="K32" s="626"/>
      <c r="L32" s="626"/>
      <c r="M32" s="495"/>
    </row>
    <row r="33" spans="1:13">
      <c r="A33" s="1" t="s">
        <v>5615</v>
      </c>
      <c r="B33" s="5"/>
      <c r="C33" s="5"/>
      <c r="D33" s="5"/>
      <c r="E33" s="5"/>
      <c r="F33" s="5"/>
      <c r="G33" s="5"/>
    </row>
    <row r="34" spans="1:13">
      <c r="A34" s="2168" t="s">
        <v>1661</v>
      </c>
      <c r="B34" s="2168" t="s">
        <v>652</v>
      </c>
      <c r="C34" s="2168" t="s">
        <v>1662</v>
      </c>
      <c r="D34" s="2168"/>
      <c r="E34" s="2168"/>
      <c r="F34" s="2168"/>
      <c r="G34" s="2168"/>
      <c r="I34" s="2168" t="s">
        <v>1663</v>
      </c>
      <c r="J34" s="2168"/>
      <c r="K34" s="2168"/>
      <c r="L34" s="2168"/>
      <c r="M34" s="2168"/>
    </row>
    <row r="35" spans="1:13">
      <c r="A35" s="2168"/>
      <c r="B35" s="2168"/>
      <c r="C35" s="489" t="s">
        <v>362</v>
      </c>
      <c r="D35" s="489" t="s">
        <v>363</v>
      </c>
      <c r="E35" s="489" t="s">
        <v>1664</v>
      </c>
      <c r="F35" s="489" t="s">
        <v>364</v>
      </c>
      <c r="G35" s="489" t="s">
        <v>0</v>
      </c>
      <c r="I35" s="489" t="s">
        <v>362</v>
      </c>
      <c r="J35" s="489" t="s">
        <v>363</v>
      </c>
      <c r="K35" s="489" t="s">
        <v>1664</v>
      </c>
      <c r="L35" s="489" t="s">
        <v>364</v>
      </c>
      <c r="M35" s="489" t="s">
        <v>0</v>
      </c>
    </row>
    <row r="36" spans="1:13">
      <c r="A36" s="2247" t="s">
        <v>1665</v>
      </c>
      <c r="B36" s="615" t="s">
        <v>1666</v>
      </c>
      <c r="C36" s="616">
        <v>6</v>
      </c>
      <c r="D36" s="616">
        <v>4</v>
      </c>
      <c r="E36" s="616">
        <v>0</v>
      </c>
      <c r="F36" s="616">
        <v>0</v>
      </c>
      <c r="G36" s="617">
        <f t="shared" ref="G36:G38" si="6">SUM(C36:F36)</f>
        <v>10</v>
      </c>
      <c r="I36" s="616">
        <v>2</v>
      </c>
      <c r="J36" s="616">
        <v>4</v>
      </c>
      <c r="K36" s="616">
        <v>0</v>
      </c>
      <c r="L36" s="616">
        <v>0</v>
      </c>
      <c r="M36" s="618">
        <f>SUM(I36:L36)</f>
        <v>6</v>
      </c>
    </row>
    <row r="37" spans="1:13">
      <c r="A37" s="2247"/>
      <c r="B37" s="619" t="s">
        <v>1667</v>
      </c>
      <c r="C37" s="620">
        <v>10</v>
      </c>
      <c r="D37" s="620">
        <v>5</v>
      </c>
      <c r="E37" s="620">
        <v>0</v>
      </c>
      <c r="F37" s="620">
        <v>1</v>
      </c>
      <c r="G37" s="621">
        <f t="shared" si="6"/>
        <v>16</v>
      </c>
      <c r="I37" s="620">
        <v>8</v>
      </c>
      <c r="J37" s="620">
        <v>2</v>
      </c>
      <c r="K37" s="620">
        <v>0</v>
      </c>
      <c r="L37" s="620">
        <v>0</v>
      </c>
      <c r="M37" s="618">
        <f t="shared" ref="M37:M38" si="7">SUM(I37:L37)</f>
        <v>10</v>
      </c>
    </row>
    <row r="38" spans="1:13">
      <c r="A38" s="2247"/>
      <c r="B38" s="622" t="s">
        <v>1668</v>
      </c>
      <c r="C38" s="623">
        <v>13</v>
      </c>
      <c r="D38" s="623">
        <v>8</v>
      </c>
      <c r="E38" s="623">
        <v>0</v>
      </c>
      <c r="F38" s="623">
        <v>4</v>
      </c>
      <c r="G38" s="624">
        <f t="shared" si="6"/>
        <v>25</v>
      </c>
      <c r="I38" s="623">
        <v>7</v>
      </c>
      <c r="J38" s="623">
        <v>7</v>
      </c>
      <c r="K38" s="623">
        <v>0</v>
      </c>
      <c r="L38" s="623">
        <v>0</v>
      </c>
      <c r="M38" s="618">
        <f t="shared" si="7"/>
        <v>14</v>
      </c>
    </row>
    <row r="39" spans="1:13">
      <c r="A39" s="2247" t="s">
        <v>1669</v>
      </c>
      <c r="B39" s="615" t="s">
        <v>1666</v>
      </c>
      <c r="C39" s="616">
        <v>0</v>
      </c>
      <c r="D39" s="616">
        <v>0</v>
      </c>
      <c r="E39" s="616">
        <v>0</v>
      </c>
      <c r="F39" s="97">
        <v>0</v>
      </c>
      <c r="G39" s="617">
        <f>SUM(C39:F39)</f>
        <v>0</v>
      </c>
      <c r="I39" s="616">
        <v>0</v>
      </c>
      <c r="J39" s="616">
        <v>0</v>
      </c>
      <c r="K39" s="616">
        <v>0</v>
      </c>
      <c r="L39" s="616">
        <v>0</v>
      </c>
      <c r="M39" s="618">
        <f>SUM(I39:L39)</f>
        <v>0</v>
      </c>
    </row>
    <row r="40" spans="1:13">
      <c r="A40" s="2247"/>
      <c r="B40" s="619" t="s">
        <v>1667</v>
      </c>
      <c r="C40" s="616">
        <v>0</v>
      </c>
      <c r="D40" s="616">
        <v>0</v>
      </c>
      <c r="E40" s="616">
        <v>0</v>
      </c>
      <c r="F40" s="97">
        <v>1</v>
      </c>
      <c r="G40" s="617">
        <f t="shared" ref="G40:G41" si="8">SUM(C40:F40)</f>
        <v>1</v>
      </c>
      <c r="I40" s="616">
        <v>0</v>
      </c>
      <c r="J40" s="616">
        <v>0</v>
      </c>
      <c r="K40" s="616">
        <v>0</v>
      </c>
      <c r="L40" s="616">
        <v>0</v>
      </c>
      <c r="M40" s="618">
        <f t="shared" ref="M40:M59" si="9">SUM(I40:L40)</f>
        <v>0</v>
      </c>
    </row>
    <row r="41" spans="1:13">
      <c r="A41" s="2247"/>
      <c r="B41" s="622" t="s">
        <v>1668</v>
      </c>
      <c r="C41" s="616">
        <v>0</v>
      </c>
      <c r="D41" s="616">
        <v>0</v>
      </c>
      <c r="E41" s="616">
        <v>0</v>
      </c>
      <c r="F41" s="97">
        <v>0</v>
      </c>
      <c r="G41" s="617">
        <f t="shared" si="8"/>
        <v>0</v>
      </c>
      <c r="I41" s="616">
        <v>0</v>
      </c>
      <c r="J41" s="616">
        <v>0</v>
      </c>
      <c r="K41" s="616">
        <v>0</v>
      </c>
      <c r="L41" s="616">
        <v>0</v>
      </c>
      <c r="M41" s="618">
        <f t="shared" si="9"/>
        <v>0</v>
      </c>
    </row>
    <row r="42" spans="1:13">
      <c r="A42" s="2248" t="s">
        <v>1671</v>
      </c>
      <c r="B42" s="615" t="s">
        <v>1281</v>
      </c>
      <c r="C42" s="616">
        <v>0</v>
      </c>
      <c r="D42" s="616">
        <v>0</v>
      </c>
      <c r="E42" s="616">
        <v>0</v>
      </c>
      <c r="F42" s="616">
        <v>0</v>
      </c>
      <c r="G42" s="617">
        <v>0</v>
      </c>
      <c r="I42" s="616">
        <v>0</v>
      </c>
      <c r="J42" s="616">
        <v>0</v>
      </c>
      <c r="K42" s="616">
        <v>0</v>
      </c>
      <c r="L42" s="616">
        <v>0</v>
      </c>
      <c r="M42" s="618">
        <f t="shared" si="9"/>
        <v>0</v>
      </c>
    </row>
    <row r="43" spans="1:13">
      <c r="A43" s="2249"/>
      <c r="B43" s="619" t="s">
        <v>1672</v>
      </c>
      <c r="C43" s="616">
        <v>0</v>
      </c>
      <c r="D43" s="616">
        <v>0</v>
      </c>
      <c r="E43" s="616">
        <v>0</v>
      </c>
      <c r="F43" s="620">
        <v>0</v>
      </c>
      <c r="G43" s="621">
        <v>0</v>
      </c>
      <c r="I43" s="616">
        <v>0</v>
      </c>
      <c r="J43" s="616">
        <v>0</v>
      </c>
      <c r="K43" s="616">
        <v>0</v>
      </c>
      <c r="L43" s="616">
        <v>0</v>
      </c>
      <c r="M43" s="618">
        <f t="shared" si="9"/>
        <v>0</v>
      </c>
    </row>
    <row r="44" spans="1:13">
      <c r="A44" s="2250"/>
      <c r="B44" s="622" t="s">
        <v>1673</v>
      </c>
      <c r="C44" s="616">
        <v>0</v>
      </c>
      <c r="D44" s="616">
        <v>0</v>
      </c>
      <c r="E44" s="616">
        <v>0</v>
      </c>
      <c r="F44" s="623">
        <v>0</v>
      </c>
      <c r="G44" s="624">
        <v>0</v>
      </c>
      <c r="I44" s="616">
        <v>0</v>
      </c>
      <c r="J44" s="616">
        <v>0</v>
      </c>
      <c r="K44" s="616">
        <v>0</v>
      </c>
      <c r="L44" s="616">
        <v>0</v>
      </c>
      <c r="M44" s="618">
        <f t="shared" si="9"/>
        <v>0</v>
      </c>
    </row>
    <row r="45" spans="1:13">
      <c r="A45" s="2248" t="s">
        <v>1674</v>
      </c>
      <c r="B45" s="615" t="s">
        <v>1281</v>
      </c>
      <c r="C45" s="616">
        <v>1</v>
      </c>
      <c r="D45" s="616">
        <v>1</v>
      </c>
      <c r="E45" s="616">
        <v>0</v>
      </c>
      <c r="F45" s="616">
        <v>0</v>
      </c>
      <c r="G45" s="617">
        <f t="shared" ref="G45:G59" si="10">SUM(C45:F45)</f>
        <v>2</v>
      </c>
      <c r="I45" s="616">
        <v>1</v>
      </c>
      <c r="J45" s="616">
        <v>0</v>
      </c>
      <c r="K45" s="616">
        <v>0</v>
      </c>
      <c r="L45" s="616">
        <v>0</v>
      </c>
      <c r="M45" s="618">
        <f t="shared" si="9"/>
        <v>1</v>
      </c>
    </row>
    <row r="46" spans="1:13">
      <c r="A46" s="2249"/>
      <c r="B46" s="619" t="s">
        <v>1672</v>
      </c>
      <c r="C46" s="620">
        <v>0</v>
      </c>
      <c r="D46" s="620">
        <v>0</v>
      </c>
      <c r="E46" s="620">
        <v>0</v>
      </c>
      <c r="F46" s="620">
        <v>0</v>
      </c>
      <c r="G46" s="621">
        <f t="shared" si="10"/>
        <v>0</v>
      </c>
      <c r="I46" s="620">
        <v>0</v>
      </c>
      <c r="J46" s="620">
        <v>0</v>
      </c>
      <c r="K46" s="620">
        <v>0</v>
      </c>
      <c r="L46" s="616">
        <v>0</v>
      </c>
      <c r="M46" s="618">
        <f t="shared" si="9"/>
        <v>0</v>
      </c>
    </row>
    <row r="47" spans="1:13">
      <c r="A47" s="2250"/>
      <c r="B47" s="622" t="s">
        <v>1673</v>
      </c>
      <c r="C47" s="623">
        <v>0</v>
      </c>
      <c r="D47" s="623">
        <v>0</v>
      </c>
      <c r="E47" s="623">
        <v>0</v>
      </c>
      <c r="F47" s="623">
        <v>0</v>
      </c>
      <c r="G47" s="624">
        <f t="shared" si="10"/>
        <v>0</v>
      </c>
      <c r="I47" s="623">
        <v>0</v>
      </c>
      <c r="J47" s="623">
        <v>0</v>
      </c>
      <c r="K47" s="623">
        <v>0</v>
      </c>
      <c r="L47" s="616">
        <v>0</v>
      </c>
      <c r="M47" s="618">
        <f t="shared" si="9"/>
        <v>0</v>
      </c>
    </row>
    <row r="48" spans="1:13">
      <c r="A48" s="2248" t="s">
        <v>1675</v>
      </c>
      <c r="B48" s="615" t="s">
        <v>1281</v>
      </c>
      <c r="C48" s="616">
        <v>0</v>
      </c>
      <c r="D48" s="616">
        <v>0</v>
      </c>
      <c r="E48" s="616">
        <v>0</v>
      </c>
      <c r="F48" s="616">
        <v>0</v>
      </c>
      <c r="G48" s="617">
        <f t="shared" si="10"/>
        <v>0</v>
      </c>
      <c r="I48" s="616">
        <v>0</v>
      </c>
      <c r="J48" s="616">
        <v>0</v>
      </c>
      <c r="K48" s="616">
        <v>0</v>
      </c>
      <c r="L48" s="616">
        <v>0</v>
      </c>
      <c r="M48" s="618">
        <f t="shared" si="9"/>
        <v>0</v>
      </c>
    </row>
    <row r="49" spans="1:13">
      <c r="A49" s="2249"/>
      <c r="B49" s="619" t="s">
        <v>1672</v>
      </c>
      <c r="C49" s="620">
        <v>1</v>
      </c>
      <c r="D49" s="620">
        <v>0</v>
      </c>
      <c r="E49" s="620">
        <v>0</v>
      </c>
      <c r="F49" s="620">
        <v>0</v>
      </c>
      <c r="G49" s="621">
        <f t="shared" si="10"/>
        <v>1</v>
      </c>
      <c r="I49" s="620">
        <v>1</v>
      </c>
      <c r="J49" s="620">
        <v>0</v>
      </c>
      <c r="K49" s="620">
        <v>0</v>
      </c>
      <c r="L49" s="620">
        <v>0</v>
      </c>
      <c r="M49" s="618">
        <f t="shared" si="9"/>
        <v>1</v>
      </c>
    </row>
    <row r="50" spans="1:13">
      <c r="A50" s="2250"/>
      <c r="B50" s="622" t="s">
        <v>1673</v>
      </c>
      <c r="C50" s="623">
        <v>0</v>
      </c>
      <c r="D50" s="623">
        <v>0</v>
      </c>
      <c r="E50" s="623">
        <v>0</v>
      </c>
      <c r="F50" s="623">
        <v>0</v>
      </c>
      <c r="G50" s="624">
        <f t="shared" si="10"/>
        <v>0</v>
      </c>
      <c r="I50" s="623">
        <v>0</v>
      </c>
      <c r="J50" s="623">
        <v>0</v>
      </c>
      <c r="K50" s="623">
        <v>0</v>
      </c>
      <c r="L50" s="623">
        <v>0</v>
      </c>
      <c r="M50" s="618">
        <f t="shared" si="9"/>
        <v>0</v>
      </c>
    </row>
    <row r="51" spans="1:13">
      <c r="A51" s="2247" t="s">
        <v>1676</v>
      </c>
      <c r="B51" s="615" t="s">
        <v>1281</v>
      </c>
      <c r="C51" s="616">
        <v>1</v>
      </c>
      <c r="D51" s="616">
        <v>1</v>
      </c>
      <c r="E51" s="616">
        <v>0</v>
      </c>
      <c r="F51" s="616">
        <v>0</v>
      </c>
      <c r="G51" s="617">
        <f t="shared" si="10"/>
        <v>2</v>
      </c>
      <c r="I51" s="616">
        <v>1</v>
      </c>
      <c r="J51" s="616">
        <v>1</v>
      </c>
      <c r="K51" s="616">
        <v>0</v>
      </c>
      <c r="L51" s="616">
        <v>0</v>
      </c>
      <c r="M51" s="618">
        <f t="shared" si="9"/>
        <v>2</v>
      </c>
    </row>
    <row r="52" spans="1:13">
      <c r="A52" s="2247"/>
      <c r="B52" s="619" t="s">
        <v>1672</v>
      </c>
      <c r="C52" s="620">
        <v>0</v>
      </c>
      <c r="D52" s="620">
        <v>0</v>
      </c>
      <c r="E52" s="620">
        <v>0</v>
      </c>
      <c r="F52" s="620">
        <v>0</v>
      </c>
      <c r="G52" s="621">
        <f t="shared" si="10"/>
        <v>0</v>
      </c>
      <c r="I52" s="620">
        <v>0</v>
      </c>
      <c r="J52" s="620">
        <v>0</v>
      </c>
      <c r="K52" s="620">
        <v>0</v>
      </c>
      <c r="L52" s="620">
        <v>0</v>
      </c>
      <c r="M52" s="618">
        <f t="shared" si="9"/>
        <v>0</v>
      </c>
    </row>
    <row r="53" spans="1:13">
      <c r="A53" s="2247"/>
      <c r="B53" s="622" t="s">
        <v>1673</v>
      </c>
      <c r="C53" s="623">
        <v>0</v>
      </c>
      <c r="D53" s="623">
        <v>0</v>
      </c>
      <c r="E53" s="623">
        <v>0</v>
      </c>
      <c r="F53" s="623">
        <v>0</v>
      </c>
      <c r="G53" s="624">
        <f t="shared" si="10"/>
        <v>0</v>
      </c>
      <c r="I53" s="623">
        <v>0</v>
      </c>
      <c r="J53" s="623">
        <v>0</v>
      </c>
      <c r="K53" s="623">
        <v>0</v>
      </c>
      <c r="L53" s="623">
        <v>0</v>
      </c>
      <c r="M53" s="618">
        <f t="shared" si="9"/>
        <v>0</v>
      </c>
    </row>
    <row r="54" spans="1:13">
      <c r="A54" s="2248" t="s">
        <v>1677</v>
      </c>
      <c r="B54" s="615" t="s">
        <v>1281</v>
      </c>
      <c r="C54" s="616">
        <v>0</v>
      </c>
      <c r="D54" s="616">
        <v>0</v>
      </c>
      <c r="E54" s="616">
        <v>0</v>
      </c>
      <c r="F54" s="616">
        <v>0</v>
      </c>
      <c r="G54" s="624">
        <f t="shared" si="10"/>
        <v>0</v>
      </c>
      <c r="I54" s="616">
        <v>0</v>
      </c>
      <c r="J54" s="616">
        <v>0</v>
      </c>
      <c r="K54" s="616">
        <v>0</v>
      </c>
      <c r="L54" s="616">
        <v>0</v>
      </c>
      <c r="M54" s="618">
        <f t="shared" si="9"/>
        <v>0</v>
      </c>
    </row>
    <row r="55" spans="1:13">
      <c r="A55" s="2249"/>
      <c r="B55" s="619" t="s">
        <v>1672</v>
      </c>
      <c r="C55" s="620">
        <v>0</v>
      </c>
      <c r="D55" s="620">
        <v>0</v>
      </c>
      <c r="E55" s="620">
        <v>0</v>
      </c>
      <c r="F55" s="620">
        <v>0</v>
      </c>
      <c r="G55" s="624">
        <f t="shared" si="10"/>
        <v>0</v>
      </c>
      <c r="I55" s="620">
        <v>0</v>
      </c>
      <c r="J55" s="620">
        <v>0</v>
      </c>
      <c r="K55" s="620">
        <v>0</v>
      </c>
      <c r="L55" s="620">
        <v>0</v>
      </c>
      <c r="M55" s="618">
        <f t="shared" si="9"/>
        <v>0</v>
      </c>
    </row>
    <row r="56" spans="1:13">
      <c r="A56" s="2250"/>
      <c r="B56" s="622" t="s">
        <v>1673</v>
      </c>
      <c r="C56" s="623">
        <v>0</v>
      </c>
      <c r="D56" s="623">
        <v>0</v>
      </c>
      <c r="E56" s="623">
        <v>0</v>
      </c>
      <c r="F56" s="623">
        <v>0</v>
      </c>
      <c r="G56" s="624">
        <f>SUM(C56:F56)</f>
        <v>0</v>
      </c>
      <c r="I56" s="623">
        <v>0</v>
      </c>
      <c r="J56" s="623">
        <v>0</v>
      </c>
      <c r="K56" s="623">
        <v>0</v>
      </c>
      <c r="L56" s="623">
        <v>0</v>
      </c>
      <c r="M56" s="618">
        <f t="shared" si="9"/>
        <v>0</v>
      </c>
    </row>
    <row r="57" spans="1:13">
      <c r="A57" s="2251" t="s">
        <v>1678</v>
      </c>
      <c r="B57" s="615" t="s">
        <v>1679</v>
      </c>
      <c r="C57" s="616">
        <v>0</v>
      </c>
      <c r="D57" s="616">
        <v>1</v>
      </c>
      <c r="E57" s="616">
        <v>0</v>
      </c>
      <c r="F57" s="616">
        <v>1</v>
      </c>
      <c r="G57" s="617">
        <f t="shared" si="10"/>
        <v>2</v>
      </c>
      <c r="I57" s="616">
        <v>0</v>
      </c>
      <c r="J57" s="616">
        <v>1</v>
      </c>
      <c r="K57" s="616">
        <v>0</v>
      </c>
      <c r="L57" s="616">
        <v>0</v>
      </c>
      <c r="M57" s="618">
        <f t="shared" si="9"/>
        <v>1</v>
      </c>
    </row>
    <row r="58" spans="1:13">
      <c r="A58" s="2252"/>
      <c r="B58" s="619" t="s">
        <v>1680</v>
      </c>
      <c r="C58" s="620">
        <v>15</v>
      </c>
      <c r="D58" s="620">
        <v>1</v>
      </c>
      <c r="E58" s="620">
        <v>0</v>
      </c>
      <c r="F58" s="620">
        <v>0</v>
      </c>
      <c r="G58" s="621">
        <f t="shared" si="10"/>
        <v>16</v>
      </c>
      <c r="I58" s="620">
        <v>4</v>
      </c>
      <c r="J58" s="620">
        <v>1</v>
      </c>
      <c r="K58" s="620">
        <v>0</v>
      </c>
      <c r="L58" s="620">
        <v>0</v>
      </c>
      <c r="M58" s="618">
        <f t="shared" si="9"/>
        <v>5</v>
      </c>
    </row>
    <row r="59" spans="1:13">
      <c r="A59" s="2253"/>
      <c r="B59" s="622" t="s">
        <v>1681</v>
      </c>
      <c r="C59" s="623">
        <v>0</v>
      </c>
      <c r="D59" s="623">
        <v>5</v>
      </c>
      <c r="E59" s="623">
        <v>0</v>
      </c>
      <c r="F59" s="623">
        <v>4</v>
      </c>
      <c r="G59" s="624">
        <f t="shared" si="10"/>
        <v>9</v>
      </c>
      <c r="I59" s="623">
        <v>0</v>
      </c>
      <c r="J59" s="623">
        <v>0</v>
      </c>
      <c r="K59" s="623">
        <v>0</v>
      </c>
      <c r="L59" s="623">
        <v>0</v>
      </c>
      <c r="M59" s="618">
        <f t="shared" si="9"/>
        <v>0</v>
      </c>
    </row>
    <row r="60" spans="1:13">
      <c r="A60" s="2210" t="s">
        <v>27</v>
      </c>
      <c r="B60" s="2210"/>
      <c r="C60" s="490">
        <f>SUM(C36:C59)</f>
        <v>47</v>
      </c>
      <c r="D60" s="490">
        <f t="shared" ref="D60:F60" si="11">SUM(D36:D59)</f>
        <v>26</v>
      </c>
      <c r="E60" s="490">
        <f t="shared" si="11"/>
        <v>0</v>
      </c>
      <c r="F60" s="490">
        <f t="shared" si="11"/>
        <v>11</v>
      </c>
      <c r="G60" s="490">
        <f>SUM(G36:G59)</f>
        <v>84</v>
      </c>
      <c r="I60" s="490">
        <f>SUM(I36:I59)</f>
        <v>24</v>
      </c>
      <c r="J60" s="490">
        <f t="shared" ref="J60:M60" si="12">SUM(J36:J59)</f>
        <v>16</v>
      </c>
      <c r="K60" s="490">
        <f t="shared" si="12"/>
        <v>0</v>
      </c>
      <c r="L60" s="490">
        <f t="shared" si="12"/>
        <v>0</v>
      </c>
      <c r="M60" s="490">
        <f t="shared" si="12"/>
        <v>40</v>
      </c>
    </row>
    <row r="61" spans="1:13">
      <c r="A61" s="631" t="s">
        <v>1690</v>
      </c>
      <c r="B61" s="625"/>
      <c r="C61" s="626"/>
      <c r="D61" s="626"/>
      <c r="E61" s="626"/>
      <c r="F61" s="626"/>
      <c r="G61" s="627"/>
      <c r="I61" s="626"/>
      <c r="J61" s="626"/>
      <c r="K61" s="626"/>
      <c r="L61" s="626"/>
      <c r="M61" s="495"/>
    </row>
    <row r="62" spans="1:13">
      <c r="A62" s="625"/>
      <c r="B62" s="625"/>
      <c r="C62" s="626"/>
      <c r="D62" s="626"/>
      <c r="E62" s="626"/>
      <c r="F62" s="626"/>
      <c r="G62" s="627"/>
      <c r="I62" s="626"/>
      <c r="J62" s="626"/>
      <c r="K62" s="626"/>
      <c r="L62" s="626"/>
      <c r="M62" s="495"/>
    </row>
    <row r="63" spans="1:13" ht="13.7" customHeight="1">
      <c r="A63" s="2254" t="s">
        <v>1682</v>
      </c>
      <c r="B63" s="2255"/>
      <c r="C63" s="2258" t="s">
        <v>5076</v>
      </c>
      <c r="D63" s="2259"/>
      <c r="E63" s="2259"/>
      <c r="F63" s="2259"/>
      <c r="G63" s="2168" t="s">
        <v>0</v>
      </c>
    </row>
    <row r="64" spans="1:13">
      <c r="A64" s="2256"/>
      <c r="B64" s="2257"/>
      <c r="C64" s="489" t="s">
        <v>362</v>
      </c>
      <c r="D64" s="489" t="s">
        <v>363</v>
      </c>
      <c r="E64" s="489" t="s">
        <v>1664</v>
      </c>
      <c r="F64" s="489" t="s">
        <v>364</v>
      </c>
      <c r="G64" s="2168"/>
    </row>
    <row r="65" spans="1:7">
      <c r="A65" s="2243" t="s">
        <v>5298</v>
      </c>
      <c r="B65" s="2244"/>
      <c r="C65" s="94">
        <v>204</v>
      </c>
      <c r="D65" s="94">
        <v>220</v>
      </c>
      <c r="E65" s="94">
        <v>13</v>
      </c>
      <c r="F65" s="628">
        <v>319</v>
      </c>
      <c r="G65" s="629">
        <f t="shared" ref="G65:G72" si="13">SUM(C65:F65)</f>
        <v>756</v>
      </c>
    </row>
    <row r="66" spans="1:7">
      <c r="A66" s="1138" t="s">
        <v>1683</v>
      </c>
      <c r="B66" s="1139"/>
      <c r="C66" s="157">
        <v>4</v>
      </c>
      <c r="D66" s="157">
        <v>2</v>
      </c>
      <c r="E66" s="157">
        <v>0</v>
      </c>
      <c r="F66" s="630">
        <v>2</v>
      </c>
      <c r="G66" s="629">
        <f t="shared" si="13"/>
        <v>8</v>
      </c>
    </row>
    <row r="67" spans="1:7">
      <c r="A67" s="1138" t="s">
        <v>1684</v>
      </c>
      <c r="B67" s="1139"/>
      <c r="C67" s="157">
        <v>0</v>
      </c>
      <c r="D67" s="157">
        <v>0</v>
      </c>
      <c r="E67" s="157">
        <v>0</v>
      </c>
      <c r="F67" s="630">
        <v>14</v>
      </c>
      <c r="G67" s="629">
        <f t="shared" si="13"/>
        <v>14</v>
      </c>
    </row>
    <row r="68" spans="1:7">
      <c r="A68" s="2243" t="s">
        <v>5077</v>
      </c>
      <c r="B68" s="2244"/>
      <c r="C68" s="157">
        <v>9</v>
      </c>
      <c r="D68" s="157">
        <v>24</v>
      </c>
      <c r="E68" s="157">
        <v>1</v>
      </c>
      <c r="F68" s="630">
        <v>15</v>
      </c>
      <c r="G68" s="629">
        <f t="shared" si="13"/>
        <v>49</v>
      </c>
    </row>
    <row r="69" spans="1:7">
      <c r="A69" s="2243" t="s">
        <v>1685</v>
      </c>
      <c r="B69" s="2244"/>
      <c r="C69" s="157">
        <v>0</v>
      </c>
      <c r="D69" s="157">
        <v>3</v>
      </c>
      <c r="E69" s="157">
        <v>0</v>
      </c>
      <c r="F69" s="630">
        <v>0</v>
      </c>
      <c r="G69" s="629">
        <f t="shared" si="13"/>
        <v>3</v>
      </c>
    </row>
    <row r="70" spans="1:7">
      <c r="A70" s="1138" t="s">
        <v>1686</v>
      </c>
      <c r="B70" s="1139"/>
      <c r="C70" s="157">
        <v>7</v>
      </c>
      <c r="D70" s="157">
        <v>8</v>
      </c>
      <c r="E70" s="157">
        <v>2</v>
      </c>
      <c r="F70" s="630">
        <v>15</v>
      </c>
      <c r="G70" s="629">
        <f t="shared" si="13"/>
        <v>32</v>
      </c>
    </row>
    <row r="71" spans="1:7">
      <c r="A71" s="2243" t="s">
        <v>1687</v>
      </c>
      <c r="B71" s="2244"/>
      <c r="C71" s="157">
        <v>65</v>
      </c>
      <c r="D71" s="157">
        <v>72</v>
      </c>
      <c r="E71" s="157">
        <v>0</v>
      </c>
      <c r="F71" s="630">
        <v>96</v>
      </c>
      <c r="G71" s="629">
        <f t="shared" si="13"/>
        <v>233</v>
      </c>
    </row>
    <row r="72" spans="1:7">
      <c r="A72" s="2245" t="s">
        <v>0</v>
      </c>
      <c r="B72" s="2246"/>
      <c r="C72" s="490">
        <f>SUM(C65:C71)</f>
        <v>289</v>
      </c>
      <c r="D72" s="490">
        <f>SUM(D65:D71)</f>
        <v>329</v>
      </c>
      <c r="E72" s="490">
        <f>SUM(E65:E71)</f>
        <v>16</v>
      </c>
      <c r="F72" s="492">
        <f>SUM(F65:F71)</f>
        <v>461</v>
      </c>
      <c r="G72" s="184">
        <f t="shared" si="13"/>
        <v>1095</v>
      </c>
    </row>
    <row r="73" spans="1:7">
      <c r="A73" s="631" t="s">
        <v>1690</v>
      </c>
    </row>
    <row r="74" spans="1:7">
      <c r="A74" s="1" t="s">
        <v>1688</v>
      </c>
      <c r="B74" s="4"/>
      <c r="C74" s="4"/>
      <c r="D74" s="4"/>
      <c r="E74" s="4"/>
    </row>
    <row r="75" spans="1:7">
      <c r="A75" s="2226" t="s">
        <v>1661</v>
      </c>
      <c r="B75" s="2226" t="s">
        <v>652</v>
      </c>
      <c r="C75" s="2168" t="s">
        <v>1689</v>
      </c>
      <c r="D75" s="2168"/>
      <c r="E75" s="2168"/>
      <c r="F75" s="2168"/>
      <c r="G75" s="2226" t="s">
        <v>0</v>
      </c>
    </row>
    <row r="76" spans="1:7">
      <c r="A76" s="2123"/>
      <c r="B76" s="2123"/>
      <c r="C76" s="489" t="s">
        <v>362</v>
      </c>
      <c r="D76" s="489" t="s">
        <v>363</v>
      </c>
      <c r="E76" s="489" t="s">
        <v>1664</v>
      </c>
      <c r="F76" s="489" t="s">
        <v>364</v>
      </c>
      <c r="G76" s="2123"/>
    </row>
    <row r="77" spans="1:7">
      <c r="A77" s="2240" t="s">
        <v>1665</v>
      </c>
      <c r="B77" s="88" t="s">
        <v>1281</v>
      </c>
      <c r="C77" s="94">
        <v>7</v>
      </c>
      <c r="D77" s="94">
        <v>6</v>
      </c>
      <c r="E77" s="94">
        <v>0</v>
      </c>
      <c r="F77" s="94">
        <v>8</v>
      </c>
      <c r="G77" s="273">
        <f>SUM(C77:F77)</f>
        <v>21</v>
      </c>
    </row>
    <row r="78" spans="1:7">
      <c r="A78" s="2241"/>
      <c r="B78" s="88" t="s">
        <v>1672</v>
      </c>
      <c r="C78" s="94">
        <v>0</v>
      </c>
      <c r="D78" s="94">
        <v>0</v>
      </c>
      <c r="E78" s="94">
        <v>0</v>
      </c>
      <c r="F78" s="94">
        <v>0</v>
      </c>
      <c r="G78" s="273">
        <f t="shared" ref="G78:G79" si="14">SUM(C78:F78)</f>
        <v>0</v>
      </c>
    </row>
    <row r="79" spans="1:7">
      <c r="A79" s="2242"/>
      <c r="B79" s="88" t="s">
        <v>1673</v>
      </c>
      <c r="C79" s="94">
        <v>0</v>
      </c>
      <c r="D79" s="94">
        <v>0</v>
      </c>
      <c r="E79" s="94">
        <v>0</v>
      </c>
      <c r="F79" s="94">
        <v>0</v>
      </c>
      <c r="G79" s="273">
        <f t="shared" si="14"/>
        <v>0</v>
      </c>
    </row>
    <row r="80" spans="1:7">
      <c r="A80" s="2210" t="s">
        <v>0</v>
      </c>
      <c r="B80" s="2210"/>
      <c r="C80" s="490">
        <f>SUM(C77:C79)</f>
        <v>7</v>
      </c>
      <c r="D80" s="490">
        <f>SUM(D77:D79)</f>
        <v>6</v>
      </c>
      <c r="E80" s="490">
        <f>SUM(E77:E79)</f>
        <v>0</v>
      </c>
      <c r="F80" s="490">
        <f>SUM(F77:F79)</f>
        <v>8</v>
      </c>
      <c r="G80" s="490">
        <f>SUM(G77:G79)</f>
        <v>21</v>
      </c>
    </row>
    <row r="81" spans="1:1">
      <c r="A81" s="631" t="s">
        <v>1690</v>
      </c>
    </row>
  </sheetData>
  <mergeCells count="40">
    <mergeCell ref="A5:A6"/>
    <mergeCell ref="B5:B6"/>
    <mergeCell ref="C5:G5"/>
    <mergeCell ref="I5:M5"/>
    <mergeCell ref="A7:A9"/>
    <mergeCell ref="A28:A30"/>
    <mergeCell ref="A31:B31"/>
    <mergeCell ref="A34:A35"/>
    <mergeCell ref="B34:B35"/>
    <mergeCell ref="A10:A12"/>
    <mergeCell ref="A13:A15"/>
    <mergeCell ref="A16:A18"/>
    <mergeCell ref="A19:A21"/>
    <mergeCell ref="A22:A24"/>
    <mergeCell ref="A25:A27"/>
    <mergeCell ref="C34:G34"/>
    <mergeCell ref="I34:M34"/>
    <mergeCell ref="A65:B65"/>
    <mergeCell ref="A39:A41"/>
    <mergeCell ref="A42:A44"/>
    <mergeCell ref="A45:A47"/>
    <mergeCell ref="A48:A50"/>
    <mergeCell ref="A51:A53"/>
    <mergeCell ref="A54:A56"/>
    <mergeCell ref="A57:A59"/>
    <mergeCell ref="A60:B60"/>
    <mergeCell ref="A63:B64"/>
    <mergeCell ref="C63:F63"/>
    <mergeCell ref="G63:G64"/>
    <mergeCell ref="A36:A38"/>
    <mergeCell ref="C75:F75"/>
    <mergeCell ref="G75:G76"/>
    <mergeCell ref="A77:A79"/>
    <mergeCell ref="A80:B80"/>
    <mergeCell ref="A68:B68"/>
    <mergeCell ref="A69:B69"/>
    <mergeCell ref="A71:B71"/>
    <mergeCell ref="A72:B72"/>
    <mergeCell ref="A75:A76"/>
    <mergeCell ref="B75:B76"/>
  </mergeCells>
  <pageMargins left="0.70866141732283472" right="0.70866141732283472" top="0.74803149606299213" bottom="0.74803149606299213" header="0.31496062992125984" footer="0.31496062992125984"/>
  <pageSetup scale="76" fitToHeight="2" orientation="landscape" r:id="rId1"/>
  <rowBreaks count="1" manualBreakCount="1">
    <brk id="3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34"/>
  <sheetViews>
    <sheetView zoomScaleNormal="100" workbookViewId="0">
      <selection activeCell="A2" sqref="A2"/>
    </sheetView>
  </sheetViews>
  <sheetFormatPr baseColWidth="10" defaultColWidth="11.42578125" defaultRowHeight="12.75"/>
  <cols>
    <col min="1" max="1" width="11.7109375" style="2" customWidth="1"/>
    <col min="2" max="2" width="17.85546875" style="2" customWidth="1"/>
    <col min="3" max="3" width="12.140625" style="2" customWidth="1"/>
    <col min="4" max="7" width="12.7109375" style="2" customWidth="1"/>
    <col min="8" max="8" width="13.7109375" style="2" customWidth="1"/>
    <col min="9" max="9" width="14.5703125" style="2" customWidth="1"/>
    <col min="10" max="10" width="12.7109375" style="2" customWidth="1"/>
    <col min="11" max="16384" width="11.42578125" style="2"/>
  </cols>
  <sheetData>
    <row r="1" spans="1:9">
      <c r="A1" s="1" t="s">
        <v>365</v>
      </c>
      <c r="B1" s="1"/>
      <c r="C1" s="1"/>
      <c r="D1" s="1"/>
    </row>
    <row r="2" spans="1:9">
      <c r="A2" s="3" t="s">
        <v>2538</v>
      </c>
    </row>
    <row r="3" spans="1:9">
      <c r="A3" s="3" t="s">
        <v>5330</v>
      </c>
    </row>
    <row r="4" spans="1:9">
      <c r="A4" s="1" t="s">
        <v>1691</v>
      </c>
      <c r="B4" s="4"/>
      <c r="C4" s="4"/>
    </row>
    <row r="5" spans="1:9" ht="12.75" customHeight="1">
      <c r="A5" s="2168" t="s">
        <v>1661</v>
      </c>
      <c r="B5" s="2168" t="s">
        <v>1692</v>
      </c>
      <c r="C5" s="2258" t="s">
        <v>1693</v>
      </c>
      <c r="D5" s="2261" t="s">
        <v>1694</v>
      </c>
      <c r="E5" s="2262"/>
      <c r="F5" s="2262"/>
      <c r="G5" s="2263"/>
    </row>
    <row r="6" spans="1:9" ht="39.75" customHeight="1">
      <c r="A6" s="2168"/>
      <c r="B6" s="2168"/>
      <c r="C6" s="2258"/>
      <c r="D6" s="490" t="s">
        <v>1281</v>
      </c>
      <c r="E6" s="490" t="s">
        <v>1672</v>
      </c>
      <c r="F6" s="490" t="s">
        <v>1673</v>
      </c>
      <c r="G6" s="1130" t="s">
        <v>1695</v>
      </c>
      <c r="H6" s="632" t="s">
        <v>869</v>
      </c>
    </row>
    <row r="7" spans="1:9">
      <c r="A7" s="2248" t="s">
        <v>1665</v>
      </c>
      <c r="B7" s="88" t="s">
        <v>1696</v>
      </c>
      <c r="C7" s="628">
        <v>290</v>
      </c>
      <c r="D7" s="99">
        <v>63</v>
      </c>
      <c r="E7" s="99">
        <v>144</v>
      </c>
      <c r="F7" s="99">
        <v>83</v>
      </c>
      <c r="G7" s="898"/>
    </row>
    <row r="8" spans="1:9">
      <c r="A8" s="2249"/>
      <c r="B8" s="88" t="s">
        <v>1697</v>
      </c>
      <c r="C8" s="628" t="s">
        <v>1670</v>
      </c>
      <c r="D8" s="94" t="s">
        <v>1670</v>
      </c>
      <c r="E8" s="94" t="s">
        <v>1670</v>
      </c>
      <c r="F8" s="94" t="s">
        <v>1670</v>
      </c>
      <c r="G8" s="898"/>
    </row>
    <row r="9" spans="1:9">
      <c r="A9" s="2250"/>
      <c r="B9" s="89" t="s">
        <v>1698</v>
      </c>
      <c r="C9" s="1140">
        <v>87</v>
      </c>
      <c r="D9" s="94">
        <v>16</v>
      </c>
      <c r="E9" s="94">
        <v>56</v>
      </c>
      <c r="F9" s="94">
        <v>15</v>
      </c>
      <c r="G9" s="99">
        <v>50</v>
      </c>
    </row>
    <row r="10" spans="1:9">
      <c r="A10" s="631" t="s">
        <v>1690</v>
      </c>
    </row>
    <row r="11" spans="1:9">
      <c r="A11" s="3" t="s">
        <v>1699</v>
      </c>
    </row>
    <row r="12" spans="1:9">
      <c r="A12" s="2168" t="s">
        <v>1661</v>
      </c>
      <c r="B12" s="2258" t="s">
        <v>1700</v>
      </c>
      <c r="C12" s="2259"/>
      <c r="D12" s="2259"/>
      <c r="E12" s="2259"/>
      <c r="F12" s="2259"/>
      <c r="G12" s="2259"/>
      <c r="H12" s="2259"/>
      <c r="I12" s="2260"/>
    </row>
    <row r="13" spans="1:9" ht="25.5">
      <c r="A13" s="2168"/>
      <c r="B13" s="489" t="s">
        <v>1251</v>
      </c>
      <c r="C13" s="1796" t="s">
        <v>1701</v>
      </c>
      <c r="D13" s="489" t="s">
        <v>1702</v>
      </c>
      <c r="E13" s="489" t="s">
        <v>1703</v>
      </c>
      <c r="F13" s="489" t="s">
        <v>1704</v>
      </c>
      <c r="G13" s="489" t="s">
        <v>1705</v>
      </c>
      <c r="H13" s="489" t="s">
        <v>1706</v>
      </c>
      <c r="I13" s="489" t="s">
        <v>1707</v>
      </c>
    </row>
    <row r="14" spans="1:9">
      <c r="A14" s="273" t="s">
        <v>1665</v>
      </c>
      <c r="B14" s="88" t="s">
        <v>28</v>
      </c>
      <c r="C14" s="94">
        <v>2</v>
      </c>
      <c r="D14" s="94">
        <v>0</v>
      </c>
      <c r="E14" s="94">
        <v>2</v>
      </c>
      <c r="F14" s="94">
        <v>1</v>
      </c>
      <c r="G14" s="94">
        <v>0</v>
      </c>
      <c r="H14" s="94">
        <v>0</v>
      </c>
      <c r="I14" s="94">
        <v>1</v>
      </c>
    </row>
    <row r="15" spans="1:9">
      <c r="A15" s="273" t="s">
        <v>1665</v>
      </c>
      <c r="B15" s="88" t="s">
        <v>361</v>
      </c>
      <c r="C15" s="94">
        <v>0</v>
      </c>
      <c r="D15" s="94">
        <v>5</v>
      </c>
      <c r="E15" s="94">
        <v>129</v>
      </c>
      <c r="F15" s="94">
        <v>62</v>
      </c>
      <c r="G15" s="94">
        <v>7</v>
      </c>
      <c r="H15" s="94">
        <v>1</v>
      </c>
      <c r="I15" s="94">
        <v>2</v>
      </c>
    </row>
    <row r="16" spans="1:9">
      <c r="A16" s="631" t="s">
        <v>1690</v>
      </c>
    </row>
    <row r="19" spans="1:4">
      <c r="A19" s="1" t="s">
        <v>5456</v>
      </c>
    </row>
    <row r="20" spans="1:4">
      <c r="A20" s="2261" t="s">
        <v>5457</v>
      </c>
      <c r="B20" s="2262"/>
      <c r="C20" s="2262"/>
      <c r="D20" s="2263"/>
    </row>
    <row r="21" spans="1:4">
      <c r="A21" s="490" t="s">
        <v>362</v>
      </c>
      <c r="B21" s="490" t="s">
        <v>363</v>
      </c>
      <c r="C21" s="492" t="s">
        <v>364</v>
      </c>
      <c r="D21" s="490" t="s">
        <v>0</v>
      </c>
    </row>
    <row r="22" spans="1:4">
      <c r="A22" s="1141">
        <v>7946</v>
      </c>
      <c r="B22" s="1141">
        <v>6528</v>
      </c>
      <c r="C22" s="1141">
        <v>1832</v>
      </c>
      <c r="D22" s="1142">
        <f>SUM(A22:C22)</f>
        <v>16306</v>
      </c>
    </row>
    <row r="23" spans="1:4">
      <c r="A23" s="631" t="s">
        <v>1690</v>
      </c>
    </row>
    <row r="25" spans="1:4">
      <c r="A25" s="1" t="s">
        <v>5299</v>
      </c>
    </row>
    <row r="26" spans="1:4">
      <c r="A26" s="2265" t="s">
        <v>1708</v>
      </c>
      <c r="B26" s="2265"/>
      <c r="C26" s="2265"/>
      <c r="D26" s="1709" t="s">
        <v>1161</v>
      </c>
    </row>
    <row r="27" spans="1:4">
      <c r="A27" s="2264" t="s">
        <v>1709</v>
      </c>
      <c r="B27" s="2264"/>
      <c r="C27" s="2264"/>
      <c r="D27" s="633">
        <v>21</v>
      </c>
    </row>
    <row r="28" spans="1:4">
      <c r="A28" s="2264" t="s">
        <v>1710</v>
      </c>
      <c r="B28" s="2264"/>
      <c r="C28" s="2264"/>
      <c r="D28" s="633">
        <v>20</v>
      </c>
    </row>
    <row r="29" spans="1:4">
      <c r="A29" s="2264" t="s">
        <v>1711</v>
      </c>
      <c r="B29" s="2264"/>
      <c r="C29" s="2264"/>
      <c r="D29" s="633">
        <v>6</v>
      </c>
    </row>
    <row r="30" spans="1:4">
      <c r="A30" s="2264" t="s">
        <v>1712</v>
      </c>
      <c r="B30" s="2264"/>
      <c r="C30" s="2264"/>
      <c r="D30" s="633">
        <v>30</v>
      </c>
    </row>
    <row r="31" spans="1:4">
      <c r="A31" s="2264" t="s">
        <v>1713</v>
      </c>
      <c r="B31" s="2264"/>
      <c r="C31" s="2264"/>
      <c r="D31" s="633">
        <v>1</v>
      </c>
    </row>
    <row r="32" spans="1:4">
      <c r="A32" s="2264" t="s">
        <v>1150</v>
      </c>
      <c r="B32" s="2264"/>
      <c r="C32" s="2264"/>
      <c r="D32" s="633">
        <v>50</v>
      </c>
    </row>
    <row r="33" spans="1:4">
      <c r="A33" s="2264" t="s">
        <v>1252</v>
      </c>
      <c r="B33" s="2264"/>
      <c r="C33" s="2264"/>
      <c r="D33" s="633">
        <v>31</v>
      </c>
    </row>
    <row r="34" spans="1:4">
      <c r="A34" s="631" t="s">
        <v>1690</v>
      </c>
    </row>
  </sheetData>
  <mergeCells count="16">
    <mergeCell ref="A30:C30"/>
    <mergeCell ref="A31:C31"/>
    <mergeCell ref="A32:C32"/>
    <mergeCell ref="A33:C33"/>
    <mergeCell ref="A20:D20"/>
    <mergeCell ref="A26:C26"/>
    <mergeCell ref="A27:C27"/>
    <mergeCell ref="A28:C28"/>
    <mergeCell ref="A29:C29"/>
    <mergeCell ref="A12:A13"/>
    <mergeCell ref="B12:I12"/>
    <mergeCell ref="A5:A6"/>
    <mergeCell ref="B5:B6"/>
    <mergeCell ref="C5:C6"/>
    <mergeCell ref="D5:G5"/>
    <mergeCell ref="A7:A9"/>
  </mergeCells>
  <pageMargins left="0.70866141732283472" right="0.70866141732283472" top="0.74803149606299213" bottom="0.74803149606299213" header="0.31496062992125984" footer="0.31496062992125984"/>
  <pageSetup fitToHeight="1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30"/>
  <sheetViews>
    <sheetView workbookViewId="0">
      <selection activeCell="A2" sqref="A2"/>
    </sheetView>
  </sheetViews>
  <sheetFormatPr baseColWidth="10" defaultColWidth="12.42578125" defaultRowHeight="12.75"/>
  <cols>
    <col min="1" max="1" width="12.85546875" style="634" customWidth="1"/>
    <col min="2" max="2" width="14.28515625" style="634" customWidth="1"/>
    <col min="3" max="3" width="17.5703125" style="634" customWidth="1"/>
    <col min="4" max="9" width="13.7109375" style="634" customWidth="1"/>
    <col min="10" max="16384" width="12.42578125" style="634"/>
  </cols>
  <sheetData>
    <row r="1" spans="1:9">
      <c r="A1" s="1" t="s">
        <v>365</v>
      </c>
    </row>
    <row r="2" spans="1:9">
      <c r="A2" s="3" t="s">
        <v>2539</v>
      </c>
    </row>
    <row r="3" spans="1:9">
      <c r="A3" s="635" t="s">
        <v>5300</v>
      </c>
      <c r="B3" s="636"/>
      <c r="C3" s="636"/>
      <c r="D3" s="636"/>
      <c r="E3" s="636"/>
      <c r="F3" s="636"/>
      <c r="G3" s="636"/>
      <c r="H3" s="636"/>
      <c r="I3" s="636"/>
    </row>
    <row r="4" spans="1:9" s="1144" customFormat="1" ht="25.5">
      <c r="A4" s="1143" t="s">
        <v>1714</v>
      </c>
      <c r="B4" s="1143" t="s">
        <v>1715</v>
      </c>
      <c r="C4" s="1143" t="s">
        <v>1716</v>
      </c>
      <c r="D4" s="1143" t="s">
        <v>1717</v>
      </c>
      <c r="E4" s="1143" t="s">
        <v>1718</v>
      </c>
      <c r="F4" s="1143" t="s">
        <v>1719</v>
      </c>
      <c r="G4" s="1143" t="s">
        <v>1720</v>
      </c>
      <c r="H4" s="1143" t="s">
        <v>1721</v>
      </c>
      <c r="I4" s="1143" t="s">
        <v>1722</v>
      </c>
    </row>
    <row r="5" spans="1:9" ht="25.5">
      <c r="A5" s="638" t="s">
        <v>1723</v>
      </c>
      <c r="B5" s="639" t="s">
        <v>1724</v>
      </c>
      <c r="C5" s="639" t="s">
        <v>1725</v>
      </c>
      <c r="D5" s="639">
        <v>0</v>
      </c>
      <c r="E5" s="638">
        <v>0</v>
      </c>
      <c r="F5" s="639">
        <v>0</v>
      </c>
      <c r="G5" s="638">
        <v>1</v>
      </c>
      <c r="H5" s="639">
        <v>0</v>
      </c>
      <c r="I5" s="638">
        <v>0</v>
      </c>
    </row>
    <row r="6" spans="1:9" ht="25.5">
      <c r="A6" s="640" t="s">
        <v>1726</v>
      </c>
      <c r="B6" s="641" t="s">
        <v>1727</v>
      </c>
      <c r="C6" s="641" t="s">
        <v>1728</v>
      </c>
      <c r="D6" s="641">
        <v>2</v>
      </c>
      <c r="E6" s="640">
        <v>7</v>
      </c>
      <c r="F6" s="641">
        <v>5</v>
      </c>
      <c r="G6" s="640">
        <v>5</v>
      </c>
      <c r="H6" s="641">
        <v>1</v>
      </c>
      <c r="I6" s="640">
        <v>5</v>
      </c>
    </row>
    <row r="7" spans="1:9" ht="25.5">
      <c r="A7" s="642" t="s">
        <v>1729</v>
      </c>
      <c r="B7" s="643" t="s">
        <v>1730</v>
      </c>
      <c r="C7" s="643" t="s">
        <v>1731</v>
      </c>
      <c r="D7" s="643">
        <v>16</v>
      </c>
      <c r="E7" s="642">
        <v>14</v>
      </c>
      <c r="F7" s="643">
        <v>75</v>
      </c>
      <c r="G7" s="642">
        <v>18</v>
      </c>
      <c r="H7" s="643">
        <v>19</v>
      </c>
      <c r="I7" s="642">
        <v>57</v>
      </c>
    </row>
    <row r="8" spans="1:9" ht="25.5">
      <c r="A8" s="644" t="s">
        <v>1732</v>
      </c>
      <c r="B8" s="645" t="s">
        <v>1733</v>
      </c>
      <c r="C8" s="645" t="s">
        <v>1734</v>
      </c>
      <c r="D8" s="645">
        <v>47</v>
      </c>
      <c r="E8" s="646">
        <v>1</v>
      </c>
      <c r="F8" s="645">
        <v>155</v>
      </c>
      <c r="G8" s="646">
        <v>22</v>
      </c>
      <c r="H8" s="645">
        <v>95</v>
      </c>
      <c r="I8" s="646">
        <v>53</v>
      </c>
    </row>
    <row r="9" spans="1:9">
      <c r="A9" s="647"/>
      <c r="B9" s="637" t="s">
        <v>1735</v>
      </c>
      <c r="C9" s="647"/>
      <c r="D9" s="637">
        <f t="shared" ref="D9:I9" si="0">SUM(D5:D8)</f>
        <v>65</v>
      </c>
      <c r="E9" s="637">
        <f t="shared" si="0"/>
        <v>22</v>
      </c>
      <c r="F9" s="637">
        <f t="shared" si="0"/>
        <v>235</v>
      </c>
      <c r="G9" s="637">
        <f t="shared" si="0"/>
        <v>46</v>
      </c>
      <c r="H9" s="637">
        <f>SUM(H5:H8)</f>
        <v>115</v>
      </c>
      <c r="I9" s="637">
        <f t="shared" si="0"/>
        <v>115</v>
      </c>
    </row>
    <row r="10" spans="1:9">
      <c r="B10" s="648"/>
      <c r="C10" s="648"/>
      <c r="D10" s="648"/>
      <c r="E10" s="648"/>
      <c r="F10" s="648"/>
      <c r="G10" s="648"/>
      <c r="H10" s="648"/>
      <c r="I10" s="648"/>
    </row>
    <row r="11" spans="1:9" s="1144" customFormat="1" ht="25.5">
      <c r="A11" s="1145" t="s">
        <v>1146</v>
      </c>
      <c r="B11" s="1145" t="s">
        <v>1736</v>
      </c>
      <c r="C11" s="1145" t="s">
        <v>1737</v>
      </c>
      <c r="D11" s="1143" t="s">
        <v>1717</v>
      </c>
      <c r="E11" s="1143" t="s">
        <v>1718</v>
      </c>
      <c r="F11" s="1143" t="s">
        <v>1719</v>
      </c>
      <c r="G11" s="1143" t="s">
        <v>1720</v>
      </c>
      <c r="H11" s="1143" t="s">
        <v>1721</v>
      </c>
      <c r="I11" s="1143" t="s">
        <v>1722</v>
      </c>
    </row>
    <row r="12" spans="1:9">
      <c r="A12" s="2266" t="s">
        <v>1738</v>
      </c>
      <c r="B12" s="2266" t="s">
        <v>1739</v>
      </c>
      <c r="C12" s="649" t="s">
        <v>1740</v>
      </c>
      <c r="D12" s="650">
        <v>3.5619999999999994</v>
      </c>
      <c r="E12" s="651">
        <v>4.0272727272727273</v>
      </c>
      <c r="F12" s="650">
        <v>3.0385106382978719</v>
      </c>
      <c r="G12" s="651">
        <v>2.767391304347826</v>
      </c>
      <c r="H12" s="650">
        <v>2.3434782608695648</v>
      </c>
      <c r="I12" s="651">
        <v>3.2426086956521734</v>
      </c>
    </row>
    <row r="13" spans="1:9">
      <c r="A13" s="2266"/>
      <c r="B13" s="2266"/>
      <c r="C13" s="649" t="s">
        <v>1741</v>
      </c>
      <c r="D13" s="650">
        <v>1.8307692307692307</v>
      </c>
      <c r="E13" s="651">
        <v>3.0954545454545452</v>
      </c>
      <c r="F13" s="650">
        <v>1.5319148936170213</v>
      </c>
      <c r="G13" s="651">
        <v>1.8913043478260869</v>
      </c>
      <c r="H13" s="650">
        <v>1.1304347826086956</v>
      </c>
      <c r="I13" s="651">
        <v>1.2608695652173914</v>
      </c>
    </row>
    <row r="14" spans="1:9">
      <c r="A14" s="2266"/>
      <c r="B14" s="2266" t="s">
        <v>1742</v>
      </c>
      <c r="C14" s="649" t="s">
        <v>1740</v>
      </c>
      <c r="D14" s="650">
        <v>3.5164615384615394</v>
      </c>
      <c r="E14" s="651">
        <v>3.6900000000000004</v>
      </c>
      <c r="F14" s="650">
        <v>3.4927659574468097</v>
      </c>
      <c r="G14" s="651">
        <v>4.0202173913043469</v>
      </c>
      <c r="H14" s="650">
        <v>3.8548695652173919</v>
      </c>
      <c r="I14" s="651">
        <v>3.4365217391304341</v>
      </c>
    </row>
    <row r="15" spans="1:9">
      <c r="A15" s="2266"/>
      <c r="B15" s="2266"/>
      <c r="C15" s="649" t="s">
        <v>1741</v>
      </c>
      <c r="D15" s="650">
        <v>2.7384615384615385</v>
      </c>
      <c r="E15" s="651">
        <v>3.4500000000000011</v>
      </c>
      <c r="F15" s="650">
        <v>2.2638297872340427</v>
      </c>
      <c r="G15" s="651">
        <v>2.6304347826086958</v>
      </c>
      <c r="H15" s="650">
        <v>1.8695652173913044</v>
      </c>
      <c r="I15" s="651">
        <v>1.8469565217391304</v>
      </c>
    </row>
    <row r="16" spans="1:9">
      <c r="A16" s="2266"/>
      <c r="B16" s="2266" t="s">
        <v>1743</v>
      </c>
      <c r="C16" s="649" t="s">
        <v>1740</v>
      </c>
      <c r="D16" s="650">
        <v>2.3076923076923075</v>
      </c>
      <c r="E16" s="651">
        <v>3.0909090909090908</v>
      </c>
      <c r="F16" s="650">
        <v>2.8</v>
      </c>
      <c r="G16" s="651">
        <v>2.6304347826086958</v>
      </c>
      <c r="H16" s="650">
        <v>1.8869565217391304</v>
      </c>
      <c r="I16" s="651">
        <v>2.6956521739130435</v>
      </c>
    </row>
    <row r="17" spans="1:9">
      <c r="A17" s="2266"/>
      <c r="B17" s="2266"/>
      <c r="C17" s="649" t="s">
        <v>1741</v>
      </c>
      <c r="D17" s="650">
        <v>1.7923076923076924</v>
      </c>
      <c r="E17" s="651">
        <v>2.3409090909090908</v>
      </c>
      <c r="F17" s="650">
        <v>1.5957446808510638</v>
      </c>
      <c r="G17" s="651">
        <v>1.9347826086956521</v>
      </c>
      <c r="H17" s="650">
        <v>1.3826086956521739</v>
      </c>
      <c r="I17" s="651">
        <v>1.8043478260869565</v>
      </c>
    </row>
    <row r="18" spans="1:9">
      <c r="A18" s="2266"/>
      <c r="B18" s="2266" t="s">
        <v>1744</v>
      </c>
      <c r="C18" s="649" t="s">
        <v>1740</v>
      </c>
      <c r="D18" s="650">
        <v>1.2169230769230766</v>
      </c>
      <c r="E18" s="651">
        <v>3.0818181818181816</v>
      </c>
      <c r="F18" s="650">
        <v>1.2711914893617029</v>
      </c>
      <c r="G18" s="651">
        <v>1.0028260869565218</v>
      </c>
      <c r="H18" s="650">
        <v>1.2278260869565207</v>
      </c>
      <c r="I18" s="651">
        <v>2.0987826086956516</v>
      </c>
    </row>
    <row r="19" spans="1:9">
      <c r="A19" s="2266"/>
      <c r="B19" s="2266"/>
      <c r="C19" s="649" t="s">
        <v>1741</v>
      </c>
      <c r="D19" s="650">
        <v>1.1646153846153846</v>
      </c>
      <c r="E19" s="651">
        <v>2.4340909090909095</v>
      </c>
      <c r="F19" s="650">
        <v>0.57787234042553193</v>
      </c>
      <c r="G19" s="651">
        <v>0.78260869565217395</v>
      </c>
      <c r="H19" s="650">
        <v>0.60869565217391308</v>
      </c>
      <c r="I19" s="651">
        <v>0.62608695652173918</v>
      </c>
    </row>
    <row r="20" spans="1:9">
      <c r="A20" s="2267" t="s">
        <v>699</v>
      </c>
      <c r="B20" s="2267"/>
      <c r="C20" s="2267"/>
      <c r="D20" s="1753">
        <f t="shared" ref="D20:I20" si="1">SUM(D12:D19)</f>
        <v>18.129230769230766</v>
      </c>
      <c r="E20" s="1753">
        <f t="shared" si="1"/>
        <v>25.210454545454546</v>
      </c>
      <c r="F20" s="1753">
        <f t="shared" si="1"/>
        <v>16.571829787234044</v>
      </c>
      <c r="G20" s="1753">
        <f t="shared" si="1"/>
        <v>17.66</v>
      </c>
      <c r="H20" s="1753">
        <f t="shared" si="1"/>
        <v>14.304434782608695</v>
      </c>
      <c r="I20" s="1753">
        <f t="shared" si="1"/>
        <v>17.011826086956518</v>
      </c>
    </row>
    <row r="21" spans="1:9" ht="14.25" customHeight="1">
      <c r="A21" s="2266" t="s">
        <v>1745</v>
      </c>
      <c r="B21" s="2266" t="s">
        <v>1746</v>
      </c>
      <c r="C21" s="649" t="s">
        <v>1747</v>
      </c>
      <c r="D21" s="650">
        <v>3.7115384615384617</v>
      </c>
      <c r="E21" s="651">
        <v>6.4318181818181817</v>
      </c>
      <c r="F21" s="650">
        <v>4.5675886524822689</v>
      </c>
      <c r="G21" s="651">
        <v>5.7793478260869557</v>
      </c>
      <c r="H21" s="650">
        <v>4.5434782608695654</v>
      </c>
      <c r="I21" s="651">
        <v>6.1956521739130439</v>
      </c>
    </row>
    <row r="22" spans="1:9">
      <c r="A22" s="2266"/>
      <c r="B22" s="2266"/>
      <c r="C22" s="649" t="s">
        <v>1748</v>
      </c>
      <c r="D22" s="650">
        <v>3.6923076923076925</v>
      </c>
      <c r="E22" s="651">
        <v>5.6363636363636367</v>
      </c>
      <c r="F22" s="650">
        <v>4.0163829787234038</v>
      </c>
      <c r="G22" s="651">
        <v>5.2923913043478255</v>
      </c>
      <c r="H22" s="650">
        <v>3.7391304347826089</v>
      </c>
      <c r="I22" s="651">
        <v>5.1956521739130439</v>
      </c>
    </row>
    <row r="23" spans="1:9">
      <c r="A23" s="2266"/>
      <c r="B23" s="2266"/>
      <c r="C23" s="649" t="s">
        <v>1749</v>
      </c>
      <c r="D23" s="650">
        <v>3.4038461538461537</v>
      </c>
      <c r="E23" s="651">
        <v>5.6363636363636367</v>
      </c>
      <c r="F23" s="650">
        <v>3.9895744680851051</v>
      </c>
      <c r="G23" s="651">
        <v>4.5565217391304342</v>
      </c>
      <c r="H23" s="650">
        <v>3.3695652173913042</v>
      </c>
      <c r="I23" s="651">
        <v>4.9347826086956523</v>
      </c>
    </row>
    <row r="24" spans="1:9">
      <c r="A24" s="2266"/>
      <c r="B24" s="2266"/>
      <c r="C24" s="649" t="s">
        <v>1750</v>
      </c>
      <c r="D24" s="650">
        <v>3.3269230769230771</v>
      </c>
      <c r="E24" s="651">
        <v>6.0909090909090908</v>
      </c>
      <c r="F24" s="650">
        <v>4.125886524822695</v>
      </c>
      <c r="G24" s="651">
        <v>5.3206521739130439</v>
      </c>
      <c r="H24" s="650">
        <v>3.847826086956522</v>
      </c>
      <c r="I24" s="651">
        <v>5.4782608695652177</v>
      </c>
    </row>
    <row r="25" spans="1:9" ht="25.5">
      <c r="A25" s="2266"/>
      <c r="B25" s="2266"/>
      <c r="C25" s="649" t="s">
        <v>1751</v>
      </c>
      <c r="D25" s="650">
        <v>3.5192307692307692</v>
      </c>
      <c r="E25" s="651">
        <v>6.2045454545454541</v>
      </c>
      <c r="F25" s="650">
        <v>4.3104964539007087</v>
      </c>
      <c r="G25" s="651">
        <v>5.6445652173913041</v>
      </c>
      <c r="H25" s="650">
        <v>3.9130434782608696</v>
      </c>
      <c r="I25" s="651">
        <v>5.6304347826086953</v>
      </c>
    </row>
    <row r="26" spans="1:9">
      <c r="A26" s="2267" t="s">
        <v>699</v>
      </c>
      <c r="B26" s="2267"/>
      <c r="C26" s="2267"/>
      <c r="D26" s="1753">
        <f t="shared" ref="D26:I26" si="2">SUM(D21:D25)</f>
        <v>17.653846153846153</v>
      </c>
      <c r="E26" s="1753">
        <f t="shared" si="2"/>
        <v>29.999999999999996</v>
      </c>
      <c r="F26" s="1753">
        <f t="shared" si="2"/>
        <v>21.009929078014178</v>
      </c>
      <c r="G26" s="1753">
        <f t="shared" si="2"/>
        <v>26.593478260869563</v>
      </c>
      <c r="H26" s="1753">
        <f t="shared" si="2"/>
        <v>19.413043478260871</v>
      </c>
      <c r="I26" s="1753">
        <f t="shared" si="2"/>
        <v>27.434782608695656</v>
      </c>
    </row>
    <row r="27" spans="1:9" ht="25.5">
      <c r="A27" s="649" t="s">
        <v>1752</v>
      </c>
      <c r="B27" s="649" t="s">
        <v>1753</v>
      </c>
      <c r="C27" s="649" t="s">
        <v>1754</v>
      </c>
      <c r="D27" s="650">
        <v>6.907692307692308</v>
      </c>
      <c r="E27" s="652">
        <v>6.14</v>
      </c>
      <c r="F27" s="650">
        <v>5.37</v>
      </c>
      <c r="G27" s="652">
        <v>4.96</v>
      </c>
      <c r="H27" s="650">
        <v>4.17</v>
      </c>
      <c r="I27" s="652">
        <v>5.017391304347826</v>
      </c>
    </row>
    <row r="28" spans="1:9">
      <c r="A28" s="2267" t="s">
        <v>699</v>
      </c>
      <c r="B28" s="2267"/>
      <c r="C28" s="2267"/>
      <c r="D28" s="1753">
        <f t="shared" ref="D28:I28" si="3">SUM(D27)</f>
        <v>6.907692307692308</v>
      </c>
      <c r="E28" s="1753">
        <f t="shared" si="3"/>
        <v>6.14</v>
      </c>
      <c r="F28" s="1753">
        <f t="shared" si="3"/>
        <v>5.37</v>
      </c>
      <c r="G28" s="1753">
        <f t="shared" si="3"/>
        <v>4.96</v>
      </c>
      <c r="H28" s="1753">
        <f t="shared" si="3"/>
        <v>4.17</v>
      </c>
      <c r="I28" s="1753">
        <f t="shared" si="3"/>
        <v>5.017391304347826</v>
      </c>
    </row>
    <row r="29" spans="1:9">
      <c r="A29" s="2268" t="s">
        <v>0</v>
      </c>
      <c r="B29" s="2268"/>
      <c r="C29" s="2268"/>
      <c r="D29" s="653">
        <f t="shared" ref="D29:I29" si="4">SUM(D28,D26,D20)</f>
        <v>42.690769230769227</v>
      </c>
      <c r="E29" s="653">
        <f t="shared" si="4"/>
        <v>61.350454545454539</v>
      </c>
      <c r="F29" s="653">
        <f t="shared" si="4"/>
        <v>42.951758865248223</v>
      </c>
      <c r="G29" s="653">
        <f t="shared" si="4"/>
        <v>49.213478260869564</v>
      </c>
      <c r="H29" s="653">
        <f t="shared" si="4"/>
        <v>37.887478260869564</v>
      </c>
      <c r="I29" s="653">
        <f t="shared" si="4"/>
        <v>49.463999999999999</v>
      </c>
    </row>
    <row r="30" spans="1:9">
      <c r="A30" s="654" t="s">
        <v>5616</v>
      </c>
    </row>
  </sheetData>
  <mergeCells count="11">
    <mergeCell ref="A20:C20"/>
    <mergeCell ref="A12:A19"/>
    <mergeCell ref="B12:B13"/>
    <mergeCell ref="B14:B15"/>
    <mergeCell ref="B16:B17"/>
    <mergeCell ref="B18:B19"/>
    <mergeCell ref="A21:A25"/>
    <mergeCell ref="B21:B25"/>
    <mergeCell ref="A26:C26"/>
    <mergeCell ref="A28:C28"/>
    <mergeCell ref="A29:C29"/>
  </mergeCells>
  <printOptions horizontalCentered="1"/>
  <pageMargins left="0.74803149606299213" right="0.74803149606299213" top="0.98425196850393704" bottom="0.98425196850393704" header="0.51181102362204722" footer="0.51181102362204722"/>
  <pageSetup scale="97" orientation="landscape" horizontalDpi="4294967292" verticalDpi="4294967292"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13"/>
  <sheetViews>
    <sheetView zoomScaleNormal="100" workbookViewId="0">
      <selection activeCell="A2" sqref="A2"/>
    </sheetView>
  </sheetViews>
  <sheetFormatPr baseColWidth="10" defaultColWidth="10.85546875" defaultRowHeight="12.75"/>
  <cols>
    <col min="1" max="1" width="20.7109375" style="7" customWidth="1"/>
    <col min="2" max="8" width="15.7109375" style="2" customWidth="1"/>
    <col min="9" max="12" width="14.7109375" style="2" customWidth="1"/>
    <col min="13" max="16384" width="10.85546875" style="2"/>
  </cols>
  <sheetData>
    <row r="1" spans="1:11">
      <c r="A1" s="1" t="s">
        <v>365</v>
      </c>
      <c r="B1" s="1"/>
      <c r="C1" s="1"/>
      <c r="D1" s="1"/>
    </row>
    <row r="2" spans="1:11">
      <c r="A2" s="3" t="s">
        <v>2544</v>
      </c>
    </row>
    <row r="3" spans="1:11">
      <c r="A3" s="144" t="s">
        <v>2543</v>
      </c>
      <c r="B3" s="4"/>
      <c r="C3" s="4"/>
    </row>
    <row r="4" spans="1:11">
      <c r="A4" s="144" t="s">
        <v>1755</v>
      </c>
      <c r="B4" s="4"/>
      <c r="C4" s="4"/>
    </row>
    <row r="5" spans="1:11" ht="12.75" customHeight="1">
      <c r="A5" s="2278" t="s">
        <v>664</v>
      </c>
      <c r="B5" s="2278" t="s">
        <v>1756</v>
      </c>
      <c r="C5" s="2269" t="s">
        <v>1757</v>
      </c>
      <c r="D5" s="2270"/>
      <c r="E5" s="2270"/>
      <c r="F5" s="2271"/>
      <c r="G5" s="2265" t="s">
        <v>2540</v>
      </c>
      <c r="H5" s="2275" t="s">
        <v>1758</v>
      </c>
      <c r="I5" s="2276"/>
      <c r="J5" s="2276"/>
      <c r="K5" s="2277"/>
    </row>
    <row r="6" spans="1:11" ht="25.5">
      <c r="A6" s="2123"/>
      <c r="B6" s="2123"/>
      <c r="C6" s="1709" t="s">
        <v>1759</v>
      </c>
      <c r="D6" s="1709" t="s">
        <v>1760</v>
      </c>
      <c r="E6" s="1709" t="s">
        <v>1761</v>
      </c>
      <c r="F6" s="1709" t="s">
        <v>1762</v>
      </c>
      <c r="G6" s="2265"/>
      <c r="H6" s="1712" t="s">
        <v>1763</v>
      </c>
      <c r="I6" s="1712" t="s">
        <v>1764</v>
      </c>
      <c r="J6" s="1712" t="s">
        <v>1765</v>
      </c>
      <c r="K6" s="1712" t="s">
        <v>1766</v>
      </c>
    </row>
    <row r="7" spans="1:11">
      <c r="A7" s="2272" t="s">
        <v>5301</v>
      </c>
      <c r="B7" s="2273"/>
      <c r="C7" s="2273"/>
      <c r="D7" s="2273"/>
      <c r="E7" s="2273"/>
      <c r="F7" s="2273"/>
      <c r="G7" s="2273"/>
      <c r="H7" s="2273"/>
      <c r="I7" s="2273"/>
      <c r="J7" s="2273"/>
      <c r="K7" s="2274"/>
    </row>
    <row r="8" spans="1:11" ht="25.5">
      <c r="A8" s="139" t="s">
        <v>19</v>
      </c>
      <c r="B8" s="99">
        <v>11</v>
      </c>
      <c r="C8" s="655">
        <v>13.423636363636366</v>
      </c>
      <c r="D8" s="655">
        <v>13.863636363636363</v>
      </c>
      <c r="E8" s="655">
        <v>6.3636363636363633</v>
      </c>
      <c r="F8" s="655">
        <v>33.650909090909096</v>
      </c>
      <c r="G8" s="656">
        <v>0.16923076923076924</v>
      </c>
      <c r="H8" s="254">
        <v>11</v>
      </c>
      <c r="I8" s="254">
        <v>0</v>
      </c>
      <c r="J8" s="254">
        <v>0</v>
      </c>
      <c r="K8" s="254">
        <v>0</v>
      </c>
    </row>
    <row r="9" spans="1:11">
      <c r="A9" s="139" t="s">
        <v>18</v>
      </c>
      <c r="B9" s="99">
        <v>16</v>
      </c>
      <c r="C9" s="655">
        <v>20.998125000000002</v>
      </c>
      <c r="D9" s="655">
        <v>17.265625</v>
      </c>
      <c r="E9" s="655">
        <v>6.4375</v>
      </c>
      <c r="F9" s="655">
        <v>44.701250000000002</v>
      </c>
      <c r="G9" s="656">
        <v>0.24615384615384617</v>
      </c>
      <c r="H9" s="254">
        <v>10</v>
      </c>
      <c r="I9" s="254">
        <v>5</v>
      </c>
      <c r="J9" s="254">
        <v>1</v>
      </c>
      <c r="K9" s="254">
        <v>0</v>
      </c>
    </row>
    <row r="10" spans="1:11">
      <c r="A10" s="139" t="s">
        <v>1767</v>
      </c>
      <c r="B10" s="99">
        <v>6</v>
      </c>
      <c r="C10" s="655">
        <v>19.483333333333331</v>
      </c>
      <c r="D10" s="655">
        <v>25.208333333333332</v>
      </c>
      <c r="E10" s="655">
        <v>7.666666666666667</v>
      </c>
      <c r="F10" s="655">
        <v>52.358333333333327</v>
      </c>
      <c r="G10" s="656">
        <v>9.2307692307692313E-2</v>
      </c>
      <c r="H10" s="254">
        <v>3</v>
      </c>
      <c r="I10" s="254">
        <v>3</v>
      </c>
      <c r="J10" s="254">
        <v>0</v>
      </c>
      <c r="K10" s="254">
        <v>0</v>
      </c>
    </row>
    <row r="11" spans="1:11">
      <c r="A11" s="139" t="s">
        <v>1768</v>
      </c>
      <c r="B11" s="99">
        <v>7</v>
      </c>
      <c r="C11" s="655">
        <v>20.592857142857145</v>
      </c>
      <c r="D11" s="655">
        <v>21.607142857142858</v>
      </c>
      <c r="E11" s="655">
        <v>7.5714285714285712</v>
      </c>
      <c r="F11" s="655">
        <v>49.771428571428572</v>
      </c>
      <c r="G11" s="656">
        <v>0.1076923076923077</v>
      </c>
      <c r="H11" s="254">
        <v>3</v>
      </c>
      <c r="I11" s="254">
        <v>3</v>
      </c>
      <c r="J11" s="254">
        <v>1</v>
      </c>
      <c r="K11" s="254">
        <v>0</v>
      </c>
    </row>
    <row r="12" spans="1:11" ht="25.5">
      <c r="A12" s="139" t="s">
        <v>30</v>
      </c>
      <c r="B12" s="99">
        <v>3</v>
      </c>
      <c r="C12" s="655">
        <v>11.183333333333332</v>
      </c>
      <c r="D12" s="655">
        <v>15</v>
      </c>
      <c r="E12" s="655">
        <v>6.666666666666667</v>
      </c>
      <c r="F12" s="655">
        <v>32.849999999999994</v>
      </c>
      <c r="G12" s="656">
        <v>4.6153846153846156E-2</v>
      </c>
      <c r="H12" s="254">
        <v>3</v>
      </c>
      <c r="I12" s="254">
        <v>0</v>
      </c>
      <c r="J12" s="254">
        <v>0</v>
      </c>
      <c r="K12" s="254">
        <v>0</v>
      </c>
    </row>
    <row r="13" spans="1:11" ht="25.5">
      <c r="A13" s="139" t="s">
        <v>21</v>
      </c>
      <c r="B13" s="99">
        <v>13</v>
      </c>
      <c r="C13" s="655">
        <v>19.150769230769232</v>
      </c>
      <c r="D13" s="655">
        <v>18.173076923076923</v>
      </c>
      <c r="E13" s="655">
        <v>6.4615384615384617</v>
      </c>
      <c r="F13" s="655">
        <v>43.785384615384615</v>
      </c>
      <c r="G13" s="656">
        <v>0.2</v>
      </c>
      <c r="H13" s="254">
        <v>9</v>
      </c>
      <c r="I13" s="254">
        <v>4</v>
      </c>
      <c r="J13" s="254">
        <v>0</v>
      </c>
      <c r="K13" s="254">
        <v>0</v>
      </c>
    </row>
    <row r="14" spans="1:11" ht="25.5">
      <c r="A14" s="139" t="s">
        <v>23</v>
      </c>
      <c r="B14" s="99">
        <v>1</v>
      </c>
      <c r="C14" s="655">
        <v>18.899999999999999</v>
      </c>
      <c r="D14" s="655">
        <v>21.25</v>
      </c>
      <c r="E14" s="655">
        <v>10</v>
      </c>
      <c r="F14" s="655">
        <v>50.15</v>
      </c>
      <c r="G14" s="656">
        <v>1.5384615384615385E-2</v>
      </c>
      <c r="H14" s="254">
        <v>1</v>
      </c>
      <c r="I14" s="254">
        <v>0</v>
      </c>
      <c r="J14" s="254">
        <v>0</v>
      </c>
      <c r="K14" s="254">
        <v>0</v>
      </c>
    </row>
    <row r="15" spans="1:11">
      <c r="A15" s="139" t="s">
        <v>24</v>
      </c>
      <c r="B15" s="99">
        <v>0</v>
      </c>
      <c r="C15" s="655"/>
      <c r="D15" s="655"/>
      <c r="E15" s="655"/>
      <c r="F15" s="655"/>
      <c r="G15" s="656">
        <v>0</v>
      </c>
      <c r="H15" s="254"/>
      <c r="I15" s="254"/>
      <c r="J15" s="254"/>
      <c r="K15" s="254"/>
    </row>
    <row r="16" spans="1:11">
      <c r="A16" s="139" t="s">
        <v>25</v>
      </c>
      <c r="B16" s="99">
        <v>3</v>
      </c>
      <c r="C16" s="655">
        <v>13.176666666666668</v>
      </c>
      <c r="D16" s="655">
        <v>20.833333333333332</v>
      </c>
      <c r="E16" s="655">
        <v>7</v>
      </c>
      <c r="F16" s="655">
        <v>41.01</v>
      </c>
      <c r="G16" s="656">
        <v>4.6153846153846156E-2</v>
      </c>
      <c r="H16" s="254">
        <v>3</v>
      </c>
      <c r="I16" s="254">
        <v>0</v>
      </c>
      <c r="J16" s="254">
        <v>0</v>
      </c>
      <c r="K16" s="254">
        <v>0</v>
      </c>
    </row>
    <row r="17" spans="1:11">
      <c r="A17" s="139" t="s">
        <v>36</v>
      </c>
      <c r="B17" s="99">
        <v>5</v>
      </c>
      <c r="C17" s="655">
        <v>18.556000000000001</v>
      </c>
      <c r="D17" s="655">
        <v>10.25</v>
      </c>
      <c r="E17" s="655">
        <v>8.4</v>
      </c>
      <c r="F17" s="655">
        <v>37.206000000000003</v>
      </c>
      <c r="G17" s="656">
        <v>7.6923076923076927E-2</v>
      </c>
      <c r="H17" s="254">
        <v>5</v>
      </c>
      <c r="I17" s="254">
        <v>0</v>
      </c>
      <c r="J17" s="254">
        <v>0</v>
      </c>
      <c r="K17" s="254">
        <v>0</v>
      </c>
    </row>
    <row r="18" spans="1:11">
      <c r="A18" s="2272" t="s">
        <v>5302</v>
      </c>
      <c r="B18" s="2273"/>
      <c r="C18" s="2273"/>
      <c r="D18" s="2273"/>
      <c r="E18" s="2273"/>
      <c r="F18" s="2273"/>
      <c r="G18" s="2273"/>
      <c r="H18" s="2273"/>
      <c r="I18" s="2273"/>
      <c r="J18" s="2273"/>
      <c r="K18" s="2274"/>
    </row>
    <row r="19" spans="1:11">
      <c r="A19" s="139" t="s">
        <v>16</v>
      </c>
      <c r="B19" s="99">
        <v>7</v>
      </c>
      <c r="C19" s="655">
        <v>12.95142857142857</v>
      </c>
      <c r="D19" s="655">
        <v>18.928571428571427</v>
      </c>
      <c r="E19" s="655">
        <v>4.1428571428571432</v>
      </c>
      <c r="F19" s="655">
        <v>36.022857142857141</v>
      </c>
      <c r="G19" s="656">
        <v>2.9787234042553193E-2</v>
      </c>
      <c r="H19" s="1135">
        <v>7</v>
      </c>
      <c r="I19" s="1135">
        <v>0</v>
      </c>
      <c r="J19" s="1135">
        <v>0</v>
      </c>
      <c r="K19" s="1135">
        <v>0</v>
      </c>
    </row>
    <row r="20" spans="1:11" ht="25.5">
      <c r="A20" s="139" t="s">
        <v>19</v>
      </c>
      <c r="B20" s="99">
        <v>8</v>
      </c>
      <c r="C20" s="655">
        <v>11.378749999999998</v>
      </c>
      <c r="D20" s="655">
        <v>18.4375</v>
      </c>
      <c r="E20" s="655">
        <v>3.75</v>
      </c>
      <c r="F20" s="655">
        <v>33.566249999999997</v>
      </c>
      <c r="G20" s="656">
        <v>3.4042553191489362E-2</v>
      </c>
      <c r="H20" s="1135">
        <v>6</v>
      </c>
      <c r="I20" s="1135">
        <v>2</v>
      </c>
      <c r="J20" s="1135">
        <v>0</v>
      </c>
      <c r="K20" s="1135">
        <v>0</v>
      </c>
    </row>
    <row r="21" spans="1:11">
      <c r="A21" s="139" t="s">
        <v>18</v>
      </c>
      <c r="B21" s="99">
        <v>44</v>
      </c>
      <c r="C21" s="655">
        <v>12.281590909090907</v>
      </c>
      <c r="D21" s="655">
        <v>17.698863636363637</v>
      </c>
      <c r="E21" s="655">
        <v>6.0227272727272725</v>
      </c>
      <c r="F21" s="655">
        <v>36.003181818181815</v>
      </c>
      <c r="G21" s="656">
        <v>0.18723404255319148</v>
      </c>
      <c r="H21" s="1135">
        <v>39</v>
      </c>
      <c r="I21" s="1135">
        <v>5</v>
      </c>
      <c r="J21" s="1135">
        <v>0</v>
      </c>
      <c r="K21" s="1135">
        <v>0</v>
      </c>
    </row>
    <row r="22" spans="1:11">
      <c r="A22" s="139" t="s">
        <v>1767</v>
      </c>
      <c r="B22" s="99">
        <v>37</v>
      </c>
      <c r="C22" s="655">
        <v>22.331081081081077</v>
      </c>
      <c r="D22" s="655">
        <v>23.445945945945947</v>
      </c>
      <c r="E22" s="655">
        <v>5.8378378378378377</v>
      </c>
      <c r="F22" s="655">
        <v>51.614864864864863</v>
      </c>
      <c r="G22" s="656">
        <v>0.1574468085106383</v>
      </c>
      <c r="H22" s="1135">
        <v>17</v>
      </c>
      <c r="I22" s="1135">
        <v>18</v>
      </c>
      <c r="J22" s="1135">
        <v>2</v>
      </c>
      <c r="K22" s="1135">
        <v>0</v>
      </c>
    </row>
    <row r="23" spans="1:11">
      <c r="A23" s="139" t="s">
        <v>1768</v>
      </c>
      <c r="B23" s="99">
        <v>62</v>
      </c>
      <c r="C23" s="655">
        <v>19.970967741935482</v>
      </c>
      <c r="D23" s="655">
        <v>24.690860215053764</v>
      </c>
      <c r="E23" s="655">
        <v>5.919354838709677</v>
      </c>
      <c r="F23" s="655">
        <v>50.581182795698922</v>
      </c>
      <c r="G23" s="656">
        <v>0.26382978723404255</v>
      </c>
      <c r="H23" s="1135">
        <v>27</v>
      </c>
      <c r="I23" s="1135">
        <v>33</v>
      </c>
      <c r="J23" s="1135">
        <v>2</v>
      </c>
      <c r="K23" s="1135">
        <v>0</v>
      </c>
    </row>
    <row r="24" spans="1:11">
      <c r="A24" s="139" t="s">
        <v>20</v>
      </c>
      <c r="B24" s="99">
        <v>1</v>
      </c>
      <c r="C24" s="655">
        <v>19.75</v>
      </c>
      <c r="D24" s="655">
        <v>21.25</v>
      </c>
      <c r="E24" s="655">
        <v>5</v>
      </c>
      <c r="F24" s="655">
        <v>46</v>
      </c>
      <c r="G24" s="656">
        <v>4.2553191489361703E-3</v>
      </c>
      <c r="H24" s="1135">
        <v>1</v>
      </c>
      <c r="I24" s="1135">
        <v>0</v>
      </c>
      <c r="J24" s="1135">
        <v>0</v>
      </c>
      <c r="K24" s="1135">
        <v>0</v>
      </c>
    </row>
    <row r="25" spans="1:11" ht="25.5">
      <c r="A25" s="139" t="s">
        <v>30</v>
      </c>
      <c r="B25" s="99">
        <v>31</v>
      </c>
      <c r="C25" s="655">
        <v>10.418709677419356</v>
      </c>
      <c r="D25" s="655">
        <v>13.669354838709678</v>
      </c>
      <c r="E25" s="655">
        <v>4.32258064516129</v>
      </c>
      <c r="F25" s="655">
        <v>28.410645161290326</v>
      </c>
      <c r="G25" s="656">
        <v>0.13191489361702127</v>
      </c>
      <c r="H25" s="1135">
        <v>31</v>
      </c>
      <c r="I25" s="1135">
        <v>0</v>
      </c>
      <c r="J25" s="1135">
        <v>0</v>
      </c>
      <c r="K25" s="1135">
        <v>0</v>
      </c>
    </row>
    <row r="26" spans="1:11" ht="25.5">
      <c r="A26" s="139" t="s">
        <v>21</v>
      </c>
      <c r="B26" s="99">
        <v>2</v>
      </c>
      <c r="C26" s="655">
        <v>10.365</v>
      </c>
      <c r="D26" s="655">
        <v>16.875</v>
      </c>
      <c r="E26" s="655">
        <v>5.5</v>
      </c>
      <c r="F26" s="655">
        <v>32.74</v>
      </c>
      <c r="G26" s="656">
        <v>8.5106382978723406E-3</v>
      </c>
      <c r="H26" s="1135">
        <v>2</v>
      </c>
      <c r="I26" s="1135">
        <v>0</v>
      </c>
      <c r="J26" s="1135">
        <v>0</v>
      </c>
      <c r="K26" s="1135">
        <v>0</v>
      </c>
    </row>
    <row r="27" spans="1:11" ht="25.5">
      <c r="A27" s="139" t="s">
        <v>5305</v>
      </c>
      <c r="B27" s="99">
        <v>38</v>
      </c>
      <c r="C27" s="655">
        <v>18.418421052631576</v>
      </c>
      <c r="D27" s="655">
        <v>24.085526315789469</v>
      </c>
      <c r="E27" s="655">
        <v>4.8684210526315788</v>
      </c>
      <c r="F27" s="655">
        <v>47.372368421052627</v>
      </c>
      <c r="G27" s="656">
        <v>0.16170212765957448</v>
      </c>
      <c r="H27" s="1135">
        <v>20</v>
      </c>
      <c r="I27" s="1135">
        <v>17</v>
      </c>
      <c r="J27" s="1135">
        <v>1</v>
      </c>
      <c r="K27" s="1135">
        <v>0</v>
      </c>
    </row>
    <row r="28" spans="1:11" ht="25.5">
      <c r="A28" s="139" t="s">
        <v>23</v>
      </c>
      <c r="B28" s="99">
        <v>1</v>
      </c>
      <c r="C28" s="655">
        <v>13.629999999999999</v>
      </c>
      <c r="D28" s="655">
        <v>23.75</v>
      </c>
      <c r="E28" s="655">
        <v>3</v>
      </c>
      <c r="F28" s="655">
        <v>40.379999999999995</v>
      </c>
      <c r="G28" s="656">
        <v>4.2553191489361703E-3</v>
      </c>
      <c r="H28" s="1135">
        <v>1</v>
      </c>
      <c r="I28" s="1135">
        <v>0</v>
      </c>
      <c r="J28" s="1135">
        <v>0</v>
      </c>
      <c r="K28" s="1135">
        <v>0</v>
      </c>
    </row>
    <row r="29" spans="1:11">
      <c r="A29" s="139" t="s">
        <v>25</v>
      </c>
      <c r="B29" s="99">
        <v>1</v>
      </c>
      <c r="C29" s="655">
        <v>10.9</v>
      </c>
      <c r="D29" s="655">
        <v>20</v>
      </c>
      <c r="E29" s="655">
        <v>5</v>
      </c>
      <c r="F29" s="655">
        <v>35.9</v>
      </c>
      <c r="G29" s="656">
        <v>4.2553191489361703E-3</v>
      </c>
      <c r="H29" s="1135">
        <v>1</v>
      </c>
      <c r="I29" s="1135">
        <v>0</v>
      </c>
      <c r="J29" s="1135">
        <v>0</v>
      </c>
      <c r="K29" s="1135">
        <v>0</v>
      </c>
    </row>
    <row r="30" spans="1:11">
      <c r="A30" s="139" t="s">
        <v>1217</v>
      </c>
      <c r="B30" s="99">
        <v>3</v>
      </c>
      <c r="C30" s="655">
        <v>6.6533333333333333</v>
      </c>
      <c r="D30" s="655">
        <v>14.166666666666666</v>
      </c>
      <c r="E30" s="655">
        <v>3.6666666666666665</v>
      </c>
      <c r="F30" s="655">
        <v>24.486666666666668</v>
      </c>
      <c r="G30" s="656">
        <v>1.276595744680851E-2</v>
      </c>
      <c r="H30" s="1135">
        <v>3</v>
      </c>
      <c r="I30" s="1135">
        <v>0</v>
      </c>
      <c r="J30" s="1135">
        <v>0</v>
      </c>
      <c r="K30" s="1135">
        <v>0</v>
      </c>
    </row>
    <row r="31" spans="1:11">
      <c r="A31" s="2272" t="s">
        <v>5303</v>
      </c>
      <c r="B31" s="2273"/>
      <c r="C31" s="2273"/>
      <c r="D31" s="2273"/>
      <c r="E31" s="2273"/>
      <c r="F31" s="2273"/>
      <c r="G31" s="2273"/>
      <c r="H31" s="2273"/>
      <c r="I31" s="2273"/>
      <c r="J31" s="2273"/>
      <c r="K31" s="2274"/>
    </row>
    <row r="32" spans="1:11">
      <c r="A32" s="139" t="s">
        <v>16</v>
      </c>
      <c r="B32" s="99">
        <v>1</v>
      </c>
      <c r="C32" s="655">
        <v>14.08</v>
      </c>
      <c r="D32" s="655">
        <v>25</v>
      </c>
      <c r="E32" s="655">
        <v>5</v>
      </c>
      <c r="F32" s="655">
        <v>44.08</v>
      </c>
      <c r="G32" s="656">
        <v>8.6956521739130436E-3</v>
      </c>
      <c r="H32" s="1135">
        <v>1</v>
      </c>
      <c r="I32" s="1135">
        <v>0</v>
      </c>
      <c r="J32" s="1135">
        <v>0</v>
      </c>
      <c r="K32" s="1135">
        <v>0</v>
      </c>
    </row>
    <row r="33" spans="1:11" ht="25.5">
      <c r="A33" s="139" t="s">
        <v>19</v>
      </c>
      <c r="B33" s="99">
        <v>12</v>
      </c>
      <c r="C33" s="655">
        <v>12.008333333333333</v>
      </c>
      <c r="D33" s="655">
        <v>23.958333333333332</v>
      </c>
      <c r="E33" s="655">
        <v>3.8333333333333335</v>
      </c>
      <c r="F33" s="655">
        <v>39.800000000000004</v>
      </c>
      <c r="G33" s="656">
        <v>0.10434782608695652</v>
      </c>
      <c r="H33" s="1135">
        <v>9</v>
      </c>
      <c r="I33" s="1135">
        <v>3</v>
      </c>
      <c r="J33" s="1135">
        <v>0</v>
      </c>
      <c r="K33" s="1135">
        <v>0</v>
      </c>
    </row>
    <row r="34" spans="1:11">
      <c r="A34" s="139" t="s">
        <v>18</v>
      </c>
      <c r="B34" s="99">
        <v>35</v>
      </c>
      <c r="C34" s="655">
        <v>13.129428571428573</v>
      </c>
      <c r="D34" s="655">
        <v>18.928571428571427</v>
      </c>
      <c r="E34" s="655">
        <v>4.0285714285714285</v>
      </c>
      <c r="F34" s="655">
        <v>36.086571428571432</v>
      </c>
      <c r="G34" s="656">
        <v>0.30434782608695654</v>
      </c>
      <c r="H34" s="1135">
        <v>31</v>
      </c>
      <c r="I34" s="1135">
        <v>4</v>
      </c>
      <c r="J34" s="1135">
        <v>0</v>
      </c>
      <c r="K34" s="1135">
        <v>0</v>
      </c>
    </row>
    <row r="35" spans="1:11">
      <c r="A35" s="139" t="s">
        <v>20</v>
      </c>
      <c r="B35" s="99">
        <v>10</v>
      </c>
      <c r="C35" s="655">
        <v>16.27</v>
      </c>
      <c r="D35" s="655">
        <v>12.25</v>
      </c>
      <c r="E35" s="655">
        <v>2.8</v>
      </c>
      <c r="F35" s="655">
        <v>31.32</v>
      </c>
      <c r="G35" s="656">
        <v>8.6956521739130432E-2</v>
      </c>
      <c r="H35" s="1135">
        <v>10</v>
      </c>
      <c r="I35" s="1135">
        <v>0</v>
      </c>
      <c r="J35" s="1135">
        <v>0</v>
      </c>
      <c r="K35" s="1135">
        <v>0</v>
      </c>
    </row>
    <row r="36" spans="1:11" ht="25.5">
      <c r="A36" s="139" t="s">
        <v>30</v>
      </c>
      <c r="B36" s="99">
        <v>9</v>
      </c>
      <c r="C36" s="655">
        <v>12.685555555555558</v>
      </c>
      <c r="D36" s="655">
        <v>15.277777777777779</v>
      </c>
      <c r="E36" s="655">
        <v>4.2222222222222223</v>
      </c>
      <c r="F36" s="655">
        <v>32.18555555555556</v>
      </c>
      <c r="G36" s="656">
        <v>7.8260869565217397E-2</v>
      </c>
      <c r="H36" s="1135">
        <v>8</v>
      </c>
      <c r="I36" s="1135">
        <v>1</v>
      </c>
      <c r="J36" s="1135">
        <v>0</v>
      </c>
      <c r="K36" s="1135">
        <v>0</v>
      </c>
    </row>
    <row r="37" spans="1:11" ht="25.5">
      <c r="A37" s="139" t="s">
        <v>21</v>
      </c>
      <c r="B37" s="99">
        <v>21</v>
      </c>
      <c r="C37" s="655">
        <v>15.814285714285713</v>
      </c>
      <c r="D37" s="655">
        <v>20.595238095238095</v>
      </c>
      <c r="E37" s="655">
        <v>4.4761904761904763</v>
      </c>
      <c r="F37" s="655">
        <v>40.885714285714279</v>
      </c>
      <c r="G37" s="656">
        <v>0.18260869565217391</v>
      </c>
      <c r="H37" s="1135">
        <v>17</v>
      </c>
      <c r="I37" s="1135">
        <v>4</v>
      </c>
      <c r="J37" s="1135">
        <v>0</v>
      </c>
      <c r="K37" s="1135">
        <v>0</v>
      </c>
    </row>
    <row r="38" spans="1:11" ht="25.5">
      <c r="A38" s="139" t="s">
        <v>23</v>
      </c>
      <c r="B38" s="99">
        <v>1</v>
      </c>
      <c r="C38" s="655">
        <v>6.3</v>
      </c>
      <c r="D38" s="655">
        <v>15</v>
      </c>
      <c r="E38" s="655">
        <v>3</v>
      </c>
      <c r="F38" s="655">
        <v>24.3</v>
      </c>
      <c r="G38" s="656">
        <v>8.6956521739130436E-3</v>
      </c>
      <c r="H38" s="1135">
        <v>1</v>
      </c>
      <c r="I38" s="1135">
        <v>0</v>
      </c>
      <c r="J38" s="1135">
        <v>0</v>
      </c>
      <c r="K38" s="1135">
        <v>0</v>
      </c>
    </row>
    <row r="39" spans="1:11">
      <c r="A39" s="139" t="s">
        <v>24</v>
      </c>
      <c r="B39" s="99">
        <v>3</v>
      </c>
      <c r="C39" s="655">
        <v>13.166666666666666</v>
      </c>
      <c r="D39" s="655">
        <v>17.5</v>
      </c>
      <c r="E39" s="655">
        <v>4</v>
      </c>
      <c r="F39" s="655">
        <v>34.666666666666664</v>
      </c>
      <c r="G39" s="656">
        <v>2.6086956521739129E-2</v>
      </c>
      <c r="H39" s="1135">
        <v>3</v>
      </c>
      <c r="I39" s="1135">
        <v>0</v>
      </c>
      <c r="J39" s="1135">
        <v>0</v>
      </c>
      <c r="K39" s="1135">
        <v>0</v>
      </c>
    </row>
    <row r="40" spans="1:11">
      <c r="A40" s="139" t="s">
        <v>25</v>
      </c>
      <c r="B40" s="99">
        <v>16</v>
      </c>
      <c r="C40" s="655">
        <v>14.720625000000002</v>
      </c>
      <c r="D40" s="655">
        <v>19.375</v>
      </c>
      <c r="E40" s="655">
        <v>4.8125</v>
      </c>
      <c r="F40" s="655">
        <v>38.908124999999998</v>
      </c>
      <c r="G40" s="656">
        <v>0.1391304347826087</v>
      </c>
      <c r="H40" s="1135">
        <v>12</v>
      </c>
      <c r="I40" s="1135">
        <v>4</v>
      </c>
      <c r="J40" s="1135">
        <v>0</v>
      </c>
      <c r="K40" s="1135">
        <v>0</v>
      </c>
    </row>
    <row r="41" spans="1:11">
      <c r="A41" s="139" t="s">
        <v>36</v>
      </c>
      <c r="B41" s="99">
        <v>7</v>
      </c>
      <c r="C41" s="655">
        <v>19.571428571428573</v>
      </c>
      <c r="D41" s="655">
        <v>26.785714285714285</v>
      </c>
      <c r="E41" s="655">
        <v>5.1428571428571432</v>
      </c>
      <c r="F41" s="655">
        <v>51.500000000000007</v>
      </c>
      <c r="G41" s="656">
        <v>6.0869565217391307E-2</v>
      </c>
      <c r="H41" s="1135">
        <v>3</v>
      </c>
      <c r="I41" s="1135">
        <v>3</v>
      </c>
      <c r="J41" s="1135">
        <v>1</v>
      </c>
      <c r="K41" s="1135">
        <v>0</v>
      </c>
    </row>
    <row r="42" spans="1:11">
      <c r="A42" s="1758" t="s">
        <v>5304</v>
      </c>
    </row>
    <row r="43" spans="1:11">
      <c r="A43" s="144" t="s">
        <v>1769</v>
      </c>
      <c r="B43" s="4"/>
      <c r="C43" s="4"/>
    </row>
    <row r="44" spans="1:11" ht="12.75" customHeight="1">
      <c r="A44" s="2278" t="s">
        <v>664</v>
      </c>
      <c r="B44" s="1754" t="s">
        <v>1756</v>
      </c>
      <c r="C44" s="1755" t="s">
        <v>1757</v>
      </c>
      <c r="D44" s="1756"/>
      <c r="E44" s="1756"/>
      <c r="F44" s="1757"/>
      <c r="G44" s="2278" t="s">
        <v>2540</v>
      </c>
      <c r="H44" s="2279" t="s">
        <v>1758</v>
      </c>
      <c r="I44" s="2280"/>
      <c r="J44" s="2280"/>
      <c r="K44" s="2281"/>
    </row>
    <row r="45" spans="1:11" ht="25.5">
      <c r="A45" s="2123"/>
      <c r="B45" s="108"/>
      <c r="C45" s="1709" t="s">
        <v>1759</v>
      </c>
      <c r="D45" s="1709" t="s">
        <v>1760</v>
      </c>
      <c r="E45" s="1709" t="s">
        <v>1761</v>
      </c>
      <c r="F45" s="1709" t="s">
        <v>1762</v>
      </c>
      <c r="G45" s="2123"/>
      <c r="H45" s="1712" t="s">
        <v>1763</v>
      </c>
      <c r="I45" s="1712" t="s">
        <v>1764</v>
      </c>
      <c r="J45" s="1712" t="s">
        <v>1765</v>
      </c>
      <c r="K45" s="1712" t="s">
        <v>1766</v>
      </c>
    </row>
    <row r="46" spans="1:11">
      <c r="A46" s="2272" t="s">
        <v>5301</v>
      </c>
      <c r="B46" s="2273"/>
      <c r="C46" s="2273"/>
      <c r="D46" s="2273"/>
      <c r="E46" s="2273"/>
      <c r="F46" s="2273"/>
      <c r="G46" s="2273"/>
      <c r="H46" s="2273"/>
      <c r="I46" s="2273"/>
      <c r="J46" s="2273"/>
      <c r="K46" s="2274"/>
    </row>
    <row r="47" spans="1:11" ht="25.5">
      <c r="A47" s="139" t="s">
        <v>19</v>
      </c>
      <c r="B47" s="96">
        <v>2</v>
      </c>
      <c r="C47" s="655">
        <v>24.825000000000003</v>
      </c>
      <c r="D47" s="655">
        <v>30</v>
      </c>
      <c r="E47" s="655">
        <v>2</v>
      </c>
      <c r="F47" s="655">
        <v>56.825000000000003</v>
      </c>
      <c r="G47" s="656">
        <v>9.0909090909090912E-2</v>
      </c>
      <c r="H47" s="1135">
        <v>0</v>
      </c>
      <c r="I47" s="1135">
        <v>2</v>
      </c>
      <c r="J47" s="1135">
        <v>0</v>
      </c>
      <c r="K47" s="1135">
        <v>0</v>
      </c>
    </row>
    <row r="48" spans="1:11">
      <c r="A48" s="139" t="s">
        <v>18</v>
      </c>
      <c r="B48" s="96">
        <v>3</v>
      </c>
      <c r="C48" s="655">
        <v>26.459999999999997</v>
      </c>
      <c r="D48" s="655">
        <v>33.333333333333336</v>
      </c>
      <c r="E48" s="655">
        <v>6.333333333333333</v>
      </c>
      <c r="F48" s="655">
        <v>66.126666666666665</v>
      </c>
      <c r="G48" s="656">
        <v>0.13636363636363635</v>
      </c>
      <c r="H48" s="1135">
        <v>0</v>
      </c>
      <c r="I48" s="1135">
        <v>1</v>
      </c>
      <c r="J48" s="1135">
        <v>2</v>
      </c>
      <c r="K48" s="1135">
        <v>0</v>
      </c>
    </row>
    <row r="49" spans="1:11">
      <c r="A49" s="139" t="s">
        <v>1767</v>
      </c>
      <c r="B49" s="96">
        <v>7</v>
      </c>
      <c r="C49" s="655">
        <v>25.11428571428571</v>
      </c>
      <c r="D49" s="655">
        <v>30</v>
      </c>
      <c r="E49" s="655">
        <v>7</v>
      </c>
      <c r="F49" s="655">
        <v>62.114285714285714</v>
      </c>
      <c r="G49" s="656">
        <v>0.31818181818181818</v>
      </c>
      <c r="H49" s="1135">
        <v>1</v>
      </c>
      <c r="I49" s="1135">
        <v>3</v>
      </c>
      <c r="J49" s="1135">
        <v>3</v>
      </c>
      <c r="K49" s="1135">
        <v>0</v>
      </c>
    </row>
    <row r="50" spans="1:11">
      <c r="A50" s="139" t="s">
        <v>1768</v>
      </c>
      <c r="B50" s="96">
        <v>1</v>
      </c>
      <c r="C50" s="655">
        <v>24.2</v>
      </c>
      <c r="D50" s="655">
        <v>32.5</v>
      </c>
      <c r="E50" s="655">
        <v>4</v>
      </c>
      <c r="F50" s="655">
        <v>60.7</v>
      </c>
      <c r="G50" s="656">
        <v>4.5454545454545456E-2</v>
      </c>
      <c r="H50" s="1135">
        <v>0</v>
      </c>
      <c r="I50" s="1135">
        <v>1</v>
      </c>
      <c r="J50" s="1135">
        <v>0</v>
      </c>
      <c r="K50" s="1135">
        <v>0</v>
      </c>
    </row>
    <row r="51" spans="1:11" ht="25.5">
      <c r="A51" s="139" t="s">
        <v>30</v>
      </c>
      <c r="B51" s="96">
        <v>1</v>
      </c>
      <c r="C51" s="655">
        <v>22.599999999999998</v>
      </c>
      <c r="D51" s="655">
        <v>37.5</v>
      </c>
      <c r="E51" s="655">
        <v>10</v>
      </c>
      <c r="F51" s="655">
        <v>70.099999999999994</v>
      </c>
      <c r="G51" s="656">
        <v>4.5454545454545456E-2</v>
      </c>
      <c r="H51" s="1135">
        <v>0</v>
      </c>
      <c r="I51" s="1135">
        <v>0</v>
      </c>
      <c r="J51" s="1135">
        <v>1</v>
      </c>
      <c r="K51" s="1135">
        <v>0</v>
      </c>
    </row>
    <row r="52" spans="1:11" ht="25.5">
      <c r="A52" s="139" t="s">
        <v>21</v>
      </c>
      <c r="B52" s="96">
        <v>3</v>
      </c>
      <c r="C52" s="655">
        <v>28.7</v>
      </c>
      <c r="D52" s="655">
        <v>28.333333333333332</v>
      </c>
      <c r="E52" s="655">
        <v>6</v>
      </c>
      <c r="F52" s="655">
        <v>63.033333333333331</v>
      </c>
      <c r="G52" s="656">
        <v>0.13636363636363635</v>
      </c>
      <c r="H52" s="1135">
        <v>0</v>
      </c>
      <c r="I52" s="1135">
        <v>2</v>
      </c>
      <c r="J52" s="1135">
        <v>1</v>
      </c>
      <c r="K52" s="1135">
        <v>0</v>
      </c>
    </row>
    <row r="53" spans="1:11" ht="25.5">
      <c r="A53" s="139" t="s">
        <v>23</v>
      </c>
      <c r="B53" s="96">
        <v>1</v>
      </c>
      <c r="C53" s="655">
        <v>22.85</v>
      </c>
      <c r="D53" s="655">
        <v>22.5</v>
      </c>
      <c r="E53" s="655">
        <v>8</v>
      </c>
      <c r="F53" s="655">
        <v>53.35</v>
      </c>
      <c r="G53" s="656">
        <v>4.5454545454545456E-2</v>
      </c>
      <c r="H53" s="1135">
        <v>0</v>
      </c>
      <c r="I53" s="1135">
        <v>1</v>
      </c>
      <c r="J53" s="1135">
        <v>0</v>
      </c>
      <c r="K53" s="1135">
        <v>0</v>
      </c>
    </row>
    <row r="54" spans="1:11">
      <c r="A54" s="139" t="s">
        <v>36</v>
      </c>
      <c r="B54" s="96">
        <v>4</v>
      </c>
      <c r="C54" s="655">
        <v>23.512500000000003</v>
      </c>
      <c r="D54" s="655">
        <v>28.125</v>
      </c>
      <c r="E54" s="655">
        <v>5.75</v>
      </c>
      <c r="F54" s="655">
        <v>57.387500000000003</v>
      </c>
      <c r="G54" s="656">
        <v>0.18181818181818182</v>
      </c>
      <c r="H54" s="1135">
        <v>0</v>
      </c>
      <c r="I54" s="1135">
        <v>4</v>
      </c>
      <c r="J54" s="1135">
        <v>0</v>
      </c>
      <c r="K54" s="1135">
        <v>0</v>
      </c>
    </row>
    <row r="55" spans="1:11">
      <c r="A55" s="2272" t="s">
        <v>5302</v>
      </c>
      <c r="B55" s="2273"/>
      <c r="C55" s="2273"/>
      <c r="D55" s="2273"/>
      <c r="E55" s="2273"/>
      <c r="F55" s="2273"/>
      <c r="G55" s="2273"/>
      <c r="H55" s="2273"/>
      <c r="I55" s="2273"/>
      <c r="J55" s="2273"/>
      <c r="K55" s="2274"/>
    </row>
    <row r="56" spans="1:11">
      <c r="A56" s="139" t="s">
        <v>16</v>
      </c>
      <c r="B56" s="99">
        <v>1</v>
      </c>
      <c r="C56" s="655">
        <v>15.02</v>
      </c>
      <c r="D56" s="655">
        <v>32.5</v>
      </c>
      <c r="E56" s="655">
        <v>7</v>
      </c>
      <c r="F56" s="655">
        <v>54.519999999999996</v>
      </c>
      <c r="G56" s="656">
        <v>2.1739130434782608E-2</v>
      </c>
      <c r="H56" s="1135">
        <v>0</v>
      </c>
      <c r="I56" s="1135">
        <v>1</v>
      </c>
      <c r="J56" s="1135">
        <v>0</v>
      </c>
      <c r="K56" s="1135">
        <v>0</v>
      </c>
    </row>
    <row r="57" spans="1:11" ht="25.5">
      <c r="A57" s="139" t="s">
        <v>19</v>
      </c>
      <c r="B57" s="99">
        <v>7</v>
      </c>
      <c r="C57" s="655">
        <v>19.71142857142857</v>
      </c>
      <c r="D57" s="655">
        <v>28.214285714285715</v>
      </c>
      <c r="E57" s="655">
        <v>4.7142857142857144</v>
      </c>
      <c r="F57" s="655">
        <v>52.64</v>
      </c>
      <c r="G57" s="656">
        <v>0.15217391304347827</v>
      </c>
      <c r="H57" s="1135">
        <v>4</v>
      </c>
      <c r="I57" s="1135">
        <v>1</v>
      </c>
      <c r="J57" s="1135">
        <v>1</v>
      </c>
      <c r="K57" s="1135">
        <v>1</v>
      </c>
    </row>
    <row r="58" spans="1:11">
      <c r="A58" s="139" t="s">
        <v>18</v>
      </c>
      <c r="B58" s="99">
        <v>27</v>
      </c>
      <c r="C58" s="655">
        <v>15.671111111111113</v>
      </c>
      <c r="D58" s="655">
        <v>24.383333333333333</v>
      </c>
      <c r="E58" s="655">
        <v>4.6296296296296298</v>
      </c>
      <c r="F58" s="655">
        <v>44.684074074074076</v>
      </c>
      <c r="G58" s="656">
        <v>0.58695652173913049</v>
      </c>
      <c r="H58" s="1135">
        <v>15</v>
      </c>
      <c r="I58" s="1135">
        <v>12</v>
      </c>
      <c r="J58" s="1135">
        <v>0</v>
      </c>
      <c r="K58" s="1135">
        <v>0</v>
      </c>
    </row>
    <row r="59" spans="1:11">
      <c r="A59" s="139" t="s">
        <v>1767</v>
      </c>
      <c r="B59" s="99">
        <v>4</v>
      </c>
      <c r="C59" s="655">
        <v>23.227500000000003</v>
      </c>
      <c r="D59" s="655">
        <v>35</v>
      </c>
      <c r="E59" s="655">
        <v>5.25</v>
      </c>
      <c r="F59" s="655">
        <v>63.477500000000006</v>
      </c>
      <c r="G59" s="656">
        <v>8.6956521739130432E-2</v>
      </c>
      <c r="H59" s="1135">
        <v>1</v>
      </c>
      <c r="I59" s="1135">
        <v>1</v>
      </c>
      <c r="J59" s="1135">
        <v>2</v>
      </c>
      <c r="K59" s="1135">
        <v>0</v>
      </c>
    </row>
    <row r="60" spans="1:11">
      <c r="A60" s="139" t="s">
        <v>1768</v>
      </c>
      <c r="B60" s="99">
        <v>2</v>
      </c>
      <c r="C60" s="655">
        <v>24.55</v>
      </c>
      <c r="D60" s="655">
        <v>35</v>
      </c>
      <c r="E60" s="655">
        <v>6</v>
      </c>
      <c r="F60" s="655">
        <v>65.55</v>
      </c>
      <c r="G60" s="656">
        <v>4.3478260869565216E-2</v>
      </c>
      <c r="H60" s="1135">
        <v>0</v>
      </c>
      <c r="I60" s="1135">
        <v>1</v>
      </c>
      <c r="J60" s="1135">
        <v>1</v>
      </c>
      <c r="K60" s="1135">
        <v>0</v>
      </c>
    </row>
    <row r="61" spans="1:11">
      <c r="A61" s="139" t="s">
        <v>20</v>
      </c>
      <c r="B61" s="99">
        <v>1</v>
      </c>
      <c r="C61" s="655">
        <v>25.2</v>
      </c>
      <c r="D61" s="655">
        <v>27.5</v>
      </c>
      <c r="E61" s="655">
        <v>7</v>
      </c>
      <c r="F61" s="655">
        <v>59.7</v>
      </c>
      <c r="G61" s="656">
        <v>2.1739130434782608E-2</v>
      </c>
      <c r="H61" s="1135">
        <v>0</v>
      </c>
      <c r="I61" s="1135">
        <v>1</v>
      </c>
      <c r="J61" s="1135">
        <v>0</v>
      </c>
      <c r="K61" s="1135">
        <v>0</v>
      </c>
    </row>
    <row r="62" spans="1:11" ht="25.5">
      <c r="A62" s="139" t="s">
        <v>21</v>
      </c>
      <c r="B62" s="99">
        <v>1</v>
      </c>
      <c r="C62" s="655">
        <v>24.400000000000002</v>
      </c>
      <c r="D62" s="655">
        <v>27.5</v>
      </c>
      <c r="E62" s="655">
        <v>8</v>
      </c>
      <c r="F62" s="655">
        <v>59.900000000000006</v>
      </c>
      <c r="G62" s="656">
        <v>2.1739130434782608E-2</v>
      </c>
      <c r="H62" s="1135">
        <v>0</v>
      </c>
      <c r="I62" s="1135">
        <v>1</v>
      </c>
      <c r="J62" s="1135">
        <v>0</v>
      </c>
      <c r="K62" s="1135">
        <v>0</v>
      </c>
    </row>
    <row r="63" spans="1:11" ht="25.5">
      <c r="A63" s="139" t="s">
        <v>23</v>
      </c>
      <c r="B63" s="99">
        <v>1</v>
      </c>
      <c r="C63" s="655">
        <v>27.23</v>
      </c>
      <c r="D63" s="655">
        <v>36.200000000000003</v>
      </c>
      <c r="E63" s="655">
        <v>7</v>
      </c>
      <c r="F63" s="655">
        <v>70.430000000000007</v>
      </c>
      <c r="G63" s="656">
        <v>2.1739130434782608E-2</v>
      </c>
      <c r="H63" s="1135">
        <v>0</v>
      </c>
      <c r="I63" s="1135">
        <v>0</v>
      </c>
      <c r="J63" s="1135">
        <v>1</v>
      </c>
      <c r="K63" s="1135">
        <v>0</v>
      </c>
    </row>
    <row r="64" spans="1:11">
      <c r="A64" s="139" t="s">
        <v>1217</v>
      </c>
      <c r="B64" s="99">
        <v>2</v>
      </c>
      <c r="C64" s="655">
        <v>8.6999999999999993</v>
      </c>
      <c r="D64" s="655">
        <v>16.875</v>
      </c>
      <c r="E64" s="655">
        <v>4</v>
      </c>
      <c r="F64" s="655">
        <v>29.574999999999999</v>
      </c>
      <c r="G64" s="656">
        <v>4.3478260869565216E-2</v>
      </c>
      <c r="H64" s="1135">
        <v>2</v>
      </c>
      <c r="I64" s="1135">
        <v>0</v>
      </c>
      <c r="J64" s="1135">
        <v>0</v>
      </c>
      <c r="K64" s="1135">
        <v>0</v>
      </c>
    </row>
    <row r="65" spans="1:11">
      <c r="A65" s="2272" t="s">
        <v>5303</v>
      </c>
      <c r="B65" s="2273"/>
      <c r="C65" s="2273"/>
      <c r="D65" s="2273"/>
      <c r="E65" s="2273"/>
      <c r="F65" s="2273"/>
      <c r="G65" s="2273"/>
      <c r="H65" s="2273"/>
      <c r="I65" s="2273"/>
      <c r="J65" s="2273"/>
      <c r="K65" s="2274"/>
    </row>
    <row r="66" spans="1:11" ht="25.5">
      <c r="A66" s="139" t="s">
        <v>19</v>
      </c>
      <c r="B66" s="99">
        <v>4</v>
      </c>
      <c r="C66" s="655">
        <v>14.675000000000001</v>
      </c>
      <c r="D66" s="655">
        <v>29.375</v>
      </c>
      <c r="E66" s="655">
        <v>4.75</v>
      </c>
      <c r="F66" s="655">
        <v>48.8</v>
      </c>
      <c r="G66" s="656">
        <v>3.4782608695652174E-2</v>
      </c>
      <c r="H66" s="1135">
        <v>3</v>
      </c>
      <c r="I66" s="1135">
        <v>1</v>
      </c>
      <c r="J66" s="1135">
        <v>0</v>
      </c>
      <c r="K66" s="1135">
        <v>0</v>
      </c>
    </row>
    <row r="67" spans="1:11">
      <c r="A67" s="139" t="s">
        <v>18</v>
      </c>
      <c r="B67" s="99">
        <v>49</v>
      </c>
      <c r="C67" s="655">
        <v>14.492244897959182</v>
      </c>
      <c r="D67" s="655">
        <v>23.26530612244898</v>
      </c>
      <c r="E67" s="655">
        <v>4.8775510204081636</v>
      </c>
      <c r="F67" s="655">
        <v>42.635102040816321</v>
      </c>
      <c r="G67" s="656">
        <v>0.42608695652173911</v>
      </c>
      <c r="H67" s="1135">
        <v>35</v>
      </c>
      <c r="I67" s="1135">
        <v>14</v>
      </c>
      <c r="J67" s="1135">
        <v>0</v>
      </c>
      <c r="K67" s="1135">
        <v>0</v>
      </c>
    </row>
    <row r="68" spans="1:11">
      <c r="A68" s="139" t="s">
        <v>20</v>
      </c>
      <c r="B68" s="99">
        <v>8</v>
      </c>
      <c r="C68" s="655">
        <v>17.987500000000001</v>
      </c>
      <c r="D68" s="655">
        <v>25.3125</v>
      </c>
      <c r="E68" s="655">
        <v>4.625</v>
      </c>
      <c r="F68" s="655">
        <v>47.924999999999997</v>
      </c>
      <c r="G68" s="656">
        <v>6.9565217391304349E-2</v>
      </c>
      <c r="H68" s="1135">
        <v>2</v>
      </c>
      <c r="I68" s="1135">
        <v>6</v>
      </c>
      <c r="J68" s="1135">
        <v>0</v>
      </c>
      <c r="K68" s="1135">
        <v>0</v>
      </c>
    </row>
    <row r="69" spans="1:11" ht="25.5">
      <c r="A69" s="139" t="s">
        <v>30</v>
      </c>
      <c r="B69" s="99">
        <v>3</v>
      </c>
      <c r="C69" s="655">
        <v>15.666666666666666</v>
      </c>
      <c r="D69" s="655">
        <v>26.666666666666668</v>
      </c>
      <c r="E69" s="655">
        <v>4</v>
      </c>
      <c r="F69" s="655">
        <v>46.333333333333336</v>
      </c>
      <c r="G69" s="656">
        <v>2.6086956521739129E-2</v>
      </c>
      <c r="H69" s="1135">
        <v>1</v>
      </c>
      <c r="I69" s="1135">
        <v>2</v>
      </c>
      <c r="J69" s="1135">
        <v>0</v>
      </c>
      <c r="K69" s="1135">
        <v>0</v>
      </c>
    </row>
    <row r="70" spans="1:11" ht="25.5">
      <c r="A70" s="139" t="s">
        <v>21</v>
      </c>
      <c r="B70" s="99">
        <v>8</v>
      </c>
      <c r="C70" s="655">
        <v>20.287500000000001</v>
      </c>
      <c r="D70" s="655">
        <v>30</v>
      </c>
      <c r="E70" s="655">
        <v>5.875</v>
      </c>
      <c r="F70" s="655">
        <v>56.162500000000001</v>
      </c>
      <c r="G70" s="656">
        <v>6.9565217391304349E-2</v>
      </c>
      <c r="H70" s="1135">
        <v>2</v>
      </c>
      <c r="I70" s="1135">
        <v>5</v>
      </c>
      <c r="J70" s="1135">
        <v>1</v>
      </c>
      <c r="K70" s="1135">
        <v>0</v>
      </c>
    </row>
    <row r="71" spans="1:11" ht="38.25">
      <c r="A71" s="139" t="s">
        <v>5305</v>
      </c>
      <c r="B71" s="99">
        <v>22</v>
      </c>
      <c r="C71" s="655">
        <v>21.004545454545458</v>
      </c>
      <c r="D71" s="655">
        <v>35.795454545454547</v>
      </c>
      <c r="E71" s="655">
        <v>4.9090909090909092</v>
      </c>
      <c r="F71" s="655">
        <v>61.709090909090911</v>
      </c>
      <c r="G71" s="656">
        <v>0.19130434782608696</v>
      </c>
      <c r="H71" s="1135">
        <v>1</v>
      </c>
      <c r="I71" s="1135">
        <v>19</v>
      </c>
      <c r="J71" s="1135">
        <v>2</v>
      </c>
      <c r="K71" s="1135">
        <v>0</v>
      </c>
    </row>
    <row r="72" spans="1:11" ht="25.5">
      <c r="A72" s="139" t="s">
        <v>23</v>
      </c>
      <c r="B72" s="99">
        <v>1</v>
      </c>
      <c r="C72" s="655">
        <v>28.5</v>
      </c>
      <c r="D72" s="655">
        <v>37.5</v>
      </c>
      <c r="E72" s="655">
        <v>7</v>
      </c>
      <c r="F72" s="655">
        <v>73</v>
      </c>
      <c r="G72" s="656">
        <v>8.6956521739130436E-3</v>
      </c>
      <c r="H72" s="1135">
        <v>0</v>
      </c>
      <c r="I72" s="1135">
        <v>0</v>
      </c>
      <c r="J72" s="1135">
        <v>1</v>
      </c>
      <c r="K72" s="1135">
        <v>0</v>
      </c>
    </row>
    <row r="73" spans="1:11">
      <c r="A73" s="139" t="s">
        <v>24</v>
      </c>
      <c r="B73" s="99">
        <v>1</v>
      </c>
      <c r="C73" s="655">
        <v>19.5</v>
      </c>
      <c r="D73" s="655">
        <v>27.5</v>
      </c>
      <c r="E73" s="655">
        <v>4</v>
      </c>
      <c r="F73" s="655">
        <v>51</v>
      </c>
      <c r="G73" s="656">
        <v>8.6956521739130436E-3</v>
      </c>
      <c r="H73" s="1135">
        <v>0</v>
      </c>
      <c r="I73" s="1135">
        <v>1</v>
      </c>
      <c r="J73" s="1135">
        <v>0</v>
      </c>
      <c r="K73" s="1135">
        <v>0</v>
      </c>
    </row>
    <row r="74" spans="1:11">
      <c r="A74" s="139" t="s">
        <v>25</v>
      </c>
      <c r="B74" s="99">
        <v>12</v>
      </c>
      <c r="C74" s="655">
        <v>17.079166666666662</v>
      </c>
      <c r="D74" s="655">
        <v>27.5</v>
      </c>
      <c r="E74" s="655">
        <v>5.916666666666667</v>
      </c>
      <c r="F74" s="655">
        <v>50.49583333333333</v>
      </c>
      <c r="G74" s="656">
        <v>0.10434782608695652</v>
      </c>
      <c r="H74" s="1135">
        <v>5</v>
      </c>
      <c r="I74" s="1135">
        <v>6</v>
      </c>
      <c r="J74" s="1135">
        <v>1</v>
      </c>
      <c r="K74" s="1135">
        <v>0</v>
      </c>
    </row>
    <row r="75" spans="1:11">
      <c r="A75" s="139" t="s">
        <v>36</v>
      </c>
      <c r="B75" s="99">
        <v>7</v>
      </c>
      <c r="C75" s="655">
        <v>17.041428571428572</v>
      </c>
      <c r="D75" s="655">
        <v>27.5</v>
      </c>
      <c r="E75" s="655">
        <v>4.7142857142857144</v>
      </c>
      <c r="F75" s="655">
        <v>49.255714285714284</v>
      </c>
      <c r="G75" s="656">
        <v>6.0869565217391307E-2</v>
      </c>
      <c r="H75" s="1135">
        <v>4</v>
      </c>
      <c r="I75" s="1135">
        <v>3</v>
      </c>
      <c r="J75" s="1135">
        <v>0</v>
      </c>
      <c r="K75" s="1135">
        <v>0</v>
      </c>
    </row>
    <row r="76" spans="1:11">
      <c r="A76" s="1758" t="s">
        <v>5304</v>
      </c>
    </row>
    <row r="77" spans="1:11">
      <c r="A77" s="144" t="s">
        <v>1770</v>
      </c>
    </row>
    <row r="78" spans="1:11" ht="25.5">
      <c r="A78" s="1712" t="s">
        <v>664</v>
      </c>
      <c r="B78" s="1712" t="s">
        <v>2542</v>
      </c>
      <c r="C78" s="1712" t="s">
        <v>1771</v>
      </c>
      <c r="D78" s="1712" t="s">
        <v>2542</v>
      </c>
      <c r="E78" s="1712" t="s">
        <v>1772</v>
      </c>
      <c r="F78" s="1712" t="s">
        <v>5458</v>
      </c>
      <c r="G78" s="1712" t="s">
        <v>1773</v>
      </c>
      <c r="I78" s="494"/>
      <c r="J78" s="494"/>
      <c r="K78" s="271"/>
    </row>
    <row r="79" spans="1:11">
      <c r="A79" s="2282" t="s">
        <v>5301</v>
      </c>
      <c r="B79" s="2283"/>
      <c r="C79" s="2283"/>
      <c r="D79" s="2283"/>
      <c r="E79" s="2283"/>
      <c r="F79" s="2283"/>
      <c r="G79" s="2283"/>
      <c r="I79" s="272"/>
      <c r="J79" s="272"/>
      <c r="K79" s="272"/>
    </row>
    <row r="80" spans="1:11" ht="25.5">
      <c r="A80" s="139" t="s">
        <v>19</v>
      </c>
      <c r="B80" s="96">
        <v>11</v>
      </c>
      <c r="C80" s="658">
        <v>33.650909090909096</v>
      </c>
      <c r="D80" s="96">
        <v>2</v>
      </c>
      <c r="E80" s="659">
        <v>56.825000000000003</v>
      </c>
      <c r="F80" s="94">
        <f t="shared" ref="F80:F88" si="0">D80-B80</f>
        <v>-9</v>
      </c>
      <c r="G80" s="659">
        <f t="shared" ref="G80:G88" si="1">E80-C80</f>
        <v>23.174090909090907</v>
      </c>
      <c r="I80" s="660"/>
      <c r="J80" s="661"/>
      <c r="K80" s="660"/>
    </row>
    <row r="81" spans="1:11">
      <c r="A81" s="139" t="s">
        <v>18</v>
      </c>
      <c r="B81" s="96">
        <v>16</v>
      </c>
      <c r="C81" s="658">
        <v>44.701250000000002</v>
      </c>
      <c r="D81" s="96">
        <v>3</v>
      </c>
      <c r="E81" s="659">
        <v>66.126666666666665</v>
      </c>
      <c r="F81" s="94">
        <f t="shared" si="0"/>
        <v>-13</v>
      </c>
      <c r="G81" s="659">
        <f t="shared" si="1"/>
        <v>21.425416666666663</v>
      </c>
      <c r="I81" s="660"/>
      <c r="J81" s="661"/>
      <c r="K81" s="660"/>
    </row>
    <row r="82" spans="1:11">
      <c r="A82" s="139" t="s">
        <v>1767</v>
      </c>
      <c r="B82" s="96">
        <v>6</v>
      </c>
      <c r="C82" s="658">
        <v>52.358333333333327</v>
      </c>
      <c r="D82" s="96">
        <v>7</v>
      </c>
      <c r="E82" s="659">
        <v>62.114285714285714</v>
      </c>
      <c r="F82" s="94">
        <f t="shared" si="0"/>
        <v>1</v>
      </c>
      <c r="G82" s="659">
        <f t="shared" si="1"/>
        <v>9.7559523809523867</v>
      </c>
      <c r="I82" s="660"/>
      <c r="J82" s="661"/>
      <c r="K82" s="660"/>
    </row>
    <row r="83" spans="1:11">
      <c r="A83" s="139" t="s">
        <v>1768</v>
      </c>
      <c r="B83" s="96">
        <v>7</v>
      </c>
      <c r="C83" s="658">
        <v>49.771428571428572</v>
      </c>
      <c r="D83" s="96">
        <v>1</v>
      </c>
      <c r="E83" s="659">
        <v>60.7</v>
      </c>
      <c r="F83" s="94">
        <f t="shared" si="0"/>
        <v>-6</v>
      </c>
      <c r="G83" s="659">
        <f t="shared" si="1"/>
        <v>10.928571428571431</v>
      </c>
      <c r="I83" s="660"/>
      <c r="J83" s="661"/>
      <c r="K83" s="660"/>
    </row>
    <row r="84" spans="1:11" ht="25.5">
      <c r="A84" s="139" t="s">
        <v>30</v>
      </c>
      <c r="B84" s="96">
        <v>3</v>
      </c>
      <c r="C84" s="658">
        <v>32.849999999999994</v>
      </c>
      <c r="D84" s="96">
        <v>1</v>
      </c>
      <c r="E84" s="659">
        <v>70.099999999999994</v>
      </c>
      <c r="F84" s="94">
        <f t="shared" si="0"/>
        <v>-2</v>
      </c>
      <c r="G84" s="659">
        <f t="shared" si="1"/>
        <v>37.25</v>
      </c>
      <c r="I84" s="660"/>
      <c r="J84" s="661"/>
      <c r="K84" s="660"/>
    </row>
    <row r="85" spans="1:11" ht="25.5">
      <c r="A85" s="139" t="s">
        <v>21</v>
      </c>
      <c r="B85" s="96">
        <v>13</v>
      </c>
      <c r="C85" s="658">
        <v>43.785384615384615</v>
      </c>
      <c r="D85" s="96">
        <v>3</v>
      </c>
      <c r="E85" s="659">
        <v>63.033333333333331</v>
      </c>
      <c r="F85" s="94">
        <f t="shared" si="0"/>
        <v>-10</v>
      </c>
      <c r="G85" s="659">
        <f t="shared" si="1"/>
        <v>19.247948717948717</v>
      </c>
      <c r="I85" s="660"/>
      <c r="J85" s="661"/>
      <c r="K85" s="660"/>
    </row>
    <row r="86" spans="1:11" ht="25.5">
      <c r="A86" s="139" t="s">
        <v>23</v>
      </c>
      <c r="B86" s="96">
        <v>1</v>
      </c>
      <c r="C86" s="658">
        <v>26.85</v>
      </c>
      <c r="D86" s="96">
        <v>1</v>
      </c>
      <c r="E86" s="659">
        <v>53.35</v>
      </c>
      <c r="F86" s="94">
        <f t="shared" si="0"/>
        <v>0</v>
      </c>
      <c r="G86" s="659">
        <f t="shared" si="1"/>
        <v>26.5</v>
      </c>
      <c r="I86" s="660"/>
      <c r="J86" s="661"/>
      <c r="K86" s="660"/>
    </row>
    <row r="87" spans="1:11">
      <c r="A87" s="139" t="s">
        <v>25</v>
      </c>
      <c r="B87" s="96">
        <v>3</v>
      </c>
      <c r="C87" s="658">
        <v>41.01</v>
      </c>
      <c r="D87" s="96">
        <v>0</v>
      </c>
      <c r="E87" s="659"/>
      <c r="F87" s="94">
        <f t="shared" si="0"/>
        <v>-3</v>
      </c>
      <c r="G87" s="659">
        <f t="shared" si="1"/>
        <v>-41.01</v>
      </c>
      <c r="I87" s="660"/>
      <c r="J87" s="661"/>
      <c r="K87" s="660"/>
    </row>
    <row r="88" spans="1:11">
      <c r="A88" s="139" t="s">
        <v>36</v>
      </c>
      <c r="B88" s="96">
        <v>5</v>
      </c>
      <c r="C88" s="658">
        <v>37.206000000000003</v>
      </c>
      <c r="D88" s="96">
        <v>4</v>
      </c>
      <c r="E88" s="659">
        <v>57.387500000000003</v>
      </c>
      <c r="F88" s="94">
        <f t="shared" si="0"/>
        <v>-1</v>
      </c>
      <c r="G88" s="659">
        <f t="shared" si="1"/>
        <v>20.1815</v>
      </c>
      <c r="I88" s="660"/>
      <c r="J88" s="661"/>
      <c r="K88" s="660"/>
    </row>
    <row r="89" spans="1:11">
      <c r="A89" s="2282" t="s">
        <v>5302</v>
      </c>
      <c r="B89" s="2283"/>
      <c r="C89" s="2283"/>
      <c r="D89" s="2283"/>
      <c r="E89" s="2283"/>
      <c r="F89" s="2283"/>
      <c r="G89" s="2283"/>
      <c r="I89" s="272"/>
      <c r="J89" s="272"/>
      <c r="K89" s="272"/>
    </row>
    <row r="90" spans="1:11">
      <c r="A90" s="139" t="s">
        <v>16</v>
      </c>
      <c r="B90" s="94">
        <v>7</v>
      </c>
      <c r="C90" s="659">
        <v>36.022857142857141</v>
      </c>
      <c r="D90" s="94">
        <v>1</v>
      </c>
      <c r="E90" s="659">
        <v>54.519999999999996</v>
      </c>
      <c r="F90" s="94">
        <f>D90-B90</f>
        <v>-6</v>
      </c>
      <c r="G90" s="659">
        <f>E90-C90</f>
        <v>18.497142857142855</v>
      </c>
      <c r="I90" s="271"/>
      <c r="J90" s="271"/>
      <c r="K90" s="271"/>
    </row>
    <row r="91" spans="1:11" ht="25.5">
      <c r="A91" s="139" t="s">
        <v>19</v>
      </c>
      <c r="B91" s="94">
        <v>8</v>
      </c>
      <c r="C91" s="659">
        <v>33.566249999999997</v>
      </c>
      <c r="D91" s="94">
        <v>7</v>
      </c>
      <c r="E91" s="659">
        <v>52.64</v>
      </c>
      <c r="F91" s="94">
        <f t="shared" ref="F91:F101" si="2">D91-B91</f>
        <v>-1</v>
      </c>
      <c r="G91" s="659">
        <f t="shared" ref="G91:G101" si="3">E91-C91</f>
        <v>19.073750000000004</v>
      </c>
      <c r="I91" s="271"/>
      <c r="J91" s="271"/>
      <c r="K91" s="271"/>
    </row>
    <row r="92" spans="1:11">
      <c r="A92" s="139" t="s">
        <v>18</v>
      </c>
      <c r="B92" s="94">
        <v>44</v>
      </c>
      <c r="C92" s="659">
        <v>36.003181818181815</v>
      </c>
      <c r="D92" s="94">
        <v>27</v>
      </c>
      <c r="E92" s="659">
        <v>44.684074074074076</v>
      </c>
      <c r="F92" s="94">
        <f t="shared" si="2"/>
        <v>-17</v>
      </c>
      <c r="G92" s="659">
        <f t="shared" si="3"/>
        <v>8.6808922558922603</v>
      </c>
      <c r="I92" s="271"/>
      <c r="J92" s="271"/>
      <c r="K92" s="271"/>
    </row>
    <row r="93" spans="1:11">
      <c r="A93" s="139" t="s">
        <v>1767</v>
      </c>
      <c r="B93" s="94">
        <v>37</v>
      </c>
      <c r="C93" s="659">
        <v>51.614864864864863</v>
      </c>
      <c r="D93" s="94">
        <v>4</v>
      </c>
      <c r="E93" s="659">
        <v>63.477500000000006</v>
      </c>
      <c r="F93" s="94">
        <f t="shared" si="2"/>
        <v>-33</v>
      </c>
      <c r="G93" s="659">
        <f t="shared" si="3"/>
        <v>11.862635135135143</v>
      </c>
      <c r="I93" s="271"/>
      <c r="J93" s="271"/>
      <c r="K93" s="271"/>
    </row>
    <row r="94" spans="1:11">
      <c r="A94" s="139" t="s">
        <v>1768</v>
      </c>
      <c r="B94" s="94">
        <v>62</v>
      </c>
      <c r="C94" s="659">
        <v>50.581182795698922</v>
      </c>
      <c r="D94" s="94">
        <v>2</v>
      </c>
      <c r="E94" s="659">
        <v>65.55</v>
      </c>
      <c r="F94" s="94">
        <f t="shared" si="2"/>
        <v>-60</v>
      </c>
      <c r="G94" s="659">
        <f t="shared" si="3"/>
        <v>14.968817204301075</v>
      </c>
      <c r="I94" s="271"/>
      <c r="J94" s="271"/>
      <c r="K94" s="271"/>
    </row>
    <row r="95" spans="1:11">
      <c r="A95" s="139" t="s">
        <v>20</v>
      </c>
      <c r="B95" s="94">
        <v>1</v>
      </c>
      <c r="C95" s="659">
        <v>46</v>
      </c>
      <c r="D95" s="94">
        <v>1</v>
      </c>
      <c r="E95" s="659">
        <v>59.7</v>
      </c>
      <c r="F95" s="94">
        <f t="shared" si="2"/>
        <v>0</v>
      </c>
      <c r="G95" s="659">
        <f t="shared" si="3"/>
        <v>13.700000000000003</v>
      </c>
      <c r="I95" s="271"/>
      <c r="J95" s="271"/>
      <c r="K95" s="271"/>
    </row>
    <row r="96" spans="1:11" ht="25.5">
      <c r="A96" s="139" t="s">
        <v>30</v>
      </c>
      <c r="B96" s="94">
        <v>31</v>
      </c>
      <c r="C96" s="659">
        <v>28.410645161290326</v>
      </c>
      <c r="D96" s="94">
        <v>0</v>
      </c>
      <c r="E96" s="659"/>
      <c r="F96" s="94">
        <f t="shared" si="2"/>
        <v>-31</v>
      </c>
      <c r="G96" s="659">
        <f t="shared" si="3"/>
        <v>-28.410645161290326</v>
      </c>
      <c r="I96" s="271"/>
      <c r="J96" s="271"/>
      <c r="K96" s="271"/>
    </row>
    <row r="97" spans="1:11" ht="25.5">
      <c r="A97" s="139" t="s">
        <v>21</v>
      </c>
      <c r="B97" s="94">
        <v>2</v>
      </c>
      <c r="C97" s="659">
        <v>32.74</v>
      </c>
      <c r="D97" s="94">
        <v>1</v>
      </c>
      <c r="E97" s="659">
        <v>59.900000000000006</v>
      </c>
      <c r="F97" s="94">
        <f t="shared" si="2"/>
        <v>-1</v>
      </c>
      <c r="G97" s="659">
        <f t="shared" si="3"/>
        <v>27.160000000000004</v>
      </c>
      <c r="I97" s="271"/>
      <c r="J97" s="271"/>
      <c r="K97" s="271"/>
    </row>
    <row r="98" spans="1:11" ht="38.25">
      <c r="A98" s="139" t="s">
        <v>5305</v>
      </c>
      <c r="B98" s="94">
        <v>38</v>
      </c>
      <c r="C98" s="659">
        <v>47.372368421052627</v>
      </c>
      <c r="D98" s="94">
        <v>0</v>
      </c>
      <c r="E98" s="659"/>
      <c r="F98" s="94">
        <f t="shared" si="2"/>
        <v>-38</v>
      </c>
      <c r="G98" s="659">
        <f t="shared" si="3"/>
        <v>-47.372368421052627</v>
      </c>
      <c r="I98" s="271"/>
      <c r="J98" s="271"/>
      <c r="K98" s="271"/>
    </row>
    <row r="99" spans="1:11" ht="25.5">
      <c r="A99" s="139" t="s">
        <v>23</v>
      </c>
      <c r="B99" s="94">
        <v>1</v>
      </c>
      <c r="C99" s="659">
        <v>40.379999999999995</v>
      </c>
      <c r="D99" s="94">
        <v>1</v>
      </c>
      <c r="E99" s="659">
        <v>70.430000000000007</v>
      </c>
      <c r="F99" s="94">
        <f t="shared" si="2"/>
        <v>0</v>
      </c>
      <c r="G99" s="659">
        <f t="shared" si="3"/>
        <v>30.050000000000011</v>
      </c>
      <c r="I99" s="271"/>
      <c r="J99" s="271"/>
      <c r="K99" s="271"/>
    </row>
    <row r="100" spans="1:11">
      <c r="A100" s="139" t="s">
        <v>25</v>
      </c>
      <c r="B100" s="94">
        <v>1</v>
      </c>
      <c r="C100" s="659">
        <v>35.9</v>
      </c>
      <c r="D100" s="94">
        <v>0</v>
      </c>
      <c r="E100" s="659"/>
      <c r="F100" s="94">
        <f t="shared" si="2"/>
        <v>-1</v>
      </c>
      <c r="G100" s="659">
        <f t="shared" si="3"/>
        <v>-35.9</v>
      </c>
      <c r="I100" s="271"/>
      <c r="J100" s="271"/>
      <c r="K100" s="271"/>
    </row>
    <row r="101" spans="1:11">
      <c r="A101" s="139" t="s">
        <v>1217</v>
      </c>
      <c r="B101" s="94">
        <v>3</v>
      </c>
      <c r="C101" s="659">
        <v>24.486666666666668</v>
      </c>
      <c r="D101" s="94">
        <v>2</v>
      </c>
      <c r="E101" s="659">
        <v>29.574999999999999</v>
      </c>
      <c r="F101" s="94">
        <f t="shared" si="2"/>
        <v>-1</v>
      </c>
      <c r="G101" s="659">
        <f t="shared" si="3"/>
        <v>5.0883333333333312</v>
      </c>
      <c r="I101" s="271"/>
      <c r="J101" s="271"/>
      <c r="K101" s="271"/>
    </row>
    <row r="102" spans="1:11">
      <c r="A102" s="2282" t="s">
        <v>5303</v>
      </c>
      <c r="B102" s="2283"/>
      <c r="C102" s="2283"/>
      <c r="D102" s="2283"/>
      <c r="E102" s="2283"/>
      <c r="F102" s="2283"/>
      <c r="G102" s="2283"/>
      <c r="I102" s="272"/>
      <c r="J102" s="272"/>
      <c r="K102" s="272"/>
    </row>
    <row r="103" spans="1:11">
      <c r="A103" s="139" t="s">
        <v>16</v>
      </c>
      <c r="B103" s="94">
        <v>1</v>
      </c>
      <c r="C103" s="659">
        <v>44.08</v>
      </c>
      <c r="D103" s="94">
        <v>0</v>
      </c>
      <c r="E103" s="659"/>
      <c r="F103" s="94">
        <f>D103-B103</f>
        <v>-1</v>
      </c>
      <c r="G103" s="659">
        <f>E103-C103</f>
        <v>-44.08</v>
      </c>
      <c r="I103" s="271"/>
      <c r="J103" s="271"/>
      <c r="K103" s="271"/>
    </row>
    <row r="104" spans="1:11" ht="25.5">
      <c r="A104" s="139" t="s">
        <v>19</v>
      </c>
      <c r="B104" s="94">
        <v>12</v>
      </c>
      <c r="C104" s="659">
        <v>39.800000000000004</v>
      </c>
      <c r="D104" s="94">
        <v>4</v>
      </c>
      <c r="E104" s="659">
        <v>48.8</v>
      </c>
      <c r="F104" s="94">
        <f t="shared" ref="F104:F112" si="4">D104-B104</f>
        <v>-8</v>
      </c>
      <c r="G104" s="659">
        <f t="shared" ref="G104:G112" si="5">E104-C104</f>
        <v>8.9999999999999929</v>
      </c>
      <c r="I104" s="271"/>
      <c r="J104" s="271"/>
      <c r="K104" s="271"/>
    </row>
    <row r="105" spans="1:11">
      <c r="A105" s="139" t="s">
        <v>18</v>
      </c>
      <c r="B105" s="94">
        <v>35</v>
      </c>
      <c r="C105" s="659">
        <v>36.086571428571432</v>
      </c>
      <c r="D105" s="94">
        <v>49</v>
      </c>
      <c r="E105" s="659">
        <v>42.635102040816321</v>
      </c>
      <c r="F105" s="94">
        <f t="shared" si="4"/>
        <v>14</v>
      </c>
      <c r="G105" s="659">
        <f t="shared" si="5"/>
        <v>6.548530612244889</v>
      </c>
      <c r="I105" s="271"/>
      <c r="J105" s="271"/>
      <c r="K105" s="271"/>
    </row>
    <row r="106" spans="1:11">
      <c r="A106" s="139" t="s">
        <v>20</v>
      </c>
      <c r="B106" s="94">
        <v>10</v>
      </c>
      <c r="C106" s="659">
        <v>31.32</v>
      </c>
      <c r="D106" s="94">
        <v>8</v>
      </c>
      <c r="E106" s="659">
        <v>47.924999999999997</v>
      </c>
      <c r="F106" s="94">
        <f t="shared" si="4"/>
        <v>-2</v>
      </c>
      <c r="G106" s="659">
        <f t="shared" si="5"/>
        <v>16.604999999999997</v>
      </c>
      <c r="I106" s="271"/>
      <c r="J106" s="271"/>
      <c r="K106" s="271"/>
    </row>
    <row r="107" spans="1:11" ht="25.5">
      <c r="A107" s="139" t="s">
        <v>30</v>
      </c>
      <c r="B107" s="94">
        <v>9</v>
      </c>
      <c r="C107" s="659">
        <v>32.18555555555556</v>
      </c>
      <c r="D107" s="94">
        <v>3</v>
      </c>
      <c r="E107" s="659">
        <v>46.333333333333336</v>
      </c>
      <c r="F107" s="94">
        <f t="shared" si="4"/>
        <v>-6</v>
      </c>
      <c r="G107" s="659">
        <f t="shared" si="5"/>
        <v>14.147777777777776</v>
      </c>
      <c r="I107" s="271"/>
      <c r="J107" s="271"/>
      <c r="K107" s="271"/>
    </row>
    <row r="108" spans="1:11" ht="25.5">
      <c r="A108" s="139" t="s">
        <v>21</v>
      </c>
      <c r="B108" s="94">
        <v>21</v>
      </c>
      <c r="C108" s="659">
        <v>40.885714285714279</v>
      </c>
      <c r="D108" s="94">
        <v>8</v>
      </c>
      <c r="E108" s="659">
        <v>56.162500000000001</v>
      </c>
      <c r="F108" s="94">
        <f t="shared" si="4"/>
        <v>-13</v>
      </c>
      <c r="G108" s="659">
        <f t="shared" si="5"/>
        <v>15.276785714285722</v>
      </c>
      <c r="I108" s="271"/>
      <c r="J108" s="271"/>
      <c r="K108" s="271"/>
    </row>
    <row r="109" spans="1:11" ht="25.5">
      <c r="A109" s="139" t="s">
        <v>23</v>
      </c>
      <c r="B109" s="94">
        <v>1</v>
      </c>
      <c r="C109" s="659">
        <v>24.3</v>
      </c>
      <c r="D109" s="94">
        <v>1</v>
      </c>
      <c r="E109" s="659">
        <v>73</v>
      </c>
      <c r="F109" s="94">
        <f t="shared" si="4"/>
        <v>0</v>
      </c>
      <c r="G109" s="659">
        <f t="shared" si="5"/>
        <v>48.7</v>
      </c>
      <c r="I109" s="271"/>
      <c r="J109" s="271"/>
      <c r="K109" s="271"/>
    </row>
    <row r="110" spans="1:11">
      <c r="A110" s="139" t="s">
        <v>24</v>
      </c>
      <c r="B110" s="94">
        <v>3</v>
      </c>
      <c r="C110" s="659">
        <v>34.666666666666664</v>
      </c>
      <c r="D110" s="94">
        <v>1</v>
      </c>
      <c r="E110" s="659">
        <v>51</v>
      </c>
      <c r="F110" s="94">
        <f t="shared" si="4"/>
        <v>-2</v>
      </c>
      <c r="G110" s="659">
        <f t="shared" si="5"/>
        <v>16.333333333333336</v>
      </c>
      <c r="I110" s="271"/>
      <c r="J110" s="271"/>
      <c r="K110" s="271"/>
    </row>
    <row r="111" spans="1:11">
      <c r="A111" s="139" t="s">
        <v>25</v>
      </c>
      <c r="B111" s="94">
        <v>16</v>
      </c>
      <c r="C111" s="659">
        <v>38.908124999999998</v>
      </c>
      <c r="D111" s="94">
        <v>12</v>
      </c>
      <c r="E111" s="659">
        <v>50.49583333333333</v>
      </c>
      <c r="F111" s="94">
        <f t="shared" si="4"/>
        <v>-4</v>
      </c>
      <c r="G111" s="659">
        <f t="shared" si="5"/>
        <v>11.587708333333332</v>
      </c>
      <c r="I111" s="271"/>
      <c r="J111" s="271"/>
      <c r="K111" s="271"/>
    </row>
    <row r="112" spans="1:11">
      <c r="A112" s="139" t="s">
        <v>36</v>
      </c>
      <c r="B112" s="94">
        <v>7</v>
      </c>
      <c r="C112" s="659">
        <v>51.500000000000007</v>
      </c>
      <c r="D112" s="94">
        <v>7</v>
      </c>
      <c r="E112" s="659">
        <v>49.255714285714284</v>
      </c>
      <c r="F112" s="94">
        <f t="shared" si="4"/>
        <v>0</v>
      </c>
      <c r="G112" s="659">
        <f t="shared" si="5"/>
        <v>-2.2442857142857235</v>
      </c>
      <c r="I112" s="271"/>
      <c r="J112" s="271"/>
      <c r="K112" s="271"/>
    </row>
    <row r="113" spans="1:1">
      <c r="A113" s="1758" t="s">
        <v>5304</v>
      </c>
    </row>
  </sheetData>
  <mergeCells count="17">
    <mergeCell ref="A55:K55"/>
    <mergeCell ref="H44:K44"/>
    <mergeCell ref="A44:A45"/>
    <mergeCell ref="A102:G102"/>
    <mergeCell ref="G44:G45"/>
    <mergeCell ref="A46:K46"/>
    <mergeCell ref="A65:K65"/>
    <mergeCell ref="A79:G79"/>
    <mergeCell ref="A89:G89"/>
    <mergeCell ref="G5:G6"/>
    <mergeCell ref="C5:F5"/>
    <mergeCell ref="A7:K7"/>
    <mergeCell ref="A18:K18"/>
    <mergeCell ref="A31:K31"/>
    <mergeCell ref="H5:K5"/>
    <mergeCell ref="A5:A6"/>
    <mergeCell ref="B5:B6"/>
  </mergeCells>
  <pageMargins left="0.70866141732283472" right="0.70866141732283472" top="0.74803149606299213" bottom="0.74803149606299213" header="0.31496062992125984" footer="0.31496062992125984"/>
  <pageSetup scale="71" fitToHeight="5" orientation="landscape" r:id="rId1"/>
  <rowBreaks count="2" manualBreakCount="2">
    <brk id="42" max="16383" man="1"/>
    <brk id="7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24"/>
  <sheetViews>
    <sheetView zoomScaleNormal="100" workbookViewId="0">
      <selection activeCell="A2" sqref="A2"/>
    </sheetView>
  </sheetViews>
  <sheetFormatPr baseColWidth="10" defaultColWidth="11.42578125" defaultRowHeight="15"/>
  <cols>
    <col min="1" max="1" width="17.28515625" style="757" customWidth="1"/>
    <col min="2" max="2" width="37.5703125" style="757" customWidth="1"/>
    <col min="3" max="3" width="20.42578125" style="757" customWidth="1"/>
    <col min="4" max="16384" width="11.42578125" style="757"/>
  </cols>
  <sheetData>
    <row r="1" spans="1:4">
      <c r="A1" s="1" t="s">
        <v>365</v>
      </c>
    </row>
    <row r="2" spans="1:4">
      <c r="A2" s="1" t="s">
        <v>2553</v>
      </c>
    </row>
    <row r="3" spans="1:4" ht="15" customHeight="1">
      <c r="A3" s="758" t="s">
        <v>2106</v>
      </c>
      <c r="B3" s="758"/>
      <c r="C3" s="758"/>
    </row>
    <row r="4" spans="1:4">
      <c r="A4" s="759" t="s">
        <v>367</v>
      </c>
      <c r="B4" s="760" t="s">
        <v>661</v>
      </c>
      <c r="C4" s="761" t="s">
        <v>2107</v>
      </c>
    </row>
    <row r="5" spans="1:4">
      <c r="A5" s="2284" t="s">
        <v>426</v>
      </c>
      <c r="B5" s="762" t="s">
        <v>21</v>
      </c>
      <c r="C5" s="763">
        <v>34</v>
      </c>
    </row>
    <row r="6" spans="1:4">
      <c r="A6" s="2285"/>
      <c r="B6" s="762" t="s">
        <v>20</v>
      </c>
      <c r="C6" s="763">
        <v>24</v>
      </c>
    </row>
    <row r="7" spans="1:4">
      <c r="A7" s="2285"/>
      <c r="B7" s="762" t="s">
        <v>30</v>
      </c>
      <c r="C7" s="763">
        <v>10</v>
      </c>
    </row>
    <row r="8" spans="1:4" ht="30">
      <c r="A8" s="2286"/>
      <c r="B8" s="762" t="s">
        <v>38</v>
      </c>
      <c r="C8" s="763">
        <v>7</v>
      </c>
    </row>
    <row r="9" spans="1:4">
      <c r="A9" s="2284" t="s">
        <v>427</v>
      </c>
      <c r="B9" s="762" t="s">
        <v>36</v>
      </c>
      <c r="C9" s="763">
        <v>9</v>
      </c>
    </row>
    <row r="10" spans="1:4">
      <c r="A10" s="2285"/>
      <c r="B10" s="762" t="s">
        <v>25</v>
      </c>
      <c r="C10" s="763">
        <v>9</v>
      </c>
    </row>
    <row r="11" spans="1:4">
      <c r="A11" s="2285"/>
      <c r="B11" s="762" t="s">
        <v>23</v>
      </c>
      <c r="C11" s="763">
        <v>20</v>
      </c>
    </row>
    <row r="12" spans="1:4">
      <c r="A12" s="2285"/>
      <c r="B12" s="762" t="s">
        <v>24</v>
      </c>
      <c r="C12" s="763">
        <v>5</v>
      </c>
    </row>
    <row r="13" spans="1:4" ht="30">
      <c r="A13" s="2285"/>
      <c r="B13" s="762" t="s">
        <v>622</v>
      </c>
      <c r="C13" s="763">
        <v>3</v>
      </c>
    </row>
    <row r="14" spans="1:4" ht="30">
      <c r="A14" s="2286"/>
      <c r="B14" s="762" t="s">
        <v>698</v>
      </c>
      <c r="C14" s="763">
        <v>1</v>
      </c>
    </row>
    <row r="15" spans="1:4">
      <c r="A15" s="2284" t="s">
        <v>428</v>
      </c>
      <c r="B15" s="762" t="s">
        <v>16</v>
      </c>
      <c r="C15" s="763">
        <v>22</v>
      </c>
    </row>
    <row r="16" spans="1:4">
      <c r="A16" s="2285"/>
      <c r="B16" s="1693" t="s">
        <v>5079</v>
      </c>
      <c r="C16" s="763">
        <v>1</v>
      </c>
      <c r="D16" s="1692"/>
    </row>
    <row r="17" spans="1:3">
      <c r="A17" s="2285"/>
      <c r="B17" s="762" t="s">
        <v>18</v>
      </c>
      <c r="C17" s="763">
        <v>18</v>
      </c>
    </row>
    <row r="18" spans="1:3">
      <c r="A18" s="2285"/>
      <c r="B18" s="1759" t="s">
        <v>19</v>
      </c>
      <c r="C18" s="763">
        <v>9</v>
      </c>
    </row>
    <row r="19" spans="1:3" ht="30">
      <c r="A19" s="2285"/>
      <c r="B19" s="762" t="s">
        <v>26</v>
      </c>
      <c r="C19" s="763">
        <v>1</v>
      </c>
    </row>
    <row r="20" spans="1:3" ht="30">
      <c r="A20" s="2286"/>
      <c r="B20" s="762" t="s">
        <v>631</v>
      </c>
      <c r="C20" s="763">
        <v>2</v>
      </c>
    </row>
    <row r="21" spans="1:3" ht="30">
      <c r="A21" s="764" t="s">
        <v>2108</v>
      </c>
      <c r="B21" s="1691" t="s">
        <v>5078</v>
      </c>
      <c r="C21" s="763">
        <v>1</v>
      </c>
    </row>
    <row r="22" spans="1:3">
      <c r="A22" s="765" t="s">
        <v>31</v>
      </c>
      <c r="B22" s="760"/>
      <c r="C22" s="761">
        <f>SUM(C5:C21)</f>
        <v>176</v>
      </c>
    </row>
    <row r="23" spans="1:3" ht="21.75" customHeight="1">
      <c r="A23" s="2287" t="s">
        <v>5619</v>
      </c>
      <c r="B23" s="2287"/>
      <c r="C23" s="2287"/>
    </row>
    <row r="24" spans="1:3">
      <c r="A24" s="2287" t="s">
        <v>2109</v>
      </c>
      <c r="B24" s="2287"/>
      <c r="C24" s="2287"/>
    </row>
  </sheetData>
  <mergeCells count="5">
    <mergeCell ref="A5:A8"/>
    <mergeCell ref="A9:A14"/>
    <mergeCell ref="A15:A20"/>
    <mergeCell ref="A24:C24"/>
    <mergeCell ref="A23:C23"/>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1"/>
  <sheetViews>
    <sheetView zoomScaleNormal="100" workbookViewId="0">
      <selection activeCell="A2" sqref="A2"/>
    </sheetView>
  </sheetViews>
  <sheetFormatPr baseColWidth="10" defaultColWidth="11.42578125" defaultRowHeight="12.75"/>
  <cols>
    <col min="1" max="1" width="30.85546875" style="208" customWidth="1"/>
    <col min="2" max="5" width="10.7109375" style="208" customWidth="1"/>
    <col min="6" max="16384" width="11.42578125" style="208"/>
  </cols>
  <sheetData>
    <row r="1" spans="1:7">
      <c r="A1" s="3" t="s">
        <v>365</v>
      </c>
    </row>
    <row r="2" spans="1:7">
      <c r="A2" s="3" t="s">
        <v>1056</v>
      </c>
      <c r="B2" s="209"/>
      <c r="C2" s="209"/>
      <c r="D2" s="209"/>
      <c r="E2" s="209"/>
    </row>
    <row r="3" spans="1:7">
      <c r="A3" s="3" t="s">
        <v>5312</v>
      </c>
      <c r="B3" s="210"/>
      <c r="C3" s="210"/>
      <c r="D3" s="210"/>
      <c r="E3" s="210"/>
    </row>
    <row r="4" spans="1:7">
      <c r="A4" s="2135" t="s">
        <v>681</v>
      </c>
      <c r="B4" s="2133" t="s">
        <v>363</v>
      </c>
      <c r="C4" s="2133"/>
      <c r="D4" s="2132" t="s">
        <v>364</v>
      </c>
      <c r="E4" s="2132"/>
      <c r="F4" s="2133" t="s">
        <v>0</v>
      </c>
      <c r="G4" s="2133"/>
    </row>
    <row r="5" spans="1:7">
      <c r="A5" s="2136"/>
      <c r="B5" s="212" t="s">
        <v>667</v>
      </c>
      <c r="C5" s="212" t="s">
        <v>668</v>
      </c>
      <c r="D5" s="211" t="s">
        <v>667</v>
      </c>
      <c r="E5" s="211" t="s">
        <v>668</v>
      </c>
      <c r="F5" s="212" t="s">
        <v>667</v>
      </c>
      <c r="G5" s="212" t="s">
        <v>668</v>
      </c>
    </row>
    <row r="6" spans="1:7">
      <c r="A6" s="213" t="s">
        <v>682</v>
      </c>
      <c r="B6" s="214">
        <v>64</v>
      </c>
      <c r="C6" s="225">
        <f>B6/B9*100</f>
        <v>65.979381443298962</v>
      </c>
      <c r="D6" s="214">
        <v>336</v>
      </c>
      <c r="E6" s="225">
        <f>D6/D9*100</f>
        <v>56.187290969899664</v>
      </c>
      <c r="F6" s="214">
        <f>B6+D6</f>
        <v>400</v>
      </c>
      <c r="G6" s="225">
        <f>F6/$F$9*100</f>
        <v>57.553956834532372</v>
      </c>
    </row>
    <row r="7" spans="1:7">
      <c r="A7" s="213" t="s">
        <v>683</v>
      </c>
      <c r="B7" s="214">
        <v>18</v>
      </c>
      <c r="C7" s="225">
        <f>B7/B9*100</f>
        <v>18.556701030927837</v>
      </c>
      <c r="D7" s="214">
        <v>184</v>
      </c>
      <c r="E7" s="225">
        <f>D7/D9*100</f>
        <v>30.76923076923077</v>
      </c>
      <c r="F7" s="214">
        <f>B7+D7</f>
        <v>202</v>
      </c>
      <c r="G7" s="225">
        <f>F7/$F$9*100</f>
        <v>29.064748201438849</v>
      </c>
    </row>
    <row r="8" spans="1:7">
      <c r="A8" s="213" t="s">
        <v>678</v>
      </c>
      <c r="B8" s="214">
        <v>15</v>
      </c>
      <c r="C8" s="225">
        <f>B8/B9*100</f>
        <v>15.463917525773196</v>
      </c>
      <c r="D8" s="214">
        <v>78</v>
      </c>
      <c r="E8" s="225">
        <f>D8/D9*100</f>
        <v>13.043478260869565</v>
      </c>
      <c r="F8" s="214">
        <f>B8+D8</f>
        <v>93</v>
      </c>
      <c r="G8" s="225">
        <f>F8/$F$9*100</f>
        <v>13.381294964028779</v>
      </c>
    </row>
    <row r="9" spans="1:7">
      <c r="A9" s="226" t="s">
        <v>0</v>
      </c>
      <c r="B9" s="228">
        <f>SUM(B6:B8)</f>
        <v>97</v>
      </c>
      <c r="C9" s="1801">
        <v>100</v>
      </c>
      <c r="D9" s="229">
        <f>SUM(D6:D8)</f>
        <v>598</v>
      </c>
      <c r="E9" s="1802">
        <v>100</v>
      </c>
      <c r="F9" s="228">
        <f>SUM(F6:F8)</f>
        <v>695</v>
      </c>
      <c r="G9" s="1801">
        <f>SUM(G6:G8)</f>
        <v>100</v>
      </c>
    </row>
    <row r="10" spans="1:7">
      <c r="A10" s="1743" t="s">
        <v>649</v>
      </c>
      <c r="G10" s="164"/>
    </row>
    <row r="11" spans="1:7" ht="12.75" customHeight="1"/>
  </sheetData>
  <mergeCells count="4">
    <mergeCell ref="A4:A5"/>
    <mergeCell ref="B4:C4"/>
    <mergeCell ref="D4:E4"/>
    <mergeCell ref="F4:G4"/>
  </mergeCells>
  <printOptions horizontalCentered="1"/>
  <pageMargins left="0.59055118110236227" right="0.59055118110236227" top="0.78740157480314965" bottom="0.78740157480314965" header="0.19685039370078741" footer="0.19685039370078741"/>
  <pageSetup fitToHeight="1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24"/>
  <sheetViews>
    <sheetView workbookViewId="0">
      <selection activeCell="A2" sqref="A2"/>
    </sheetView>
  </sheetViews>
  <sheetFormatPr baseColWidth="10" defaultColWidth="11.42578125" defaultRowHeight="12.75"/>
  <cols>
    <col min="1" max="1" width="11.42578125" style="766"/>
    <col min="2" max="2" width="40.42578125" style="766" customWidth="1"/>
    <col min="3" max="9" width="15.7109375" style="1760" customWidth="1"/>
    <col min="10" max="10" width="11.28515625" style="1760" customWidth="1"/>
    <col min="11" max="16384" width="11.42578125" style="766"/>
  </cols>
  <sheetData>
    <row r="1" spans="1:10">
      <c r="A1" s="1" t="s">
        <v>365</v>
      </c>
    </row>
    <row r="2" spans="1:10">
      <c r="A2" s="1" t="s">
        <v>2554</v>
      </c>
    </row>
    <row r="3" spans="1:10">
      <c r="A3" s="758" t="s">
        <v>2110</v>
      </c>
    </row>
    <row r="4" spans="1:10">
      <c r="A4" s="2289" t="s">
        <v>367</v>
      </c>
      <c r="B4" s="2289" t="s">
        <v>29</v>
      </c>
      <c r="C4" s="767" t="s">
        <v>2111</v>
      </c>
      <c r="D4" s="767" t="s">
        <v>2112</v>
      </c>
      <c r="E4" s="767" t="s">
        <v>2113</v>
      </c>
      <c r="F4" s="767" t="s">
        <v>2114</v>
      </c>
      <c r="G4" s="767" t="s">
        <v>2115</v>
      </c>
      <c r="H4" s="767" t="s">
        <v>2116</v>
      </c>
      <c r="I4" s="767" t="s">
        <v>2117</v>
      </c>
      <c r="J4" s="2290" t="s">
        <v>2118</v>
      </c>
    </row>
    <row r="5" spans="1:10">
      <c r="A5" s="2289"/>
      <c r="B5" s="2289"/>
      <c r="C5" s="767" t="s">
        <v>2119</v>
      </c>
      <c r="D5" s="767" t="s">
        <v>2120</v>
      </c>
      <c r="E5" s="767" t="s">
        <v>2121</v>
      </c>
      <c r="F5" s="767" t="s">
        <v>2122</v>
      </c>
      <c r="G5" s="767" t="s">
        <v>2123</v>
      </c>
      <c r="H5" s="767" t="s">
        <v>2124</v>
      </c>
      <c r="I5" s="767" t="s">
        <v>2125</v>
      </c>
      <c r="J5" s="2290"/>
    </row>
    <row r="6" spans="1:10">
      <c r="A6" s="2291" t="s">
        <v>426</v>
      </c>
      <c r="B6" s="768" t="s">
        <v>20</v>
      </c>
      <c r="C6" s="1761">
        <v>49</v>
      </c>
      <c r="D6" s="1761">
        <v>59</v>
      </c>
      <c r="E6" s="1761">
        <v>28</v>
      </c>
      <c r="F6" s="1761">
        <v>7</v>
      </c>
      <c r="G6" s="1761">
        <v>1</v>
      </c>
      <c r="H6" s="1761">
        <v>2</v>
      </c>
      <c r="I6" s="1761">
        <v>5</v>
      </c>
      <c r="J6" s="769">
        <f>SUM(C6:I6)</f>
        <v>151</v>
      </c>
    </row>
    <row r="7" spans="1:10">
      <c r="A7" s="2291"/>
      <c r="B7" s="770" t="s">
        <v>21</v>
      </c>
      <c r="C7" s="1761">
        <v>37</v>
      </c>
      <c r="D7" s="1761">
        <v>79</v>
      </c>
      <c r="E7" s="1761">
        <v>23</v>
      </c>
      <c r="F7" s="1761">
        <v>14</v>
      </c>
      <c r="G7" s="1761">
        <v>4</v>
      </c>
      <c r="H7" s="1761">
        <v>11</v>
      </c>
      <c r="I7" s="1761">
        <v>8</v>
      </c>
      <c r="J7" s="769">
        <f t="shared" ref="J7:J19" si="0">SUM(C7:I7)</f>
        <v>176</v>
      </c>
    </row>
    <row r="8" spans="1:10">
      <c r="A8" s="2291"/>
      <c r="B8" s="768" t="s">
        <v>30</v>
      </c>
      <c r="C8" s="1761">
        <v>22</v>
      </c>
      <c r="D8" s="1761">
        <v>51</v>
      </c>
      <c r="E8" s="1761">
        <v>43</v>
      </c>
      <c r="F8" s="1761">
        <v>30</v>
      </c>
      <c r="G8" s="1761">
        <v>30</v>
      </c>
      <c r="H8" s="1761">
        <v>25</v>
      </c>
      <c r="I8" s="1761">
        <v>0</v>
      </c>
      <c r="J8" s="769">
        <f t="shared" si="0"/>
        <v>201</v>
      </c>
    </row>
    <row r="9" spans="1:10">
      <c r="A9" s="2291"/>
      <c r="B9" s="768" t="s">
        <v>38</v>
      </c>
      <c r="C9" s="1761">
        <v>5</v>
      </c>
      <c r="D9" s="1761">
        <v>0</v>
      </c>
      <c r="E9" s="1761">
        <v>0</v>
      </c>
      <c r="F9" s="1761">
        <v>0</v>
      </c>
      <c r="G9" s="1761">
        <v>1</v>
      </c>
      <c r="H9" s="1761">
        <v>0</v>
      </c>
      <c r="I9" s="1761">
        <v>0</v>
      </c>
      <c r="J9" s="769">
        <f t="shared" si="0"/>
        <v>6</v>
      </c>
    </row>
    <row r="10" spans="1:10">
      <c r="A10" s="2291"/>
      <c r="B10" s="771" t="s">
        <v>41</v>
      </c>
      <c r="C10" s="772">
        <f>SUM(C6:C9)</f>
        <v>113</v>
      </c>
      <c r="D10" s="772">
        <f t="shared" ref="D10:J10" si="1">SUM(D6:D9)</f>
        <v>189</v>
      </c>
      <c r="E10" s="772">
        <f t="shared" si="1"/>
        <v>94</v>
      </c>
      <c r="F10" s="772">
        <f t="shared" si="1"/>
        <v>51</v>
      </c>
      <c r="G10" s="772">
        <f t="shared" si="1"/>
        <v>36</v>
      </c>
      <c r="H10" s="772">
        <f t="shared" si="1"/>
        <v>38</v>
      </c>
      <c r="I10" s="772">
        <f t="shared" si="1"/>
        <v>13</v>
      </c>
      <c r="J10" s="772">
        <f t="shared" si="1"/>
        <v>534</v>
      </c>
    </row>
    <row r="11" spans="1:10">
      <c r="A11" s="2291" t="s">
        <v>427</v>
      </c>
      <c r="B11" s="768" t="s">
        <v>25</v>
      </c>
      <c r="C11" s="773"/>
      <c r="D11" s="773"/>
      <c r="E11" s="773"/>
      <c r="F11" s="773"/>
      <c r="G11" s="773"/>
      <c r="H11" s="773"/>
      <c r="I11" s="773"/>
      <c r="J11" s="769">
        <f t="shared" si="0"/>
        <v>0</v>
      </c>
    </row>
    <row r="12" spans="1:10">
      <c r="A12" s="2291"/>
      <c r="B12" s="768" t="s">
        <v>36</v>
      </c>
      <c r="C12" s="1761">
        <v>1</v>
      </c>
      <c r="D12" s="1761">
        <v>4</v>
      </c>
      <c r="E12" s="1761"/>
      <c r="F12" s="1761"/>
      <c r="G12" s="1761"/>
      <c r="H12" s="1761"/>
      <c r="I12" s="1761"/>
      <c r="J12" s="769">
        <f t="shared" si="0"/>
        <v>5</v>
      </c>
    </row>
    <row r="13" spans="1:10">
      <c r="A13" s="2291"/>
      <c r="B13" s="768" t="s">
        <v>23</v>
      </c>
      <c r="C13" s="1761">
        <v>137</v>
      </c>
      <c r="D13" s="1761">
        <v>242</v>
      </c>
      <c r="E13" s="1761">
        <v>200</v>
      </c>
      <c r="F13" s="1761">
        <v>141</v>
      </c>
      <c r="G13" s="1761">
        <v>137</v>
      </c>
      <c r="H13" s="1761">
        <v>151</v>
      </c>
      <c r="I13" s="1761">
        <v>28</v>
      </c>
      <c r="J13" s="1805">
        <f t="shared" si="0"/>
        <v>1036</v>
      </c>
    </row>
    <row r="14" spans="1:10">
      <c r="A14" s="2291"/>
      <c r="B14" s="768" t="s">
        <v>24</v>
      </c>
      <c r="C14" s="1761">
        <v>10</v>
      </c>
      <c r="D14" s="1761">
        <v>12</v>
      </c>
      <c r="E14" s="1761">
        <v>13</v>
      </c>
      <c r="F14" s="1761">
        <v>10</v>
      </c>
      <c r="G14" s="1761">
        <v>2</v>
      </c>
      <c r="H14" s="1761">
        <v>7</v>
      </c>
      <c r="I14" s="1761">
        <v>0</v>
      </c>
      <c r="J14" s="769">
        <f t="shared" si="0"/>
        <v>54</v>
      </c>
    </row>
    <row r="15" spans="1:10">
      <c r="A15" s="2291"/>
      <c r="B15" s="771" t="s">
        <v>43</v>
      </c>
      <c r="C15" s="772">
        <f>SUM(C11:C14)</f>
        <v>148</v>
      </c>
      <c r="D15" s="772">
        <f t="shared" ref="D15:J15" si="2">SUM(D11:D14)</f>
        <v>258</v>
      </c>
      <c r="E15" s="772">
        <f t="shared" si="2"/>
        <v>213</v>
      </c>
      <c r="F15" s="772">
        <f t="shared" si="2"/>
        <v>151</v>
      </c>
      <c r="G15" s="772">
        <f t="shared" si="2"/>
        <v>139</v>
      </c>
      <c r="H15" s="772">
        <f t="shared" si="2"/>
        <v>158</v>
      </c>
      <c r="I15" s="772">
        <f t="shared" si="2"/>
        <v>28</v>
      </c>
      <c r="J15" s="184">
        <f t="shared" si="2"/>
        <v>1095</v>
      </c>
    </row>
    <row r="16" spans="1:10">
      <c r="A16" s="2291" t="s">
        <v>428</v>
      </c>
      <c r="B16" s="768" t="s">
        <v>16</v>
      </c>
      <c r="C16" s="1761">
        <v>282</v>
      </c>
      <c r="D16" s="1761">
        <v>526</v>
      </c>
      <c r="E16" s="1761">
        <v>208</v>
      </c>
      <c r="F16" s="1761">
        <v>127</v>
      </c>
      <c r="G16" s="1761">
        <v>26</v>
      </c>
      <c r="H16" s="1761">
        <v>93</v>
      </c>
      <c r="I16" s="1761">
        <v>39</v>
      </c>
      <c r="J16" s="1805">
        <f t="shared" si="0"/>
        <v>1301</v>
      </c>
    </row>
    <row r="17" spans="1:10">
      <c r="A17" s="2291"/>
      <c r="B17" s="768" t="s">
        <v>17</v>
      </c>
      <c r="C17" s="1761">
        <v>38</v>
      </c>
      <c r="D17" s="1761">
        <v>29</v>
      </c>
      <c r="E17" s="1761">
        <v>18</v>
      </c>
      <c r="F17" s="1761">
        <v>25</v>
      </c>
      <c r="G17" s="1761">
        <v>18</v>
      </c>
      <c r="H17" s="1761">
        <v>37</v>
      </c>
      <c r="I17" s="1761"/>
      <c r="J17" s="769">
        <f t="shared" si="0"/>
        <v>165</v>
      </c>
    </row>
    <row r="18" spans="1:10">
      <c r="A18" s="2291"/>
      <c r="B18" s="768" t="s">
        <v>19</v>
      </c>
      <c r="C18" s="1761"/>
      <c r="D18" s="1761"/>
      <c r="E18" s="1761"/>
      <c r="F18" s="1761"/>
      <c r="G18" s="1761"/>
      <c r="H18" s="1761">
        <v>2</v>
      </c>
      <c r="I18" s="1761"/>
      <c r="J18" s="769">
        <f t="shared" si="0"/>
        <v>2</v>
      </c>
    </row>
    <row r="19" spans="1:10">
      <c r="A19" s="2291"/>
      <c r="B19" s="768" t="s">
        <v>18</v>
      </c>
      <c r="C19" s="1761">
        <v>2</v>
      </c>
      <c r="D19" s="1761">
        <v>5</v>
      </c>
      <c r="E19" s="1761">
        <v>1</v>
      </c>
      <c r="F19" s="1761"/>
      <c r="G19" s="1761"/>
      <c r="H19" s="1761"/>
      <c r="I19" s="1761"/>
      <c r="J19" s="769">
        <f t="shared" si="0"/>
        <v>8</v>
      </c>
    </row>
    <row r="20" spans="1:10">
      <c r="A20" s="2291"/>
      <c r="B20" s="771" t="s">
        <v>44</v>
      </c>
      <c r="C20" s="772">
        <f>SUM(C16:C19)</f>
        <v>322</v>
      </c>
      <c r="D20" s="772">
        <f t="shared" ref="D20:J20" si="3">SUM(D16:D19)</f>
        <v>560</v>
      </c>
      <c r="E20" s="772">
        <f t="shared" si="3"/>
        <v>227</v>
      </c>
      <c r="F20" s="772">
        <f t="shared" si="3"/>
        <v>152</v>
      </c>
      <c r="G20" s="772">
        <f t="shared" si="3"/>
        <v>44</v>
      </c>
      <c r="H20" s="772">
        <f t="shared" si="3"/>
        <v>132</v>
      </c>
      <c r="I20" s="772">
        <f t="shared" si="3"/>
        <v>39</v>
      </c>
      <c r="J20" s="184">
        <f t="shared" si="3"/>
        <v>1476</v>
      </c>
    </row>
    <row r="21" spans="1:10">
      <c r="A21" s="2288" t="s">
        <v>31</v>
      </c>
      <c r="B21" s="2288"/>
      <c r="C21" s="774">
        <f t="shared" ref="C21:I21" si="4">SUM(C20,C15,C10)</f>
        <v>583</v>
      </c>
      <c r="D21" s="184">
        <f t="shared" si="4"/>
        <v>1007</v>
      </c>
      <c r="E21" s="774">
        <f t="shared" si="4"/>
        <v>534</v>
      </c>
      <c r="F21" s="774">
        <f t="shared" si="4"/>
        <v>354</v>
      </c>
      <c r="G21" s="774">
        <f t="shared" si="4"/>
        <v>219</v>
      </c>
      <c r="H21" s="774">
        <f t="shared" si="4"/>
        <v>328</v>
      </c>
      <c r="I21" s="774">
        <f t="shared" si="4"/>
        <v>80</v>
      </c>
      <c r="J21" s="1821">
        <f>SUM(J20,J15,J10)</f>
        <v>3105</v>
      </c>
    </row>
    <row r="22" spans="1:10">
      <c r="A22" s="775" t="s">
        <v>2109</v>
      </c>
    </row>
    <row r="24" spans="1:10">
      <c r="C24" s="1762"/>
      <c r="D24" s="1762"/>
      <c r="E24" s="1762"/>
      <c r="F24" s="1762"/>
      <c r="G24" s="1762"/>
      <c r="H24" s="1762"/>
      <c r="I24" s="1762"/>
    </row>
  </sheetData>
  <mergeCells count="7">
    <mergeCell ref="A21:B21"/>
    <mergeCell ref="A4:A5"/>
    <mergeCell ref="B4:B5"/>
    <mergeCell ref="J4:J5"/>
    <mergeCell ref="A6:A10"/>
    <mergeCell ref="A11:A15"/>
    <mergeCell ref="A16:A20"/>
  </mergeCells>
  <pageMargins left="0.70866141732283472" right="0.70866141732283472" top="0.74803149606299213" bottom="0.74803149606299213" header="0.31496062992125984" footer="0.31496062992125984"/>
  <pageSetup scale="7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21"/>
  <sheetViews>
    <sheetView workbookViewId="0">
      <selection activeCell="A12" sqref="A12"/>
    </sheetView>
  </sheetViews>
  <sheetFormatPr baseColWidth="10" defaultColWidth="11.42578125" defaultRowHeight="12.75"/>
  <cols>
    <col min="1" max="1" width="35" style="766" customWidth="1"/>
    <col min="2" max="2" width="22.140625" style="766" customWidth="1"/>
    <col min="3" max="3" width="22.7109375" style="766" customWidth="1"/>
    <col min="4" max="5" width="11.42578125" style="776"/>
    <col min="6" max="16384" width="11.42578125" style="766"/>
  </cols>
  <sheetData>
    <row r="1" spans="1:5">
      <c r="A1" s="1" t="s">
        <v>365</v>
      </c>
    </row>
    <row r="2" spans="1:5">
      <c r="A2" s="3" t="s">
        <v>2555</v>
      </c>
      <c r="B2" s="777"/>
      <c r="C2" s="777"/>
      <c r="D2" s="778"/>
      <c r="E2" s="778"/>
    </row>
    <row r="3" spans="1:5">
      <c r="A3" s="779" t="s">
        <v>2126</v>
      </c>
      <c r="B3" s="777"/>
      <c r="C3" s="777"/>
      <c r="D3" s="778"/>
      <c r="E3" s="778"/>
    </row>
    <row r="4" spans="1:5" ht="25.5">
      <c r="A4" s="780" t="s">
        <v>2127</v>
      </c>
      <c r="B4" s="780" t="s">
        <v>883</v>
      </c>
      <c r="C4" s="1149" t="s">
        <v>2128</v>
      </c>
      <c r="D4" s="1150" t="s">
        <v>2129</v>
      </c>
      <c r="E4" s="780" t="s">
        <v>2130</v>
      </c>
    </row>
    <row r="5" spans="1:5">
      <c r="A5" s="781" t="s">
        <v>2131</v>
      </c>
      <c r="B5" s="781" t="s">
        <v>2132</v>
      </c>
      <c r="C5" s="781" t="s">
        <v>2133</v>
      </c>
      <c r="D5" s="782" t="s">
        <v>65</v>
      </c>
      <c r="E5" s="782">
        <v>29</v>
      </c>
    </row>
    <row r="6" spans="1:5">
      <c r="A6" s="781" t="s">
        <v>2134</v>
      </c>
      <c r="B6" s="781" t="s">
        <v>2135</v>
      </c>
      <c r="C6" s="781" t="s">
        <v>2133</v>
      </c>
      <c r="D6" s="782" t="s">
        <v>82</v>
      </c>
      <c r="E6" s="782">
        <v>25</v>
      </c>
    </row>
    <row r="7" spans="1:5">
      <c r="A7" s="781" t="s">
        <v>2136</v>
      </c>
      <c r="B7" s="781" t="s">
        <v>2137</v>
      </c>
      <c r="C7" s="781" t="s">
        <v>2133</v>
      </c>
      <c r="D7" s="782" t="s">
        <v>82</v>
      </c>
      <c r="E7" s="782">
        <v>3</v>
      </c>
    </row>
    <row r="8" spans="1:5">
      <c r="A8" s="781" t="s">
        <v>2138</v>
      </c>
      <c r="B8" s="781" t="s">
        <v>2139</v>
      </c>
      <c r="C8" s="781" t="s">
        <v>5306</v>
      </c>
      <c r="D8" s="782" t="s">
        <v>82</v>
      </c>
      <c r="E8" s="782">
        <v>20</v>
      </c>
    </row>
    <row r="9" spans="1:5">
      <c r="A9" s="781" t="s">
        <v>2140</v>
      </c>
      <c r="B9" s="781" t="s">
        <v>2141</v>
      </c>
      <c r="C9" s="781" t="s">
        <v>2133</v>
      </c>
      <c r="D9" s="782" t="s">
        <v>82</v>
      </c>
      <c r="E9" s="782">
        <v>11</v>
      </c>
    </row>
    <row r="10" spans="1:5">
      <c r="A10" s="775" t="s">
        <v>53</v>
      </c>
      <c r="B10" s="766" t="s">
        <v>869</v>
      </c>
      <c r="D10" s="783" t="s">
        <v>0</v>
      </c>
      <c r="E10" s="783">
        <f>SUM(E5:E9)</f>
        <v>88</v>
      </c>
    </row>
    <row r="12" spans="1:5">
      <c r="A12" s="1151" t="s">
        <v>5082</v>
      </c>
    </row>
    <row r="13" spans="1:5">
      <c r="A13" s="1148" t="s">
        <v>1284</v>
      </c>
      <c r="B13" s="1148" t="s">
        <v>883</v>
      </c>
      <c r="C13" s="1148" t="s">
        <v>1117</v>
      </c>
      <c r="D13" s="766"/>
      <c r="E13" s="766"/>
    </row>
    <row r="14" spans="1:5" ht="25.5">
      <c r="A14" s="1147" t="s">
        <v>2545</v>
      </c>
      <c r="B14" s="2296" t="s">
        <v>2552</v>
      </c>
      <c r="C14" s="2294">
        <v>35</v>
      </c>
      <c r="D14" s="766"/>
      <c r="E14" s="766"/>
    </row>
    <row r="15" spans="1:5" ht="25.5">
      <c r="A15" s="1146" t="s">
        <v>5080</v>
      </c>
      <c r="B15" s="2296"/>
      <c r="C15" s="2297"/>
      <c r="D15" s="766"/>
      <c r="E15" s="766"/>
    </row>
    <row r="16" spans="1:5">
      <c r="A16" s="1147" t="s">
        <v>2547</v>
      </c>
      <c r="B16" s="2296" t="s">
        <v>2546</v>
      </c>
      <c r="C16" s="2294">
        <v>30</v>
      </c>
      <c r="D16" s="766"/>
      <c r="E16" s="766"/>
    </row>
    <row r="17" spans="1:5">
      <c r="A17" s="1147" t="s">
        <v>2548</v>
      </c>
      <c r="B17" s="2296"/>
      <c r="C17" s="2297"/>
      <c r="D17" s="766"/>
      <c r="E17" s="766"/>
    </row>
    <row r="18" spans="1:5">
      <c r="A18" s="1146" t="s">
        <v>5081</v>
      </c>
      <c r="B18" s="2296"/>
      <c r="C18" s="2295"/>
      <c r="D18" s="766"/>
      <c r="E18" s="766"/>
    </row>
    <row r="19" spans="1:5">
      <c r="A19" s="1023" t="s">
        <v>2550</v>
      </c>
      <c r="B19" s="2292" t="s">
        <v>2549</v>
      </c>
      <c r="C19" s="2294">
        <v>34</v>
      </c>
      <c r="D19" s="766"/>
      <c r="E19" s="766"/>
    </row>
    <row r="20" spans="1:5" ht="25.5">
      <c r="A20" s="1146" t="s">
        <v>2551</v>
      </c>
      <c r="B20" s="2293"/>
      <c r="C20" s="2295"/>
      <c r="D20" s="766"/>
      <c r="E20" s="766"/>
    </row>
    <row r="21" spans="1:5">
      <c r="A21" s="775" t="s">
        <v>53</v>
      </c>
      <c r="B21" s="1152" t="s">
        <v>0</v>
      </c>
      <c r="C21" s="1153">
        <f>SUM(C14:C20)</f>
        <v>99</v>
      </c>
    </row>
  </sheetData>
  <mergeCells count="6">
    <mergeCell ref="B19:B20"/>
    <mergeCell ref="C19:C20"/>
    <mergeCell ref="B14:B15"/>
    <mergeCell ref="C14:C15"/>
    <mergeCell ref="B16:B18"/>
    <mergeCell ref="C16:C18"/>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24"/>
  <sheetViews>
    <sheetView zoomScaleNormal="100" workbookViewId="0">
      <selection activeCell="A12" sqref="A12"/>
    </sheetView>
  </sheetViews>
  <sheetFormatPr baseColWidth="10" defaultRowHeight="12.75"/>
  <cols>
    <col min="1" max="1" width="15.7109375" style="2" customWidth="1"/>
    <col min="2" max="2" width="12.7109375" style="2" customWidth="1"/>
    <col min="3" max="3" width="22" style="2" customWidth="1"/>
    <col min="4" max="11" width="12.7109375" style="2" customWidth="1"/>
    <col min="12" max="12" width="15.7109375" style="2" customWidth="1"/>
    <col min="13" max="256" width="11.42578125" style="2"/>
    <col min="257" max="257" width="15.7109375" style="2" customWidth="1"/>
    <col min="258" max="258" width="12.7109375" style="2" customWidth="1"/>
    <col min="259" max="259" width="22" style="2" customWidth="1"/>
    <col min="260" max="267" width="12.7109375" style="2" customWidth="1"/>
    <col min="268" max="268" width="15.7109375" style="2" customWidth="1"/>
    <col min="269" max="512" width="11.42578125" style="2"/>
    <col min="513" max="513" width="15.7109375" style="2" customWidth="1"/>
    <col min="514" max="514" width="12.7109375" style="2" customWidth="1"/>
    <col min="515" max="515" width="22" style="2" customWidth="1"/>
    <col min="516" max="523" width="12.7109375" style="2" customWidth="1"/>
    <col min="524" max="524" width="15.7109375" style="2" customWidth="1"/>
    <col min="525" max="768" width="11.42578125" style="2"/>
    <col min="769" max="769" width="15.7109375" style="2" customWidth="1"/>
    <col min="770" max="770" width="12.7109375" style="2" customWidth="1"/>
    <col min="771" max="771" width="22" style="2" customWidth="1"/>
    <col min="772" max="779" width="12.7109375" style="2" customWidth="1"/>
    <col min="780" max="780" width="15.7109375" style="2" customWidth="1"/>
    <col min="781" max="1024" width="11.42578125" style="2"/>
    <col min="1025" max="1025" width="15.7109375" style="2" customWidth="1"/>
    <col min="1026" max="1026" width="12.7109375" style="2" customWidth="1"/>
    <col min="1027" max="1027" width="22" style="2" customWidth="1"/>
    <col min="1028" max="1035" width="12.7109375" style="2" customWidth="1"/>
    <col min="1036" max="1036" width="15.7109375" style="2" customWidth="1"/>
    <col min="1037" max="1280" width="11.42578125" style="2"/>
    <col min="1281" max="1281" width="15.7109375" style="2" customWidth="1"/>
    <col min="1282" max="1282" width="12.7109375" style="2" customWidth="1"/>
    <col min="1283" max="1283" width="22" style="2" customWidth="1"/>
    <col min="1284" max="1291" width="12.7109375" style="2" customWidth="1"/>
    <col min="1292" max="1292" width="15.7109375" style="2" customWidth="1"/>
    <col min="1293" max="1536" width="11.42578125" style="2"/>
    <col min="1537" max="1537" width="15.7109375" style="2" customWidth="1"/>
    <col min="1538" max="1538" width="12.7109375" style="2" customWidth="1"/>
    <col min="1539" max="1539" width="22" style="2" customWidth="1"/>
    <col min="1540" max="1547" width="12.7109375" style="2" customWidth="1"/>
    <col min="1548" max="1548" width="15.7109375" style="2" customWidth="1"/>
    <col min="1549" max="1792" width="11.42578125" style="2"/>
    <col min="1793" max="1793" width="15.7109375" style="2" customWidth="1"/>
    <col min="1794" max="1794" width="12.7109375" style="2" customWidth="1"/>
    <col min="1795" max="1795" width="22" style="2" customWidth="1"/>
    <col min="1796" max="1803" width="12.7109375" style="2" customWidth="1"/>
    <col min="1804" max="1804" width="15.7109375" style="2" customWidth="1"/>
    <col min="1805" max="2048" width="11.42578125" style="2"/>
    <col min="2049" max="2049" width="15.7109375" style="2" customWidth="1"/>
    <col min="2050" max="2050" width="12.7109375" style="2" customWidth="1"/>
    <col min="2051" max="2051" width="22" style="2" customWidth="1"/>
    <col min="2052" max="2059" width="12.7109375" style="2" customWidth="1"/>
    <col min="2060" max="2060" width="15.7109375" style="2" customWidth="1"/>
    <col min="2061" max="2304" width="11.42578125" style="2"/>
    <col min="2305" max="2305" width="15.7109375" style="2" customWidth="1"/>
    <col min="2306" max="2306" width="12.7109375" style="2" customWidth="1"/>
    <col min="2307" max="2307" width="22" style="2" customWidth="1"/>
    <col min="2308" max="2315" width="12.7109375" style="2" customWidth="1"/>
    <col min="2316" max="2316" width="15.7109375" style="2" customWidth="1"/>
    <col min="2317" max="2560" width="11.42578125" style="2"/>
    <col min="2561" max="2561" width="15.7109375" style="2" customWidth="1"/>
    <col min="2562" max="2562" width="12.7109375" style="2" customWidth="1"/>
    <col min="2563" max="2563" width="22" style="2" customWidth="1"/>
    <col min="2564" max="2571" width="12.7109375" style="2" customWidth="1"/>
    <col min="2572" max="2572" width="15.7109375" style="2" customWidth="1"/>
    <col min="2573" max="2816" width="11.42578125" style="2"/>
    <col min="2817" max="2817" width="15.7109375" style="2" customWidth="1"/>
    <col min="2818" max="2818" width="12.7109375" style="2" customWidth="1"/>
    <col min="2819" max="2819" width="22" style="2" customWidth="1"/>
    <col min="2820" max="2827" width="12.7109375" style="2" customWidth="1"/>
    <col min="2828" max="2828" width="15.7109375" style="2" customWidth="1"/>
    <col min="2829" max="3072" width="11.42578125" style="2"/>
    <col min="3073" max="3073" width="15.7109375" style="2" customWidth="1"/>
    <col min="3074" max="3074" width="12.7109375" style="2" customWidth="1"/>
    <col min="3075" max="3075" width="22" style="2" customWidth="1"/>
    <col min="3076" max="3083" width="12.7109375" style="2" customWidth="1"/>
    <col min="3084" max="3084" width="15.7109375" style="2" customWidth="1"/>
    <col min="3085" max="3328" width="11.42578125" style="2"/>
    <col min="3329" max="3329" width="15.7109375" style="2" customWidth="1"/>
    <col min="3330" max="3330" width="12.7109375" style="2" customWidth="1"/>
    <col min="3331" max="3331" width="22" style="2" customWidth="1"/>
    <col min="3332" max="3339" width="12.7109375" style="2" customWidth="1"/>
    <col min="3340" max="3340" width="15.7109375" style="2" customWidth="1"/>
    <col min="3341" max="3584" width="11.42578125" style="2"/>
    <col min="3585" max="3585" width="15.7109375" style="2" customWidth="1"/>
    <col min="3586" max="3586" width="12.7109375" style="2" customWidth="1"/>
    <col min="3587" max="3587" width="22" style="2" customWidth="1"/>
    <col min="3588" max="3595" width="12.7109375" style="2" customWidth="1"/>
    <col min="3596" max="3596" width="15.7109375" style="2" customWidth="1"/>
    <col min="3597" max="3840" width="11.42578125" style="2"/>
    <col min="3841" max="3841" width="15.7109375" style="2" customWidth="1"/>
    <col min="3842" max="3842" width="12.7109375" style="2" customWidth="1"/>
    <col min="3843" max="3843" width="22" style="2" customWidth="1"/>
    <col min="3844" max="3851" width="12.7109375" style="2" customWidth="1"/>
    <col min="3852" max="3852" width="15.7109375" style="2" customWidth="1"/>
    <col min="3853" max="4096" width="11.42578125" style="2"/>
    <col min="4097" max="4097" width="15.7109375" style="2" customWidth="1"/>
    <col min="4098" max="4098" width="12.7109375" style="2" customWidth="1"/>
    <col min="4099" max="4099" width="22" style="2" customWidth="1"/>
    <col min="4100" max="4107" width="12.7109375" style="2" customWidth="1"/>
    <col min="4108" max="4108" width="15.7109375" style="2" customWidth="1"/>
    <col min="4109" max="4352" width="11.42578125" style="2"/>
    <col min="4353" max="4353" width="15.7109375" style="2" customWidth="1"/>
    <col min="4354" max="4354" width="12.7109375" style="2" customWidth="1"/>
    <col min="4355" max="4355" width="22" style="2" customWidth="1"/>
    <col min="4356" max="4363" width="12.7109375" style="2" customWidth="1"/>
    <col min="4364" max="4364" width="15.7109375" style="2" customWidth="1"/>
    <col min="4365" max="4608" width="11.42578125" style="2"/>
    <col min="4609" max="4609" width="15.7109375" style="2" customWidth="1"/>
    <col min="4610" max="4610" width="12.7109375" style="2" customWidth="1"/>
    <col min="4611" max="4611" width="22" style="2" customWidth="1"/>
    <col min="4612" max="4619" width="12.7109375" style="2" customWidth="1"/>
    <col min="4620" max="4620" width="15.7109375" style="2" customWidth="1"/>
    <col min="4621" max="4864" width="11.42578125" style="2"/>
    <col min="4865" max="4865" width="15.7109375" style="2" customWidth="1"/>
    <col min="4866" max="4866" width="12.7109375" style="2" customWidth="1"/>
    <col min="4867" max="4867" width="22" style="2" customWidth="1"/>
    <col min="4868" max="4875" width="12.7109375" style="2" customWidth="1"/>
    <col min="4876" max="4876" width="15.7109375" style="2" customWidth="1"/>
    <col min="4877" max="5120" width="11.42578125" style="2"/>
    <col min="5121" max="5121" width="15.7109375" style="2" customWidth="1"/>
    <col min="5122" max="5122" width="12.7109375" style="2" customWidth="1"/>
    <col min="5123" max="5123" width="22" style="2" customWidth="1"/>
    <col min="5124" max="5131" width="12.7109375" style="2" customWidth="1"/>
    <col min="5132" max="5132" width="15.7109375" style="2" customWidth="1"/>
    <col min="5133" max="5376" width="11.42578125" style="2"/>
    <col min="5377" max="5377" width="15.7109375" style="2" customWidth="1"/>
    <col min="5378" max="5378" width="12.7109375" style="2" customWidth="1"/>
    <col min="5379" max="5379" width="22" style="2" customWidth="1"/>
    <col min="5380" max="5387" width="12.7109375" style="2" customWidth="1"/>
    <col min="5388" max="5388" width="15.7109375" style="2" customWidth="1"/>
    <col min="5389" max="5632" width="11.42578125" style="2"/>
    <col min="5633" max="5633" width="15.7109375" style="2" customWidth="1"/>
    <col min="5634" max="5634" width="12.7109375" style="2" customWidth="1"/>
    <col min="5635" max="5635" width="22" style="2" customWidth="1"/>
    <col min="5636" max="5643" width="12.7109375" style="2" customWidth="1"/>
    <col min="5644" max="5644" width="15.7109375" style="2" customWidth="1"/>
    <col min="5645" max="5888" width="11.42578125" style="2"/>
    <col min="5889" max="5889" width="15.7109375" style="2" customWidth="1"/>
    <col min="5890" max="5890" width="12.7109375" style="2" customWidth="1"/>
    <col min="5891" max="5891" width="22" style="2" customWidth="1"/>
    <col min="5892" max="5899" width="12.7109375" style="2" customWidth="1"/>
    <col min="5900" max="5900" width="15.7109375" style="2" customWidth="1"/>
    <col min="5901" max="6144" width="11.42578125" style="2"/>
    <col min="6145" max="6145" width="15.7109375" style="2" customWidth="1"/>
    <col min="6146" max="6146" width="12.7109375" style="2" customWidth="1"/>
    <col min="6147" max="6147" width="22" style="2" customWidth="1"/>
    <col min="6148" max="6155" width="12.7109375" style="2" customWidth="1"/>
    <col min="6156" max="6156" width="15.7109375" style="2" customWidth="1"/>
    <col min="6157" max="6400" width="11.42578125" style="2"/>
    <col min="6401" max="6401" width="15.7109375" style="2" customWidth="1"/>
    <col min="6402" max="6402" width="12.7109375" style="2" customWidth="1"/>
    <col min="6403" max="6403" width="22" style="2" customWidth="1"/>
    <col min="6404" max="6411" width="12.7109375" style="2" customWidth="1"/>
    <col min="6412" max="6412" width="15.7109375" style="2" customWidth="1"/>
    <col min="6413" max="6656" width="11.42578125" style="2"/>
    <col min="6657" max="6657" width="15.7109375" style="2" customWidth="1"/>
    <col min="6658" max="6658" width="12.7109375" style="2" customWidth="1"/>
    <col min="6659" max="6659" width="22" style="2" customWidth="1"/>
    <col min="6660" max="6667" width="12.7109375" style="2" customWidth="1"/>
    <col min="6668" max="6668" width="15.7109375" style="2" customWidth="1"/>
    <col min="6669" max="6912" width="11.42578125" style="2"/>
    <col min="6913" max="6913" width="15.7109375" style="2" customWidth="1"/>
    <col min="6914" max="6914" width="12.7109375" style="2" customWidth="1"/>
    <col min="6915" max="6915" width="22" style="2" customWidth="1"/>
    <col min="6916" max="6923" width="12.7109375" style="2" customWidth="1"/>
    <col min="6924" max="6924" width="15.7109375" style="2" customWidth="1"/>
    <col min="6925" max="7168" width="11.42578125" style="2"/>
    <col min="7169" max="7169" width="15.7109375" style="2" customWidth="1"/>
    <col min="7170" max="7170" width="12.7109375" style="2" customWidth="1"/>
    <col min="7171" max="7171" width="22" style="2" customWidth="1"/>
    <col min="7172" max="7179" width="12.7109375" style="2" customWidth="1"/>
    <col min="7180" max="7180" width="15.7109375" style="2" customWidth="1"/>
    <col min="7181" max="7424" width="11.42578125" style="2"/>
    <col min="7425" max="7425" width="15.7109375" style="2" customWidth="1"/>
    <col min="7426" max="7426" width="12.7109375" style="2" customWidth="1"/>
    <col min="7427" max="7427" width="22" style="2" customWidth="1"/>
    <col min="7428" max="7435" width="12.7109375" style="2" customWidth="1"/>
    <col min="7436" max="7436" width="15.7109375" style="2" customWidth="1"/>
    <col min="7437" max="7680" width="11.42578125" style="2"/>
    <col min="7681" max="7681" width="15.7109375" style="2" customWidth="1"/>
    <col min="7682" max="7682" width="12.7109375" style="2" customWidth="1"/>
    <col min="7683" max="7683" width="22" style="2" customWidth="1"/>
    <col min="7684" max="7691" width="12.7109375" style="2" customWidth="1"/>
    <col min="7692" max="7692" width="15.7109375" style="2" customWidth="1"/>
    <col min="7693" max="7936" width="11.42578125" style="2"/>
    <col min="7937" max="7937" width="15.7109375" style="2" customWidth="1"/>
    <col min="7938" max="7938" width="12.7109375" style="2" customWidth="1"/>
    <col min="7939" max="7939" width="22" style="2" customWidth="1"/>
    <col min="7940" max="7947" width="12.7109375" style="2" customWidth="1"/>
    <col min="7948" max="7948" width="15.7109375" style="2" customWidth="1"/>
    <col min="7949" max="8192" width="11.42578125" style="2"/>
    <col min="8193" max="8193" width="15.7109375" style="2" customWidth="1"/>
    <col min="8194" max="8194" width="12.7109375" style="2" customWidth="1"/>
    <col min="8195" max="8195" width="22" style="2" customWidth="1"/>
    <col min="8196" max="8203" width="12.7109375" style="2" customWidth="1"/>
    <col min="8204" max="8204" width="15.7109375" style="2" customWidth="1"/>
    <col min="8205" max="8448" width="11.42578125" style="2"/>
    <col min="8449" max="8449" width="15.7109375" style="2" customWidth="1"/>
    <col min="8450" max="8450" width="12.7109375" style="2" customWidth="1"/>
    <col min="8451" max="8451" width="22" style="2" customWidth="1"/>
    <col min="8452" max="8459" width="12.7109375" style="2" customWidth="1"/>
    <col min="8460" max="8460" width="15.7109375" style="2" customWidth="1"/>
    <col min="8461" max="8704" width="11.42578125" style="2"/>
    <col min="8705" max="8705" width="15.7109375" style="2" customWidth="1"/>
    <col min="8706" max="8706" width="12.7109375" style="2" customWidth="1"/>
    <col min="8707" max="8707" width="22" style="2" customWidth="1"/>
    <col min="8708" max="8715" width="12.7109375" style="2" customWidth="1"/>
    <col min="8716" max="8716" width="15.7109375" style="2" customWidth="1"/>
    <col min="8717" max="8960" width="11.42578125" style="2"/>
    <col min="8961" max="8961" width="15.7109375" style="2" customWidth="1"/>
    <col min="8962" max="8962" width="12.7109375" style="2" customWidth="1"/>
    <col min="8963" max="8963" width="22" style="2" customWidth="1"/>
    <col min="8964" max="8971" width="12.7109375" style="2" customWidth="1"/>
    <col min="8972" max="8972" width="15.7109375" style="2" customWidth="1"/>
    <col min="8973" max="9216" width="11.42578125" style="2"/>
    <col min="9217" max="9217" width="15.7109375" style="2" customWidth="1"/>
    <col min="9218" max="9218" width="12.7109375" style="2" customWidth="1"/>
    <col min="9219" max="9219" width="22" style="2" customWidth="1"/>
    <col min="9220" max="9227" width="12.7109375" style="2" customWidth="1"/>
    <col min="9228" max="9228" width="15.7109375" style="2" customWidth="1"/>
    <col min="9229" max="9472" width="11.42578125" style="2"/>
    <col min="9473" max="9473" width="15.7109375" style="2" customWidth="1"/>
    <col min="9474" max="9474" width="12.7109375" style="2" customWidth="1"/>
    <col min="9475" max="9475" width="22" style="2" customWidth="1"/>
    <col min="9476" max="9483" width="12.7109375" style="2" customWidth="1"/>
    <col min="9484" max="9484" width="15.7109375" style="2" customWidth="1"/>
    <col min="9485" max="9728" width="11.42578125" style="2"/>
    <col min="9729" max="9729" width="15.7109375" style="2" customWidth="1"/>
    <col min="9730" max="9730" width="12.7109375" style="2" customWidth="1"/>
    <col min="9731" max="9731" width="22" style="2" customWidth="1"/>
    <col min="9732" max="9739" width="12.7109375" style="2" customWidth="1"/>
    <col min="9740" max="9740" width="15.7109375" style="2" customWidth="1"/>
    <col min="9741" max="9984" width="11.42578125" style="2"/>
    <col min="9985" max="9985" width="15.7109375" style="2" customWidth="1"/>
    <col min="9986" max="9986" width="12.7109375" style="2" customWidth="1"/>
    <col min="9987" max="9987" width="22" style="2" customWidth="1"/>
    <col min="9988" max="9995" width="12.7109375" style="2" customWidth="1"/>
    <col min="9996" max="9996" width="15.7109375" style="2" customWidth="1"/>
    <col min="9997" max="10240" width="11.42578125" style="2"/>
    <col min="10241" max="10241" width="15.7109375" style="2" customWidth="1"/>
    <col min="10242" max="10242" width="12.7109375" style="2" customWidth="1"/>
    <col min="10243" max="10243" width="22" style="2" customWidth="1"/>
    <col min="10244" max="10251" width="12.7109375" style="2" customWidth="1"/>
    <col min="10252" max="10252" width="15.7109375" style="2" customWidth="1"/>
    <col min="10253" max="10496" width="11.42578125" style="2"/>
    <col min="10497" max="10497" width="15.7109375" style="2" customWidth="1"/>
    <col min="10498" max="10498" width="12.7109375" style="2" customWidth="1"/>
    <col min="10499" max="10499" width="22" style="2" customWidth="1"/>
    <col min="10500" max="10507" width="12.7109375" style="2" customWidth="1"/>
    <col min="10508" max="10508" width="15.7109375" style="2" customWidth="1"/>
    <col min="10509" max="10752" width="11.42578125" style="2"/>
    <col min="10753" max="10753" width="15.7109375" style="2" customWidth="1"/>
    <col min="10754" max="10754" width="12.7109375" style="2" customWidth="1"/>
    <col min="10755" max="10755" width="22" style="2" customWidth="1"/>
    <col min="10756" max="10763" width="12.7109375" style="2" customWidth="1"/>
    <col min="10764" max="10764" width="15.7109375" style="2" customWidth="1"/>
    <col min="10765" max="11008" width="11.42578125" style="2"/>
    <col min="11009" max="11009" width="15.7109375" style="2" customWidth="1"/>
    <col min="11010" max="11010" width="12.7109375" style="2" customWidth="1"/>
    <col min="11011" max="11011" width="22" style="2" customWidth="1"/>
    <col min="11012" max="11019" width="12.7109375" style="2" customWidth="1"/>
    <col min="11020" max="11020" width="15.7109375" style="2" customWidth="1"/>
    <col min="11021" max="11264" width="11.42578125" style="2"/>
    <col min="11265" max="11265" width="15.7109375" style="2" customWidth="1"/>
    <col min="11266" max="11266" width="12.7109375" style="2" customWidth="1"/>
    <col min="11267" max="11267" width="22" style="2" customWidth="1"/>
    <col min="11268" max="11275" width="12.7109375" style="2" customWidth="1"/>
    <col min="11276" max="11276" width="15.7109375" style="2" customWidth="1"/>
    <col min="11277" max="11520" width="11.42578125" style="2"/>
    <col min="11521" max="11521" width="15.7109375" style="2" customWidth="1"/>
    <col min="11522" max="11522" width="12.7109375" style="2" customWidth="1"/>
    <col min="11523" max="11523" width="22" style="2" customWidth="1"/>
    <col min="11524" max="11531" width="12.7109375" style="2" customWidth="1"/>
    <col min="11532" max="11532" width="15.7109375" style="2" customWidth="1"/>
    <col min="11533" max="11776" width="11.42578125" style="2"/>
    <col min="11777" max="11777" width="15.7109375" style="2" customWidth="1"/>
    <col min="11778" max="11778" width="12.7109375" style="2" customWidth="1"/>
    <col min="11779" max="11779" width="22" style="2" customWidth="1"/>
    <col min="11780" max="11787" width="12.7109375" style="2" customWidth="1"/>
    <col min="11788" max="11788" width="15.7109375" style="2" customWidth="1"/>
    <col min="11789" max="12032" width="11.42578125" style="2"/>
    <col min="12033" max="12033" width="15.7109375" style="2" customWidth="1"/>
    <col min="12034" max="12034" width="12.7109375" style="2" customWidth="1"/>
    <col min="12035" max="12035" width="22" style="2" customWidth="1"/>
    <col min="12036" max="12043" width="12.7109375" style="2" customWidth="1"/>
    <col min="12044" max="12044" width="15.7109375" style="2" customWidth="1"/>
    <col min="12045" max="12288" width="11.42578125" style="2"/>
    <col min="12289" max="12289" width="15.7109375" style="2" customWidth="1"/>
    <col min="12290" max="12290" width="12.7109375" style="2" customWidth="1"/>
    <col min="12291" max="12291" width="22" style="2" customWidth="1"/>
    <col min="12292" max="12299" width="12.7109375" style="2" customWidth="1"/>
    <col min="12300" max="12300" width="15.7109375" style="2" customWidth="1"/>
    <col min="12301" max="12544" width="11.42578125" style="2"/>
    <col min="12545" max="12545" width="15.7109375" style="2" customWidth="1"/>
    <col min="12546" max="12546" width="12.7109375" style="2" customWidth="1"/>
    <col min="12547" max="12547" width="22" style="2" customWidth="1"/>
    <col min="12548" max="12555" width="12.7109375" style="2" customWidth="1"/>
    <col min="12556" max="12556" width="15.7109375" style="2" customWidth="1"/>
    <col min="12557" max="12800" width="11.42578125" style="2"/>
    <col min="12801" max="12801" width="15.7109375" style="2" customWidth="1"/>
    <col min="12802" max="12802" width="12.7109375" style="2" customWidth="1"/>
    <col min="12803" max="12803" width="22" style="2" customWidth="1"/>
    <col min="12804" max="12811" width="12.7109375" style="2" customWidth="1"/>
    <col min="12812" max="12812" width="15.7109375" style="2" customWidth="1"/>
    <col min="12813" max="13056" width="11.42578125" style="2"/>
    <col min="13057" max="13057" width="15.7109375" style="2" customWidth="1"/>
    <col min="13058" max="13058" width="12.7109375" style="2" customWidth="1"/>
    <col min="13059" max="13059" width="22" style="2" customWidth="1"/>
    <col min="13060" max="13067" width="12.7109375" style="2" customWidth="1"/>
    <col min="13068" max="13068" width="15.7109375" style="2" customWidth="1"/>
    <col min="13069" max="13312" width="11.42578125" style="2"/>
    <col min="13313" max="13313" width="15.7109375" style="2" customWidth="1"/>
    <col min="13314" max="13314" width="12.7109375" style="2" customWidth="1"/>
    <col min="13315" max="13315" width="22" style="2" customWidth="1"/>
    <col min="13316" max="13323" width="12.7109375" style="2" customWidth="1"/>
    <col min="13324" max="13324" width="15.7109375" style="2" customWidth="1"/>
    <col min="13325" max="13568" width="11.42578125" style="2"/>
    <col min="13569" max="13569" width="15.7109375" style="2" customWidth="1"/>
    <col min="13570" max="13570" width="12.7109375" style="2" customWidth="1"/>
    <col min="13571" max="13571" width="22" style="2" customWidth="1"/>
    <col min="13572" max="13579" width="12.7109375" style="2" customWidth="1"/>
    <col min="13580" max="13580" width="15.7109375" style="2" customWidth="1"/>
    <col min="13581" max="13824" width="11.42578125" style="2"/>
    <col min="13825" max="13825" width="15.7109375" style="2" customWidth="1"/>
    <col min="13826" max="13826" width="12.7109375" style="2" customWidth="1"/>
    <col min="13827" max="13827" width="22" style="2" customWidth="1"/>
    <col min="13828" max="13835" width="12.7109375" style="2" customWidth="1"/>
    <col min="13836" max="13836" width="15.7109375" style="2" customWidth="1"/>
    <col min="13837" max="14080" width="11.42578125" style="2"/>
    <col min="14081" max="14081" width="15.7109375" style="2" customWidth="1"/>
    <col min="14082" max="14082" width="12.7109375" style="2" customWidth="1"/>
    <col min="14083" max="14083" width="22" style="2" customWidth="1"/>
    <col min="14084" max="14091" width="12.7109375" style="2" customWidth="1"/>
    <col min="14092" max="14092" width="15.7109375" style="2" customWidth="1"/>
    <col min="14093" max="14336" width="11.42578125" style="2"/>
    <col min="14337" max="14337" width="15.7109375" style="2" customWidth="1"/>
    <col min="14338" max="14338" width="12.7109375" style="2" customWidth="1"/>
    <col min="14339" max="14339" width="22" style="2" customWidth="1"/>
    <col min="14340" max="14347" width="12.7109375" style="2" customWidth="1"/>
    <col min="14348" max="14348" width="15.7109375" style="2" customWidth="1"/>
    <col min="14349" max="14592" width="11.42578125" style="2"/>
    <col min="14593" max="14593" width="15.7109375" style="2" customWidth="1"/>
    <col min="14594" max="14594" width="12.7109375" style="2" customWidth="1"/>
    <col min="14595" max="14595" width="22" style="2" customWidth="1"/>
    <col min="14596" max="14603" width="12.7109375" style="2" customWidth="1"/>
    <col min="14604" max="14604" width="15.7109375" style="2" customWidth="1"/>
    <col min="14605" max="14848" width="11.42578125" style="2"/>
    <col min="14849" max="14849" width="15.7109375" style="2" customWidth="1"/>
    <col min="14850" max="14850" width="12.7109375" style="2" customWidth="1"/>
    <col min="14851" max="14851" width="22" style="2" customWidth="1"/>
    <col min="14852" max="14859" width="12.7109375" style="2" customWidth="1"/>
    <col min="14860" max="14860" width="15.7109375" style="2" customWidth="1"/>
    <col min="14861" max="15104" width="11.42578125" style="2"/>
    <col min="15105" max="15105" width="15.7109375" style="2" customWidth="1"/>
    <col min="15106" max="15106" width="12.7109375" style="2" customWidth="1"/>
    <col min="15107" max="15107" width="22" style="2" customWidth="1"/>
    <col min="15108" max="15115" width="12.7109375" style="2" customWidth="1"/>
    <col min="15116" max="15116" width="15.7109375" style="2" customWidth="1"/>
    <col min="15117" max="15360" width="11.42578125" style="2"/>
    <col min="15361" max="15361" width="15.7109375" style="2" customWidth="1"/>
    <col min="15362" max="15362" width="12.7109375" style="2" customWidth="1"/>
    <col min="15363" max="15363" width="22" style="2" customWidth="1"/>
    <col min="15364" max="15371" width="12.7109375" style="2" customWidth="1"/>
    <col min="15372" max="15372" width="15.7109375" style="2" customWidth="1"/>
    <col min="15373" max="15616" width="11.42578125" style="2"/>
    <col min="15617" max="15617" width="15.7109375" style="2" customWidth="1"/>
    <col min="15618" max="15618" width="12.7109375" style="2" customWidth="1"/>
    <col min="15619" max="15619" width="22" style="2" customWidth="1"/>
    <col min="15620" max="15627" width="12.7109375" style="2" customWidth="1"/>
    <col min="15628" max="15628" width="15.7109375" style="2" customWidth="1"/>
    <col min="15629" max="15872" width="11.42578125" style="2"/>
    <col min="15873" max="15873" width="15.7109375" style="2" customWidth="1"/>
    <col min="15874" max="15874" width="12.7109375" style="2" customWidth="1"/>
    <col min="15875" max="15875" width="22" style="2" customWidth="1"/>
    <col min="15876" max="15883" width="12.7109375" style="2" customWidth="1"/>
    <col min="15884" max="15884" width="15.7109375" style="2" customWidth="1"/>
    <col min="15885" max="16128" width="11.42578125" style="2"/>
    <col min="16129" max="16129" width="15.7109375" style="2" customWidth="1"/>
    <col min="16130" max="16130" width="12.7109375" style="2" customWidth="1"/>
    <col min="16131" max="16131" width="22" style="2" customWidth="1"/>
    <col min="16132" max="16139" width="12.7109375" style="2" customWidth="1"/>
    <col min="16140" max="16140" width="15.7109375" style="2" customWidth="1"/>
    <col min="16141" max="16384" width="11.42578125" style="2"/>
  </cols>
  <sheetData>
    <row r="1" spans="1:6">
      <c r="A1" s="1" t="s">
        <v>365</v>
      </c>
      <c r="B1" s="1"/>
      <c r="C1" s="1"/>
      <c r="D1" s="1"/>
      <c r="E1" s="1"/>
    </row>
    <row r="2" spans="1:6">
      <c r="A2" s="3" t="s">
        <v>2556</v>
      </c>
      <c r="B2" s="3"/>
      <c r="C2" s="3"/>
      <c r="D2" s="3"/>
      <c r="E2" s="1"/>
    </row>
    <row r="3" spans="1:6">
      <c r="A3" s="3" t="s">
        <v>1899</v>
      </c>
      <c r="B3" s="3"/>
      <c r="C3" s="3"/>
      <c r="D3" s="3"/>
      <c r="E3" s="1"/>
    </row>
    <row r="4" spans="1:6">
      <c r="A4" s="684" t="s">
        <v>33</v>
      </c>
      <c r="B4" s="285" t="s">
        <v>1900</v>
      </c>
      <c r="C4" s="285" t="s">
        <v>1901</v>
      </c>
    </row>
    <row r="5" spans="1:6">
      <c r="A5" s="688">
        <v>2010</v>
      </c>
      <c r="B5" s="180">
        <v>16722</v>
      </c>
      <c r="C5" s="180">
        <v>26394</v>
      </c>
    </row>
    <row r="6" spans="1:6">
      <c r="A6" s="688">
        <v>2011</v>
      </c>
      <c r="B6" s="180">
        <v>23277</v>
      </c>
      <c r="C6" s="180">
        <v>35124</v>
      </c>
    </row>
    <row r="7" spans="1:6">
      <c r="A7" s="688">
        <v>2012</v>
      </c>
      <c r="B7" s="180">
        <v>26297</v>
      </c>
      <c r="C7" s="180">
        <v>39252</v>
      </c>
    </row>
    <row r="8" spans="1:6">
      <c r="A8" s="688">
        <v>2013</v>
      </c>
      <c r="B8" s="689">
        <v>29298</v>
      </c>
      <c r="C8" s="689">
        <v>43666</v>
      </c>
    </row>
    <row r="9" spans="1:6">
      <c r="A9" s="688">
        <v>2014</v>
      </c>
      <c r="B9" s="690">
        <v>31405</v>
      </c>
      <c r="C9" s="690">
        <v>46093</v>
      </c>
      <c r="D9" s="568"/>
      <c r="E9" s="568"/>
    </row>
    <row r="10" spans="1:6">
      <c r="A10" s="691">
        <v>2015</v>
      </c>
      <c r="B10" s="692">
        <v>33446</v>
      </c>
      <c r="C10" s="692">
        <v>48542</v>
      </c>
      <c r="D10" s="568"/>
      <c r="E10" s="568"/>
    </row>
    <row r="11" spans="1:6">
      <c r="A11" s="1162">
        <v>2016</v>
      </c>
      <c r="B11" s="1163">
        <v>36036</v>
      </c>
      <c r="C11" s="1163">
        <v>51147</v>
      </c>
      <c r="F11" s="9"/>
    </row>
    <row r="12" spans="1:6">
      <c r="A12" s="63"/>
    </row>
    <row r="13" spans="1:6">
      <c r="A13" s="662" t="s">
        <v>1902</v>
      </c>
    </row>
    <row r="14" spans="1:6" s="366" customFormat="1" ht="25.5">
      <c r="A14" s="1709" t="s">
        <v>33</v>
      </c>
      <c r="B14" s="1709" t="s">
        <v>5307</v>
      </c>
      <c r="C14" s="1709" t="s">
        <v>5308</v>
      </c>
    </row>
    <row r="15" spans="1:6">
      <c r="A15" s="97">
        <v>2010</v>
      </c>
      <c r="B15" s="693">
        <v>15.024258760107816</v>
      </c>
      <c r="C15" s="693">
        <v>23.714285714285715</v>
      </c>
    </row>
    <row r="16" spans="1:6">
      <c r="A16" s="97">
        <v>2011</v>
      </c>
      <c r="B16" s="693">
        <v>18.986133768352364</v>
      </c>
      <c r="C16" s="693">
        <v>28.649265905383359</v>
      </c>
    </row>
    <row r="17" spans="1:5">
      <c r="A17" s="97" t="s">
        <v>1903</v>
      </c>
      <c r="B17" s="693">
        <v>18.389510489510489</v>
      </c>
      <c r="C17" s="693">
        <v>27.448951048951049</v>
      </c>
    </row>
    <row r="18" spans="1:5">
      <c r="A18" s="94" t="s">
        <v>1904</v>
      </c>
      <c r="B18" s="254">
        <v>18.141176470588235</v>
      </c>
      <c r="C18" s="254">
        <v>27.037770897832818</v>
      </c>
    </row>
    <row r="19" spans="1:5">
      <c r="A19" s="94" t="s">
        <v>1905</v>
      </c>
      <c r="B19" s="356">
        <v>16</v>
      </c>
      <c r="C19" s="356">
        <v>24</v>
      </c>
      <c r="D19" s="9"/>
      <c r="E19" s="9"/>
    </row>
    <row r="20" spans="1:5">
      <c r="A20" s="99" t="s">
        <v>1906</v>
      </c>
      <c r="B20" s="356">
        <f>B10/2236</f>
        <v>14.957960644007155</v>
      </c>
      <c r="C20" s="356">
        <f>C10/2236</f>
        <v>21.709302325581394</v>
      </c>
      <c r="D20" s="9"/>
      <c r="E20" s="9"/>
    </row>
    <row r="21" spans="1:5">
      <c r="A21" s="657" t="s">
        <v>1907</v>
      </c>
      <c r="B21" s="1164">
        <v>18</v>
      </c>
      <c r="C21" s="1164">
        <v>26</v>
      </c>
      <c r="D21" s="9"/>
      <c r="E21" s="155"/>
    </row>
    <row r="22" spans="1:5">
      <c r="A22" s="63" t="s">
        <v>1909</v>
      </c>
    </row>
    <row r="23" spans="1:5">
      <c r="A23" s="63" t="s">
        <v>1908</v>
      </c>
      <c r="B23" s="694"/>
      <c r="C23" s="694"/>
      <c r="D23" s="9"/>
      <c r="E23" s="155"/>
    </row>
    <row r="24" spans="1:5">
      <c r="A24" s="63"/>
      <c r="B24" s="694"/>
      <c r="C24" s="694"/>
      <c r="D24" s="9"/>
      <c r="E24" s="155"/>
    </row>
  </sheetData>
  <printOptions horizontalCentered="1"/>
  <pageMargins left="0.23622047244094491" right="0.23622047244094491" top="0.74803149606299213" bottom="0.74803149606299213" header="0.19685039370078741" footer="0.19685039370078741"/>
  <pageSetup scale="92" orientation="landscape" horizontalDpi="4294967293" vertic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27"/>
  <sheetViews>
    <sheetView zoomScaleNormal="100" workbookViewId="0">
      <selection activeCell="A12" sqref="A12"/>
    </sheetView>
  </sheetViews>
  <sheetFormatPr baseColWidth="10" defaultRowHeight="12.75"/>
  <cols>
    <col min="1" max="1" width="23" style="2" customWidth="1"/>
    <col min="2" max="5" width="15.7109375" style="2" customWidth="1"/>
    <col min="6" max="6" width="20.7109375" style="2" customWidth="1"/>
    <col min="7" max="10" width="15.7109375" style="2" customWidth="1"/>
    <col min="11" max="253" width="11.42578125" style="2"/>
    <col min="254" max="254" width="23" style="2" customWidth="1"/>
    <col min="255" max="255" width="32.85546875" style="2" customWidth="1"/>
    <col min="256" max="256" width="22.140625" style="2" customWidth="1"/>
    <col min="257" max="257" width="21.5703125" style="2" customWidth="1"/>
    <col min="258" max="258" width="14.7109375" style="2" customWidth="1"/>
    <col min="259" max="259" width="15.7109375" style="2" customWidth="1"/>
    <col min="260" max="260" width="24.42578125" style="2" customWidth="1"/>
    <col min="261" max="261" width="15.7109375" style="2" customWidth="1"/>
    <col min="262" max="262" width="34.42578125" style="2" customWidth="1"/>
    <col min="263" max="266" width="15.7109375" style="2" customWidth="1"/>
    <col min="267" max="509" width="11.42578125" style="2"/>
    <col min="510" max="510" width="23" style="2" customWidth="1"/>
    <col min="511" max="511" width="32.85546875" style="2" customWidth="1"/>
    <col min="512" max="512" width="22.140625" style="2" customWidth="1"/>
    <col min="513" max="513" width="21.5703125" style="2" customWidth="1"/>
    <col min="514" max="514" width="14.7109375" style="2" customWidth="1"/>
    <col min="515" max="515" width="15.7109375" style="2" customWidth="1"/>
    <col min="516" max="516" width="24.42578125" style="2" customWidth="1"/>
    <col min="517" max="517" width="15.7109375" style="2" customWidth="1"/>
    <col min="518" max="518" width="34.42578125" style="2" customWidth="1"/>
    <col min="519" max="522" width="15.7109375" style="2" customWidth="1"/>
    <col min="523" max="765" width="11.42578125" style="2"/>
    <col min="766" max="766" width="23" style="2" customWidth="1"/>
    <col min="767" max="767" width="32.85546875" style="2" customWidth="1"/>
    <col min="768" max="768" width="22.140625" style="2" customWidth="1"/>
    <col min="769" max="769" width="21.5703125" style="2" customWidth="1"/>
    <col min="770" max="770" width="14.7109375" style="2" customWidth="1"/>
    <col min="771" max="771" width="15.7109375" style="2" customWidth="1"/>
    <col min="772" max="772" width="24.42578125" style="2" customWidth="1"/>
    <col min="773" max="773" width="15.7109375" style="2" customWidth="1"/>
    <col min="774" max="774" width="34.42578125" style="2" customWidth="1"/>
    <col min="775" max="778" width="15.7109375" style="2" customWidth="1"/>
    <col min="779" max="1021" width="11.42578125" style="2"/>
    <col min="1022" max="1022" width="23" style="2" customWidth="1"/>
    <col min="1023" max="1023" width="32.85546875" style="2" customWidth="1"/>
    <col min="1024" max="1024" width="22.140625" style="2" customWidth="1"/>
    <col min="1025" max="1025" width="21.5703125" style="2" customWidth="1"/>
    <col min="1026" max="1026" width="14.7109375" style="2" customWidth="1"/>
    <col min="1027" max="1027" width="15.7109375" style="2" customWidth="1"/>
    <col min="1028" max="1028" width="24.42578125" style="2" customWidth="1"/>
    <col min="1029" max="1029" width="15.7109375" style="2" customWidth="1"/>
    <col min="1030" max="1030" width="34.42578125" style="2" customWidth="1"/>
    <col min="1031" max="1034" width="15.7109375" style="2" customWidth="1"/>
    <col min="1035" max="1277" width="11.42578125" style="2"/>
    <col min="1278" max="1278" width="23" style="2" customWidth="1"/>
    <col min="1279" max="1279" width="32.85546875" style="2" customWidth="1"/>
    <col min="1280" max="1280" width="22.140625" style="2" customWidth="1"/>
    <col min="1281" max="1281" width="21.5703125" style="2" customWidth="1"/>
    <col min="1282" max="1282" width="14.7109375" style="2" customWidth="1"/>
    <col min="1283" max="1283" width="15.7109375" style="2" customWidth="1"/>
    <col min="1284" max="1284" width="24.42578125" style="2" customWidth="1"/>
    <col min="1285" max="1285" width="15.7109375" style="2" customWidth="1"/>
    <col min="1286" max="1286" width="34.42578125" style="2" customWidth="1"/>
    <col min="1287" max="1290" width="15.7109375" style="2" customWidth="1"/>
    <col min="1291" max="1533" width="11.42578125" style="2"/>
    <col min="1534" max="1534" width="23" style="2" customWidth="1"/>
    <col min="1535" max="1535" width="32.85546875" style="2" customWidth="1"/>
    <col min="1536" max="1536" width="22.140625" style="2" customWidth="1"/>
    <col min="1537" max="1537" width="21.5703125" style="2" customWidth="1"/>
    <col min="1538" max="1538" width="14.7109375" style="2" customWidth="1"/>
    <col min="1539" max="1539" width="15.7109375" style="2" customWidth="1"/>
    <col min="1540" max="1540" width="24.42578125" style="2" customWidth="1"/>
    <col min="1541" max="1541" width="15.7109375" style="2" customWidth="1"/>
    <col min="1542" max="1542" width="34.42578125" style="2" customWidth="1"/>
    <col min="1543" max="1546" width="15.7109375" style="2" customWidth="1"/>
    <col min="1547" max="1789" width="11.42578125" style="2"/>
    <col min="1790" max="1790" width="23" style="2" customWidth="1"/>
    <col min="1791" max="1791" width="32.85546875" style="2" customWidth="1"/>
    <col min="1792" max="1792" width="22.140625" style="2" customWidth="1"/>
    <col min="1793" max="1793" width="21.5703125" style="2" customWidth="1"/>
    <col min="1794" max="1794" width="14.7109375" style="2" customWidth="1"/>
    <col min="1795" max="1795" width="15.7109375" style="2" customWidth="1"/>
    <col min="1796" max="1796" width="24.42578125" style="2" customWidth="1"/>
    <col min="1797" max="1797" width="15.7109375" style="2" customWidth="1"/>
    <col min="1798" max="1798" width="34.42578125" style="2" customWidth="1"/>
    <col min="1799" max="1802" width="15.7109375" style="2" customWidth="1"/>
    <col min="1803" max="2045" width="11.42578125" style="2"/>
    <col min="2046" max="2046" width="23" style="2" customWidth="1"/>
    <col min="2047" max="2047" width="32.85546875" style="2" customWidth="1"/>
    <col min="2048" max="2048" width="22.140625" style="2" customWidth="1"/>
    <col min="2049" max="2049" width="21.5703125" style="2" customWidth="1"/>
    <col min="2050" max="2050" width="14.7109375" style="2" customWidth="1"/>
    <col min="2051" max="2051" width="15.7109375" style="2" customWidth="1"/>
    <col min="2052" max="2052" width="24.42578125" style="2" customWidth="1"/>
    <col min="2053" max="2053" width="15.7109375" style="2" customWidth="1"/>
    <col min="2054" max="2054" width="34.42578125" style="2" customWidth="1"/>
    <col min="2055" max="2058" width="15.7109375" style="2" customWidth="1"/>
    <col min="2059" max="2301" width="11.42578125" style="2"/>
    <col min="2302" max="2302" width="23" style="2" customWidth="1"/>
    <col min="2303" max="2303" width="32.85546875" style="2" customWidth="1"/>
    <col min="2304" max="2304" width="22.140625" style="2" customWidth="1"/>
    <col min="2305" max="2305" width="21.5703125" style="2" customWidth="1"/>
    <col min="2306" max="2306" width="14.7109375" style="2" customWidth="1"/>
    <col min="2307" max="2307" width="15.7109375" style="2" customWidth="1"/>
    <col min="2308" max="2308" width="24.42578125" style="2" customWidth="1"/>
    <col min="2309" max="2309" width="15.7109375" style="2" customWidth="1"/>
    <col min="2310" max="2310" width="34.42578125" style="2" customWidth="1"/>
    <col min="2311" max="2314" width="15.7109375" style="2" customWidth="1"/>
    <col min="2315" max="2557" width="11.42578125" style="2"/>
    <col min="2558" max="2558" width="23" style="2" customWidth="1"/>
    <col min="2559" max="2559" width="32.85546875" style="2" customWidth="1"/>
    <col min="2560" max="2560" width="22.140625" style="2" customWidth="1"/>
    <col min="2561" max="2561" width="21.5703125" style="2" customWidth="1"/>
    <col min="2562" max="2562" width="14.7109375" style="2" customWidth="1"/>
    <col min="2563" max="2563" width="15.7109375" style="2" customWidth="1"/>
    <col min="2564" max="2564" width="24.42578125" style="2" customWidth="1"/>
    <col min="2565" max="2565" width="15.7109375" style="2" customWidth="1"/>
    <col min="2566" max="2566" width="34.42578125" style="2" customWidth="1"/>
    <col min="2567" max="2570" width="15.7109375" style="2" customWidth="1"/>
    <col min="2571" max="2813" width="11.42578125" style="2"/>
    <col min="2814" max="2814" width="23" style="2" customWidth="1"/>
    <col min="2815" max="2815" width="32.85546875" style="2" customWidth="1"/>
    <col min="2816" max="2816" width="22.140625" style="2" customWidth="1"/>
    <col min="2817" max="2817" width="21.5703125" style="2" customWidth="1"/>
    <col min="2818" max="2818" width="14.7109375" style="2" customWidth="1"/>
    <col min="2819" max="2819" width="15.7109375" style="2" customWidth="1"/>
    <col min="2820" max="2820" width="24.42578125" style="2" customWidth="1"/>
    <col min="2821" max="2821" width="15.7109375" style="2" customWidth="1"/>
    <col min="2822" max="2822" width="34.42578125" style="2" customWidth="1"/>
    <col min="2823" max="2826" width="15.7109375" style="2" customWidth="1"/>
    <col min="2827" max="3069" width="11.42578125" style="2"/>
    <col min="3070" max="3070" width="23" style="2" customWidth="1"/>
    <col min="3071" max="3071" width="32.85546875" style="2" customWidth="1"/>
    <col min="3072" max="3072" width="22.140625" style="2" customWidth="1"/>
    <col min="3073" max="3073" width="21.5703125" style="2" customWidth="1"/>
    <col min="3074" max="3074" width="14.7109375" style="2" customWidth="1"/>
    <col min="3075" max="3075" width="15.7109375" style="2" customWidth="1"/>
    <col min="3076" max="3076" width="24.42578125" style="2" customWidth="1"/>
    <col min="3077" max="3077" width="15.7109375" style="2" customWidth="1"/>
    <col min="3078" max="3078" width="34.42578125" style="2" customWidth="1"/>
    <col min="3079" max="3082" width="15.7109375" style="2" customWidth="1"/>
    <col min="3083" max="3325" width="11.42578125" style="2"/>
    <col min="3326" max="3326" width="23" style="2" customWidth="1"/>
    <col min="3327" max="3327" width="32.85546875" style="2" customWidth="1"/>
    <col min="3328" max="3328" width="22.140625" style="2" customWidth="1"/>
    <col min="3329" max="3329" width="21.5703125" style="2" customWidth="1"/>
    <col min="3330" max="3330" width="14.7109375" style="2" customWidth="1"/>
    <col min="3331" max="3331" width="15.7109375" style="2" customWidth="1"/>
    <col min="3332" max="3332" width="24.42578125" style="2" customWidth="1"/>
    <col min="3333" max="3333" width="15.7109375" style="2" customWidth="1"/>
    <col min="3334" max="3334" width="34.42578125" style="2" customWidth="1"/>
    <col min="3335" max="3338" width="15.7109375" style="2" customWidth="1"/>
    <col min="3339" max="3581" width="11.42578125" style="2"/>
    <col min="3582" max="3582" width="23" style="2" customWidth="1"/>
    <col min="3583" max="3583" width="32.85546875" style="2" customWidth="1"/>
    <col min="3584" max="3584" width="22.140625" style="2" customWidth="1"/>
    <col min="3585" max="3585" width="21.5703125" style="2" customWidth="1"/>
    <col min="3586" max="3586" width="14.7109375" style="2" customWidth="1"/>
    <col min="3587" max="3587" width="15.7109375" style="2" customWidth="1"/>
    <col min="3588" max="3588" width="24.42578125" style="2" customWidth="1"/>
    <col min="3589" max="3589" width="15.7109375" style="2" customWidth="1"/>
    <col min="3590" max="3590" width="34.42578125" style="2" customWidth="1"/>
    <col min="3591" max="3594" width="15.7109375" style="2" customWidth="1"/>
    <col min="3595" max="3837" width="11.42578125" style="2"/>
    <col min="3838" max="3838" width="23" style="2" customWidth="1"/>
    <col min="3839" max="3839" width="32.85546875" style="2" customWidth="1"/>
    <col min="3840" max="3840" width="22.140625" style="2" customWidth="1"/>
    <col min="3841" max="3841" width="21.5703125" style="2" customWidth="1"/>
    <col min="3842" max="3842" width="14.7109375" style="2" customWidth="1"/>
    <col min="3843" max="3843" width="15.7109375" style="2" customWidth="1"/>
    <col min="3844" max="3844" width="24.42578125" style="2" customWidth="1"/>
    <col min="3845" max="3845" width="15.7109375" style="2" customWidth="1"/>
    <col min="3846" max="3846" width="34.42578125" style="2" customWidth="1"/>
    <col min="3847" max="3850" width="15.7109375" style="2" customWidth="1"/>
    <col min="3851" max="4093" width="11.42578125" style="2"/>
    <col min="4094" max="4094" width="23" style="2" customWidth="1"/>
    <col min="4095" max="4095" width="32.85546875" style="2" customWidth="1"/>
    <col min="4096" max="4096" width="22.140625" style="2" customWidth="1"/>
    <col min="4097" max="4097" width="21.5703125" style="2" customWidth="1"/>
    <col min="4098" max="4098" width="14.7109375" style="2" customWidth="1"/>
    <col min="4099" max="4099" width="15.7109375" style="2" customWidth="1"/>
    <col min="4100" max="4100" width="24.42578125" style="2" customWidth="1"/>
    <col min="4101" max="4101" width="15.7109375" style="2" customWidth="1"/>
    <col min="4102" max="4102" width="34.42578125" style="2" customWidth="1"/>
    <col min="4103" max="4106" width="15.7109375" style="2" customWidth="1"/>
    <col min="4107" max="4349" width="11.42578125" style="2"/>
    <col min="4350" max="4350" width="23" style="2" customWidth="1"/>
    <col min="4351" max="4351" width="32.85546875" style="2" customWidth="1"/>
    <col min="4352" max="4352" width="22.140625" style="2" customWidth="1"/>
    <col min="4353" max="4353" width="21.5703125" style="2" customWidth="1"/>
    <col min="4354" max="4354" width="14.7109375" style="2" customWidth="1"/>
    <col min="4355" max="4355" width="15.7109375" style="2" customWidth="1"/>
    <col min="4356" max="4356" width="24.42578125" style="2" customWidth="1"/>
    <col min="4357" max="4357" width="15.7109375" style="2" customWidth="1"/>
    <col min="4358" max="4358" width="34.42578125" style="2" customWidth="1"/>
    <col min="4359" max="4362" width="15.7109375" style="2" customWidth="1"/>
    <col min="4363" max="4605" width="11.42578125" style="2"/>
    <col min="4606" max="4606" width="23" style="2" customWidth="1"/>
    <col min="4607" max="4607" width="32.85546875" style="2" customWidth="1"/>
    <col min="4608" max="4608" width="22.140625" style="2" customWidth="1"/>
    <col min="4609" max="4609" width="21.5703125" style="2" customWidth="1"/>
    <col min="4610" max="4610" width="14.7109375" style="2" customWidth="1"/>
    <col min="4611" max="4611" width="15.7109375" style="2" customWidth="1"/>
    <col min="4612" max="4612" width="24.42578125" style="2" customWidth="1"/>
    <col min="4613" max="4613" width="15.7109375" style="2" customWidth="1"/>
    <col min="4614" max="4614" width="34.42578125" style="2" customWidth="1"/>
    <col min="4615" max="4618" width="15.7109375" style="2" customWidth="1"/>
    <col min="4619" max="4861" width="11.42578125" style="2"/>
    <col min="4862" max="4862" width="23" style="2" customWidth="1"/>
    <col min="4863" max="4863" width="32.85546875" style="2" customWidth="1"/>
    <col min="4864" max="4864" width="22.140625" style="2" customWidth="1"/>
    <col min="4865" max="4865" width="21.5703125" style="2" customWidth="1"/>
    <col min="4866" max="4866" width="14.7109375" style="2" customWidth="1"/>
    <col min="4867" max="4867" width="15.7109375" style="2" customWidth="1"/>
    <col min="4868" max="4868" width="24.42578125" style="2" customWidth="1"/>
    <col min="4869" max="4869" width="15.7109375" style="2" customWidth="1"/>
    <col min="4870" max="4870" width="34.42578125" style="2" customWidth="1"/>
    <col min="4871" max="4874" width="15.7109375" style="2" customWidth="1"/>
    <col min="4875" max="5117" width="11.42578125" style="2"/>
    <col min="5118" max="5118" width="23" style="2" customWidth="1"/>
    <col min="5119" max="5119" width="32.85546875" style="2" customWidth="1"/>
    <col min="5120" max="5120" width="22.140625" style="2" customWidth="1"/>
    <col min="5121" max="5121" width="21.5703125" style="2" customWidth="1"/>
    <col min="5122" max="5122" width="14.7109375" style="2" customWidth="1"/>
    <col min="5123" max="5123" width="15.7109375" style="2" customWidth="1"/>
    <col min="5124" max="5124" width="24.42578125" style="2" customWidth="1"/>
    <col min="5125" max="5125" width="15.7109375" style="2" customWidth="1"/>
    <col min="5126" max="5126" width="34.42578125" style="2" customWidth="1"/>
    <col min="5127" max="5130" width="15.7109375" style="2" customWidth="1"/>
    <col min="5131" max="5373" width="11.42578125" style="2"/>
    <col min="5374" max="5374" width="23" style="2" customWidth="1"/>
    <col min="5375" max="5375" width="32.85546875" style="2" customWidth="1"/>
    <col min="5376" max="5376" width="22.140625" style="2" customWidth="1"/>
    <col min="5377" max="5377" width="21.5703125" style="2" customWidth="1"/>
    <col min="5378" max="5378" width="14.7109375" style="2" customWidth="1"/>
    <col min="5379" max="5379" width="15.7109375" style="2" customWidth="1"/>
    <col min="5380" max="5380" width="24.42578125" style="2" customWidth="1"/>
    <col min="5381" max="5381" width="15.7109375" style="2" customWidth="1"/>
    <col min="5382" max="5382" width="34.42578125" style="2" customWidth="1"/>
    <col min="5383" max="5386" width="15.7109375" style="2" customWidth="1"/>
    <col min="5387" max="5629" width="11.42578125" style="2"/>
    <col min="5630" max="5630" width="23" style="2" customWidth="1"/>
    <col min="5631" max="5631" width="32.85546875" style="2" customWidth="1"/>
    <col min="5632" max="5632" width="22.140625" style="2" customWidth="1"/>
    <col min="5633" max="5633" width="21.5703125" style="2" customWidth="1"/>
    <col min="5634" max="5634" width="14.7109375" style="2" customWidth="1"/>
    <col min="5635" max="5635" width="15.7109375" style="2" customWidth="1"/>
    <col min="5636" max="5636" width="24.42578125" style="2" customWidth="1"/>
    <col min="5637" max="5637" width="15.7109375" style="2" customWidth="1"/>
    <col min="5638" max="5638" width="34.42578125" style="2" customWidth="1"/>
    <col min="5639" max="5642" width="15.7109375" style="2" customWidth="1"/>
    <col min="5643" max="5885" width="11.42578125" style="2"/>
    <col min="5886" max="5886" width="23" style="2" customWidth="1"/>
    <col min="5887" max="5887" width="32.85546875" style="2" customWidth="1"/>
    <col min="5888" max="5888" width="22.140625" style="2" customWidth="1"/>
    <col min="5889" max="5889" width="21.5703125" style="2" customWidth="1"/>
    <col min="5890" max="5890" width="14.7109375" style="2" customWidth="1"/>
    <col min="5891" max="5891" width="15.7109375" style="2" customWidth="1"/>
    <col min="5892" max="5892" width="24.42578125" style="2" customWidth="1"/>
    <col min="5893" max="5893" width="15.7109375" style="2" customWidth="1"/>
    <col min="5894" max="5894" width="34.42578125" style="2" customWidth="1"/>
    <col min="5895" max="5898" width="15.7109375" style="2" customWidth="1"/>
    <col min="5899" max="6141" width="11.42578125" style="2"/>
    <col min="6142" max="6142" width="23" style="2" customWidth="1"/>
    <col min="6143" max="6143" width="32.85546875" style="2" customWidth="1"/>
    <col min="6144" max="6144" width="22.140625" style="2" customWidth="1"/>
    <col min="6145" max="6145" width="21.5703125" style="2" customWidth="1"/>
    <col min="6146" max="6146" width="14.7109375" style="2" customWidth="1"/>
    <col min="6147" max="6147" width="15.7109375" style="2" customWidth="1"/>
    <col min="6148" max="6148" width="24.42578125" style="2" customWidth="1"/>
    <col min="6149" max="6149" width="15.7109375" style="2" customWidth="1"/>
    <col min="6150" max="6150" width="34.42578125" style="2" customWidth="1"/>
    <col min="6151" max="6154" width="15.7109375" style="2" customWidth="1"/>
    <col min="6155" max="6397" width="11.42578125" style="2"/>
    <col min="6398" max="6398" width="23" style="2" customWidth="1"/>
    <col min="6399" max="6399" width="32.85546875" style="2" customWidth="1"/>
    <col min="6400" max="6400" width="22.140625" style="2" customWidth="1"/>
    <col min="6401" max="6401" width="21.5703125" style="2" customWidth="1"/>
    <col min="6402" max="6402" width="14.7109375" style="2" customWidth="1"/>
    <col min="6403" max="6403" width="15.7109375" style="2" customWidth="1"/>
    <col min="6404" max="6404" width="24.42578125" style="2" customWidth="1"/>
    <col min="6405" max="6405" width="15.7109375" style="2" customWidth="1"/>
    <col min="6406" max="6406" width="34.42578125" style="2" customWidth="1"/>
    <col min="6407" max="6410" width="15.7109375" style="2" customWidth="1"/>
    <col min="6411" max="6653" width="11.42578125" style="2"/>
    <col min="6654" max="6654" width="23" style="2" customWidth="1"/>
    <col min="6655" max="6655" width="32.85546875" style="2" customWidth="1"/>
    <col min="6656" max="6656" width="22.140625" style="2" customWidth="1"/>
    <col min="6657" max="6657" width="21.5703125" style="2" customWidth="1"/>
    <col min="6658" max="6658" width="14.7109375" style="2" customWidth="1"/>
    <col min="6659" max="6659" width="15.7109375" style="2" customWidth="1"/>
    <col min="6660" max="6660" width="24.42578125" style="2" customWidth="1"/>
    <col min="6661" max="6661" width="15.7109375" style="2" customWidth="1"/>
    <col min="6662" max="6662" width="34.42578125" style="2" customWidth="1"/>
    <col min="6663" max="6666" width="15.7109375" style="2" customWidth="1"/>
    <col min="6667" max="6909" width="11.42578125" style="2"/>
    <col min="6910" max="6910" width="23" style="2" customWidth="1"/>
    <col min="6911" max="6911" width="32.85546875" style="2" customWidth="1"/>
    <col min="6912" max="6912" width="22.140625" style="2" customWidth="1"/>
    <col min="6913" max="6913" width="21.5703125" style="2" customWidth="1"/>
    <col min="6914" max="6914" width="14.7109375" style="2" customWidth="1"/>
    <col min="6915" max="6915" width="15.7109375" style="2" customWidth="1"/>
    <col min="6916" max="6916" width="24.42578125" style="2" customWidth="1"/>
    <col min="6917" max="6917" width="15.7109375" style="2" customWidth="1"/>
    <col min="6918" max="6918" width="34.42578125" style="2" customWidth="1"/>
    <col min="6919" max="6922" width="15.7109375" style="2" customWidth="1"/>
    <col min="6923" max="7165" width="11.42578125" style="2"/>
    <col min="7166" max="7166" width="23" style="2" customWidth="1"/>
    <col min="7167" max="7167" width="32.85546875" style="2" customWidth="1"/>
    <col min="7168" max="7168" width="22.140625" style="2" customWidth="1"/>
    <col min="7169" max="7169" width="21.5703125" style="2" customWidth="1"/>
    <col min="7170" max="7170" width="14.7109375" style="2" customWidth="1"/>
    <col min="7171" max="7171" width="15.7109375" style="2" customWidth="1"/>
    <col min="7172" max="7172" width="24.42578125" style="2" customWidth="1"/>
    <col min="7173" max="7173" width="15.7109375" style="2" customWidth="1"/>
    <col min="7174" max="7174" width="34.42578125" style="2" customWidth="1"/>
    <col min="7175" max="7178" width="15.7109375" style="2" customWidth="1"/>
    <col min="7179" max="7421" width="11.42578125" style="2"/>
    <col min="7422" max="7422" width="23" style="2" customWidth="1"/>
    <col min="7423" max="7423" width="32.85546875" style="2" customWidth="1"/>
    <col min="7424" max="7424" width="22.140625" style="2" customWidth="1"/>
    <col min="7425" max="7425" width="21.5703125" style="2" customWidth="1"/>
    <col min="7426" max="7426" width="14.7109375" style="2" customWidth="1"/>
    <col min="7427" max="7427" width="15.7109375" style="2" customWidth="1"/>
    <col min="7428" max="7428" width="24.42578125" style="2" customWidth="1"/>
    <col min="7429" max="7429" width="15.7109375" style="2" customWidth="1"/>
    <col min="7430" max="7430" width="34.42578125" style="2" customWidth="1"/>
    <col min="7431" max="7434" width="15.7109375" style="2" customWidth="1"/>
    <col min="7435" max="7677" width="11.42578125" style="2"/>
    <col min="7678" max="7678" width="23" style="2" customWidth="1"/>
    <col min="7679" max="7679" width="32.85546875" style="2" customWidth="1"/>
    <col min="7680" max="7680" width="22.140625" style="2" customWidth="1"/>
    <col min="7681" max="7681" width="21.5703125" style="2" customWidth="1"/>
    <col min="7682" max="7682" width="14.7109375" style="2" customWidth="1"/>
    <col min="7683" max="7683" width="15.7109375" style="2" customWidth="1"/>
    <col min="7684" max="7684" width="24.42578125" style="2" customWidth="1"/>
    <col min="7685" max="7685" width="15.7109375" style="2" customWidth="1"/>
    <col min="7686" max="7686" width="34.42578125" style="2" customWidth="1"/>
    <col min="7687" max="7690" width="15.7109375" style="2" customWidth="1"/>
    <col min="7691" max="7933" width="11.42578125" style="2"/>
    <col min="7934" max="7934" width="23" style="2" customWidth="1"/>
    <col min="7935" max="7935" width="32.85546875" style="2" customWidth="1"/>
    <col min="7936" max="7936" width="22.140625" style="2" customWidth="1"/>
    <col min="7937" max="7937" width="21.5703125" style="2" customWidth="1"/>
    <col min="7938" max="7938" width="14.7109375" style="2" customWidth="1"/>
    <col min="7939" max="7939" width="15.7109375" style="2" customWidth="1"/>
    <col min="7940" max="7940" width="24.42578125" style="2" customWidth="1"/>
    <col min="7941" max="7941" width="15.7109375" style="2" customWidth="1"/>
    <col min="7942" max="7942" width="34.42578125" style="2" customWidth="1"/>
    <col min="7943" max="7946" width="15.7109375" style="2" customWidth="1"/>
    <col min="7947" max="8189" width="11.42578125" style="2"/>
    <col min="8190" max="8190" width="23" style="2" customWidth="1"/>
    <col min="8191" max="8191" width="32.85546875" style="2" customWidth="1"/>
    <col min="8192" max="8192" width="22.140625" style="2" customWidth="1"/>
    <col min="8193" max="8193" width="21.5703125" style="2" customWidth="1"/>
    <col min="8194" max="8194" width="14.7109375" style="2" customWidth="1"/>
    <col min="8195" max="8195" width="15.7109375" style="2" customWidth="1"/>
    <col min="8196" max="8196" width="24.42578125" style="2" customWidth="1"/>
    <col min="8197" max="8197" width="15.7109375" style="2" customWidth="1"/>
    <col min="8198" max="8198" width="34.42578125" style="2" customWidth="1"/>
    <col min="8199" max="8202" width="15.7109375" style="2" customWidth="1"/>
    <col min="8203" max="8445" width="11.42578125" style="2"/>
    <col min="8446" max="8446" width="23" style="2" customWidth="1"/>
    <col min="8447" max="8447" width="32.85546875" style="2" customWidth="1"/>
    <col min="8448" max="8448" width="22.140625" style="2" customWidth="1"/>
    <col min="8449" max="8449" width="21.5703125" style="2" customWidth="1"/>
    <col min="8450" max="8450" width="14.7109375" style="2" customWidth="1"/>
    <col min="8451" max="8451" width="15.7109375" style="2" customWidth="1"/>
    <col min="8452" max="8452" width="24.42578125" style="2" customWidth="1"/>
    <col min="8453" max="8453" width="15.7109375" style="2" customWidth="1"/>
    <col min="8454" max="8454" width="34.42578125" style="2" customWidth="1"/>
    <col min="8455" max="8458" width="15.7109375" style="2" customWidth="1"/>
    <col min="8459" max="8701" width="11.42578125" style="2"/>
    <col min="8702" max="8702" width="23" style="2" customWidth="1"/>
    <col min="8703" max="8703" width="32.85546875" style="2" customWidth="1"/>
    <col min="8704" max="8704" width="22.140625" style="2" customWidth="1"/>
    <col min="8705" max="8705" width="21.5703125" style="2" customWidth="1"/>
    <col min="8706" max="8706" width="14.7109375" style="2" customWidth="1"/>
    <col min="8707" max="8707" width="15.7109375" style="2" customWidth="1"/>
    <col min="8708" max="8708" width="24.42578125" style="2" customWidth="1"/>
    <col min="8709" max="8709" width="15.7109375" style="2" customWidth="1"/>
    <col min="8710" max="8710" width="34.42578125" style="2" customWidth="1"/>
    <col min="8711" max="8714" width="15.7109375" style="2" customWidth="1"/>
    <col min="8715" max="8957" width="11.42578125" style="2"/>
    <col min="8958" max="8958" width="23" style="2" customWidth="1"/>
    <col min="8959" max="8959" width="32.85546875" style="2" customWidth="1"/>
    <col min="8960" max="8960" width="22.140625" style="2" customWidth="1"/>
    <col min="8961" max="8961" width="21.5703125" style="2" customWidth="1"/>
    <col min="8962" max="8962" width="14.7109375" style="2" customWidth="1"/>
    <col min="8963" max="8963" width="15.7109375" style="2" customWidth="1"/>
    <col min="8964" max="8964" width="24.42578125" style="2" customWidth="1"/>
    <col min="8965" max="8965" width="15.7109375" style="2" customWidth="1"/>
    <col min="8966" max="8966" width="34.42578125" style="2" customWidth="1"/>
    <col min="8967" max="8970" width="15.7109375" style="2" customWidth="1"/>
    <col min="8971" max="9213" width="11.42578125" style="2"/>
    <col min="9214" max="9214" width="23" style="2" customWidth="1"/>
    <col min="9215" max="9215" width="32.85546875" style="2" customWidth="1"/>
    <col min="9216" max="9216" width="22.140625" style="2" customWidth="1"/>
    <col min="9217" max="9217" width="21.5703125" style="2" customWidth="1"/>
    <col min="9218" max="9218" width="14.7109375" style="2" customWidth="1"/>
    <col min="9219" max="9219" width="15.7109375" style="2" customWidth="1"/>
    <col min="9220" max="9220" width="24.42578125" style="2" customWidth="1"/>
    <col min="9221" max="9221" width="15.7109375" style="2" customWidth="1"/>
    <col min="9222" max="9222" width="34.42578125" style="2" customWidth="1"/>
    <col min="9223" max="9226" width="15.7109375" style="2" customWidth="1"/>
    <col min="9227" max="9469" width="11.42578125" style="2"/>
    <col min="9470" max="9470" width="23" style="2" customWidth="1"/>
    <col min="9471" max="9471" width="32.85546875" style="2" customWidth="1"/>
    <col min="9472" max="9472" width="22.140625" style="2" customWidth="1"/>
    <col min="9473" max="9473" width="21.5703125" style="2" customWidth="1"/>
    <col min="9474" max="9474" width="14.7109375" style="2" customWidth="1"/>
    <col min="9475" max="9475" width="15.7109375" style="2" customWidth="1"/>
    <col min="9476" max="9476" width="24.42578125" style="2" customWidth="1"/>
    <col min="9477" max="9477" width="15.7109375" style="2" customWidth="1"/>
    <col min="9478" max="9478" width="34.42578125" style="2" customWidth="1"/>
    <col min="9479" max="9482" width="15.7109375" style="2" customWidth="1"/>
    <col min="9483" max="9725" width="11.42578125" style="2"/>
    <col min="9726" max="9726" width="23" style="2" customWidth="1"/>
    <col min="9727" max="9727" width="32.85546875" style="2" customWidth="1"/>
    <col min="9728" max="9728" width="22.140625" style="2" customWidth="1"/>
    <col min="9729" max="9729" width="21.5703125" style="2" customWidth="1"/>
    <col min="9730" max="9730" width="14.7109375" style="2" customWidth="1"/>
    <col min="9731" max="9731" width="15.7109375" style="2" customWidth="1"/>
    <col min="9732" max="9732" width="24.42578125" style="2" customWidth="1"/>
    <col min="9733" max="9733" width="15.7109375" style="2" customWidth="1"/>
    <col min="9734" max="9734" width="34.42578125" style="2" customWidth="1"/>
    <col min="9735" max="9738" width="15.7109375" style="2" customWidth="1"/>
    <col min="9739" max="9981" width="11.42578125" style="2"/>
    <col min="9982" max="9982" width="23" style="2" customWidth="1"/>
    <col min="9983" max="9983" width="32.85546875" style="2" customWidth="1"/>
    <col min="9984" max="9984" width="22.140625" style="2" customWidth="1"/>
    <col min="9985" max="9985" width="21.5703125" style="2" customWidth="1"/>
    <col min="9986" max="9986" width="14.7109375" style="2" customWidth="1"/>
    <col min="9987" max="9987" width="15.7109375" style="2" customWidth="1"/>
    <col min="9988" max="9988" width="24.42578125" style="2" customWidth="1"/>
    <col min="9989" max="9989" width="15.7109375" style="2" customWidth="1"/>
    <col min="9990" max="9990" width="34.42578125" style="2" customWidth="1"/>
    <col min="9991" max="9994" width="15.7109375" style="2" customWidth="1"/>
    <col min="9995" max="10237" width="11.42578125" style="2"/>
    <col min="10238" max="10238" width="23" style="2" customWidth="1"/>
    <col min="10239" max="10239" width="32.85546875" style="2" customWidth="1"/>
    <col min="10240" max="10240" width="22.140625" style="2" customWidth="1"/>
    <col min="10241" max="10241" width="21.5703125" style="2" customWidth="1"/>
    <col min="10242" max="10242" width="14.7109375" style="2" customWidth="1"/>
    <col min="10243" max="10243" width="15.7109375" style="2" customWidth="1"/>
    <col min="10244" max="10244" width="24.42578125" style="2" customWidth="1"/>
    <col min="10245" max="10245" width="15.7109375" style="2" customWidth="1"/>
    <col min="10246" max="10246" width="34.42578125" style="2" customWidth="1"/>
    <col min="10247" max="10250" width="15.7109375" style="2" customWidth="1"/>
    <col min="10251" max="10493" width="11.42578125" style="2"/>
    <col min="10494" max="10494" width="23" style="2" customWidth="1"/>
    <col min="10495" max="10495" width="32.85546875" style="2" customWidth="1"/>
    <col min="10496" max="10496" width="22.140625" style="2" customWidth="1"/>
    <col min="10497" max="10497" width="21.5703125" style="2" customWidth="1"/>
    <col min="10498" max="10498" width="14.7109375" style="2" customWidth="1"/>
    <col min="10499" max="10499" width="15.7109375" style="2" customWidth="1"/>
    <col min="10500" max="10500" width="24.42578125" style="2" customWidth="1"/>
    <col min="10501" max="10501" width="15.7109375" style="2" customWidth="1"/>
    <col min="10502" max="10502" width="34.42578125" style="2" customWidth="1"/>
    <col min="10503" max="10506" width="15.7109375" style="2" customWidth="1"/>
    <col min="10507" max="10749" width="11.42578125" style="2"/>
    <col min="10750" max="10750" width="23" style="2" customWidth="1"/>
    <col min="10751" max="10751" width="32.85546875" style="2" customWidth="1"/>
    <col min="10752" max="10752" width="22.140625" style="2" customWidth="1"/>
    <col min="10753" max="10753" width="21.5703125" style="2" customWidth="1"/>
    <col min="10754" max="10754" width="14.7109375" style="2" customWidth="1"/>
    <col min="10755" max="10755" width="15.7109375" style="2" customWidth="1"/>
    <col min="10756" max="10756" width="24.42578125" style="2" customWidth="1"/>
    <col min="10757" max="10757" width="15.7109375" style="2" customWidth="1"/>
    <col min="10758" max="10758" width="34.42578125" style="2" customWidth="1"/>
    <col min="10759" max="10762" width="15.7109375" style="2" customWidth="1"/>
    <col min="10763" max="11005" width="11.42578125" style="2"/>
    <col min="11006" max="11006" width="23" style="2" customWidth="1"/>
    <col min="11007" max="11007" width="32.85546875" style="2" customWidth="1"/>
    <col min="11008" max="11008" width="22.140625" style="2" customWidth="1"/>
    <col min="11009" max="11009" width="21.5703125" style="2" customWidth="1"/>
    <col min="11010" max="11010" width="14.7109375" style="2" customWidth="1"/>
    <col min="11011" max="11011" width="15.7109375" style="2" customWidth="1"/>
    <col min="11012" max="11012" width="24.42578125" style="2" customWidth="1"/>
    <col min="11013" max="11013" width="15.7109375" style="2" customWidth="1"/>
    <col min="11014" max="11014" width="34.42578125" style="2" customWidth="1"/>
    <col min="11015" max="11018" width="15.7109375" style="2" customWidth="1"/>
    <col min="11019" max="11261" width="11.42578125" style="2"/>
    <col min="11262" max="11262" width="23" style="2" customWidth="1"/>
    <col min="11263" max="11263" width="32.85546875" style="2" customWidth="1"/>
    <col min="11264" max="11264" width="22.140625" style="2" customWidth="1"/>
    <col min="11265" max="11265" width="21.5703125" style="2" customWidth="1"/>
    <col min="11266" max="11266" width="14.7109375" style="2" customWidth="1"/>
    <col min="11267" max="11267" width="15.7109375" style="2" customWidth="1"/>
    <col min="11268" max="11268" width="24.42578125" style="2" customWidth="1"/>
    <col min="11269" max="11269" width="15.7109375" style="2" customWidth="1"/>
    <col min="11270" max="11270" width="34.42578125" style="2" customWidth="1"/>
    <col min="11271" max="11274" width="15.7109375" style="2" customWidth="1"/>
    <col min="11275" max="11517" width="11.42578125" style="2"/>
    <col min="11518" max="11518" width="23" style="2" customWidth="1"/>
    <col min="11519" max="11519" width="32.85546875" style="2" customWidth="1"/>
    <col min="11520" max="11520" width="22.140625" style="2" customWidth="1"/>
    <col min="11521" max="11521" width="21.5703125" style="2" customWidth="1"/>
    <col min="11522" max="11522" width="14.7109375" style="2" customWidth="1"/>
    <col min="11523" max="11523" width="15.7109375" style="2" customWidth="1"/>
    <col min="11524" max="11524" width="24.42578125" style="2" customWidth="1"/>
    <col min="11525" max="11525" width="15.7109375" style="2" customWidth="1"/>
    <col min="11526" max="11526" width="34.42578125" style="2" customWidth="1"/>
    <col min="11527" max="11530" width="15.7109375" style="2" customWidth="1"/>
    <col min="11531" max="11773" width="11.42578125" style="2"/>
    <col min="11774" max="11774" width="23" style="2" customWidth="1"/>
    <col min="11775" max="11775" width="32.85546875" style="2" customWidth="1"/>
    <col min="11776" max="11776" width="22.140625" style="2" customWidth="1"/>
    <col min="11777" max="11777" width="21.5703125" style="2" customWidth="1"/>
    <col min="11778" max="11778" width="14.7109375" style="2" customWidth="1"/>
    <col min="11779" max="11779" width="15.7109375" style="2" customWidth="1"/>
    <col min="11780" max="11780" width="24.42578125" style="2" customWidth="1"/>
    <col min="11781" max="11781" width="15.7109375" style="2" customWidth="1"/>
    <col min="11782" max="11782" width="34.42578125" style="2" customWidth="1"/>
    <col min="11783" max="11786" width="15.7109375" style="2" customWidth="1"/>
    <col min="11787" max="12029" width="11.42578125" style="2"/>
    <col min="12030" max="12030" width="23" style="2" customWidth="1"/>
    <col min="12031" max="12031" width="32.85546875" style="2" customWidth="1"/>
    <col min="12032" max="12032" width="22.140625" style="2" customWidth="1"/>
    <col min="12033" max="12033" width="21.5703125" style="2" customWidth="1"/>
    <col min="12034" max="12034" width="14.7109375" style="2" customWidth="1"/>
    <col min="12035" max="12035" width="15.7109375" style="2" customWidth="1"/>
    <col min="12036" max="12036" width="24.42578125" style="2" customWidth="1"/>
    <col min="12037" max="12037" width="15.7109375" style="2" customWidth="1"/>
    <col min="12038" max="12038" width="34.42578125" style="2" customWidth="1"/>
    <col min="12039" max="12042" width="15.7109375" style="2" customWidth="1"/>
    <col min="12043" max="12285" width="11.42578125" style="2"/>
    <col min="12286" max="12286" width="23" style="2" customWidth="1"/>
    <col min="12287" max="12287" width="32.85546875" style="2" customWidth="1"/>
    <col min="12288" max="12288" width="22.140625" style="2" customWidth="1"/>
    <col min="12289" max="12289" width="21.5703125" style="2" customWidth="1"/>
    <col min="12290" max="12290" width="14.7109375" style="2" customWidth="1"/>
    <col min="12291" max="12291" width="15.7109375" style="2" customWidth="1"/>
    <col min="12292" max="12292" width="24.42578125" style="2" customWidth="1"/>
    <col min="12293" max="12293" width="15.7109375" style="2" customWidth="1"/>
    <col min="12294" max="12294" width="34.42578125" style="2" customWidth="1"/>
    <col min="12295" max="12298" width="15.7109375" style="2" customWidth="1"/>
    <col min="12299" max="12541" width="11.42578125" style="2"/>
    <col min="12542" max="12542" width="23" style="2" customWidth="1"/>
    <col min="12543" max="12543" width="32.85546875" style="2" customWidth="1"/>
    <col min="12544" max="12544" width="22.140625" style="2" customWidth="1"/>
    <col min="12545" max="12545" width="21.5703125" style="2" customWidth="1"/>
    <col min="12546" max="12546" width="14.7109375" style="2" customWidth="1"/>
    <col min="12547" max="12547" width="15.7109375" style="2" customWidth="1"/>
    <col min="12548" max="12548" width="24.42578125" style="2" customWidth="1"/>
    <col min="12549" max="12549" width="15.7109375" style="2" customWidth="1"/>
    <col min="12550" max="12550" width="34.42578125" style="2" customWidth="1"/>
    <col min="12551" max="12554" width="15.7109375" style="2" customWidth="1"/>
    <col min="12555" max="12797" width="11.42578125" style="2"/>
    <col min="12798" max="12798" width="23" style="2" customWidth="1"/>
    <col min="12799" max="12799" width="32.85546875" style="2" customWidth="1"/>
    <col min="12800" max="12800" width="22.140625" style="2" customWidth="1"/>
    <col min="12801" max="12801" width="21.5703125" style="2" customWidth="1"/>
    <col min="12802" max="12802" width="14.7109375" style="2" customWidth="1"/>
    <col min="12803" max="12803" width="15.7109375" style="2" customWidth="1"/>
    <col min="12804" max="12804" width="24.42578125" style="2" customWidth="1"/>
    <col min="12805" max="12805" width="15.7109375" style="2" customWidth="1"/>
    <col min="12806" max="12806" width="34.42578125" style="2" customWidth="1"/>
    <col min="12807" max="12810" width="15.7109375" style="2" customWidth="1"/>
    <col min="12811" max="13053" width="11.42578125" style="2"/>
    <col min="13054" max="13054" width="23" style="2" customWidth="1"/>
    <col min="13055" max="13055" width="32.85546875" style="2" customWidth="1"/>
    <col min="13056" max="13056" width="22.140625" style="2" customWidth="1"/>
    <col min="13057" max="13057" width="21.5703125" style="2" customWidth="1"/>
    <col min="13058" max="13058" width="14.7109375" style="2" customWidth="1"/>
    <col min="13059" max="13059" width="15.7109375" style="2" customWidth="1"/>
    <col min="13060" max="13060" width="24.42578125" style="2" customWidth="1"/>
    <col min="13061" max="13061" width="15.7109375" style="2" customWidth="1"/>
    <col min="13062" max="13062" width="34.42578125" style="2" customWidth="1"/>
    <col min="13063" max="13066" width="15.7109375" style="2" customWidth="1"/>
    <col min="13067" max="13309" width="11.42578125" style="2"/>
    <col min="13310" max="13310" width="23" style="2" customWidth="1"/>
    <col min="13311" max="13311" width="32.85546875" style="2" customWidth="1"/>
    <col min="13312" max="13312" width="22.140625" style="2" customWidth="1"/>
    <col min="13313" max="13313" width="21.5703125" style="2" customWidth="1"/>
    <col min="13314" max="13314" width="14.7109375" style="2" customWidth="1"/>
    <col min="13315" max="13315" width="15.7109375" style="2" customWidth="1"/>
    <col min="13316" max="13316" width="24.42578125" style="2" customWidth="1"/>
    <col min="13317" max="13317" width="15.7109375" style="2" customWidth="1"/>
    <col min="13318" max="13318" width="34.42578125" style="2" customWidth="1"/>
    <col min="13319" max="13322" width="15.7109375" style="2" customWidth="1"/>
    <col min="13323" max="13565" width="11.42578125" style="2"/>
    <col min="13566" max="13566" width="23" style="2" customWidth="1"/>
    <col min="13567" max="13567" width="32.85546875" style="2" customWidth="1"/>
    <col min="13568" max="13568" width="22.140625" style="2" customWidth="1"/>
    <col min="13569" max="13569" width="21.5703125" style="2" customWidth="1"/>
    <col min="13570" max="13570" width="14.7109375" style="2" customWidth="1"/>
    <col min="13571" max="13571" width="15.7109375" style="2" customWidth="1"/>
    <col min="13572" max="13572" width="24.42578125" style="2" customWidth="1"/>
    <col min="13573" max="13573" width="15.7109375" style="2" customWidth="1"/>
    <col min="13574" max="13574" width="34.42578125" style="2" customWidth="1"/>
    <col min="13575" max="13578" width="15.7109375" style="2" customWidth="1"/>
    <col min="13579" max="13821" width="11.42578125" style="2"/>
    <col min="13822" max="13822" width="23" style="2" customWidth="1"/>
    <col min="13823" max="13823" width="32.85546875" style="2" customWidth="1"/>
    <col min="13824" max="13824" width="22.140625" style="2" customWidth="1"/>
    <col min="13825" max="13825" width="21.5703125" style="2" customWidth="1"/>
    <col min="13826" max="13826" width="14.7109375" style="2" customWidth="1"/>
    <col min="13827" max="13827" width="15.7109375" style="2" customWidth="1"/>
    <col min="13828" max="13828" width="24.42578125" style="2" customWidth="1"/>
    <col min="13829" max="13829" width="15.7109375" style="2" customWidth="1"/>
    <col min="13830" max="13830" width="34.42578125" style="2" customWidth="1"/>
    <col min="13831" max="13834" width="15.7109375" style="2" customWidth="1"/>
    <col min="13835" max="14077" width="11.42578125" style="2"/>
    <col min="14078" max="14078" width="23" style="2" customWidth="1"/>
    <col min="14079" max="14079" width="32.85546875" style="2" customWidth="1"/>
    <col min="14080" max="14080" width="22.140625" style="2" customWidth="1"/>
    <col min="14081" max="14081" width="21.5703125" style="2" customWidth="1"/>
    <col min="14082" max="14082" width="14.7109375" style="2" customWidth="1"/>
    <col min="14083" max="14083" width="15.7109375" style="2" customWidth="1"/>
    <col min="14084" max="14084" width="24.42578125" style="2" customWidth="1"/>
    <col min="14085" max="14085" width="15.7109375" style="2" customWidth="1"/>
    <col min="14086" max="14086" width="34.42578125" style="2" customWidth="1"/>
    <col min="14087" max="14090" width="15.7109375" style="2" customWidth="1"/>
    <col min="14091" max="14333" width="11.42578125" style="2"/>
    <col min="14334" max="14334" width="23" style="2" customWidth="1"/>
    <col min="14335" max="14335" width="32.85546875" style="2" customWidth="1"/>
    <col min="14336" max="14336" width="22.140625" style="2" customWidth="1"/>
    <col min="14337" max="14337" width="21.5703125" style="2" customWidth="1"/>
    <col min="14338" max="14338" width="14.7109375" style="2" customWidth="1"/>
    <col min="14339" max="14339" width="15.7109375" style="2" customWidth="1"/>
    <col min="14340" max="14340" width="24.42578125" style="2" customWidth="1"/>
    <col min="14341" max="14341" width="15.7109375" style="2" customWidth="1"/>
    <col min="14342" max="14342" width="34.42578125" style="2" customWidth="1"/>
    <col min="14343" max="14346" width="15.7109375" style="2" customWidth="1"/>
    <col min="14347" max="14589" width="11.42578125" style="2"/>
    <col min="14590" max="14590" width="23" style="2" customWidth="1"/>
    <col min="14591" max="14591" width="32.85546875" style="2" customWidth="1"/>
    <col min="14592" max="14592" width="22.140625" style="2" customWidth="1"/>
    <col min="14593" max="14593" width="21.5703125" style="2" customWidth="1"/>
    <col min="14594" max="14594" width="14.7109375" style="2" customWidth="1"/>
    <col min="14595" max="14595" width="15.7109375" style="2" customWidth="1"/>
    <col min="14596" max="14596" width="24.42578125" style="2" customWidth="1"/>
    <col min="14597" max="14597" width="15.7109375" style="2" customWidth="1"/>
    <col min="14598" max="14598" width="34.42578125" style="2" customWidth="1"/>
    <col min="14599" max="14602" width="15.7109375" style="2" customWidth="1"/>
    <col min="14603" max="14845" width="11.42578125" style="2"/>
    <col min="14846" max="14846" width="23" style="2" customWidth="1"/>
    <col min="14847" max="14847" width="32.85546875" style="2" customWidth="1"/>
    <col min="14848" max="14848" width="22.140625" style="2" customWidth="1"/>
    <col min="14849" max="14849" width="21.5703125" style="2" customWidth="1"/>
    <col min="14850" max="14850" width="14.7109375" style="2" customWidth="1"/>
    <col min="14851" max="14851" width="15.7109375" style="2" customWidth="1"/>
    <col min="14852" max="14852" width="24.42578125" style="2" customWidth="1"/>
    <col min="14853" max="14853" width="15.7109375" style="2" customWidth="1"/>
    <col min="14854" max="14854" width="34.42578125" style="2" customWidth="1"/>
    <col min="14855" max="14858" width="15.7109375" style="2" customWidth="1"/>
    <col min="14859" max="15101" width="11.42578125" style="2"/>
    <col min="15102" max="15102" width="23" style="2" customWidth="1"/>
    <col min="15103" max="15103" width="32.85546875" style="2" customWidth="1"/>
    <col min="15104" max="15104" width="22.140625" style="2" customWidth="1"/>
    <col min="15105" max="15105" width="21.5703125" style="2" customWidth="1"/>
    <col min="15106" max="15106" width="14.7109375" style="2" customWidth="1"/>
    <col min="15107" max="15107" width="15.7109375" style="2" customWidth="1"/>
    <col min="15108" max="15108" width="24.42578125" style="2" customWidth="1"/>
    <col min="15109" max="15109" width="15.7109375" style="2" customWidth="1"/>
    <col min="15110" max="15110" width="34.42578125" style="2" customWidth="1"/>
    <col min="15111" max="15114" width="15.7109375" style="2" customWidth="1"/>
    <col min="15115" max="15357" width="11.42578125" style="2"/>
    <col min="15358" max="15358" width="23" style="2" customWidth="1"/>
    <col min="15359" max="15359" width="32.85546875" style="2" customWidth="1"/>
    <col min="15360" max="15360" width="22.140625" style="2" customWidth="1"/>
    <col min="15361" max="15361" width="21.5703125" style="2" customWidth="1"/>
    <col min="15362" max="15362" width="14.7109375" style="2" customWidth="1"/>
    <col min="15363" max="15363" width="15.7109375" style="2" customWidth="1"/>
    <col min="15364" max="15364" width="24.42578125" style="2" customWidth="1"/>
    <col min="15365" max="15365" width="15.7109375" style="2" customWidth="1"/>
    <col min="15366" max="15366" width="34.42578125" style="2" customWidth="1"/>
    <col min="15367" max="15370" width="15.7109375" style="2" customWidth="1"/>
    <col min="15371" max="15613" width="11.42578125" style="2"/>
    <col min="15614" max="15614" width="23" style="2" customWidth="1"/>
    <col min="15615" max="15615" width="32.85546875" style="2" customWidth="1"/>
    <col min="15616" max="15616" width="22.140625" style="2" customWidth="1"/>
    <col min="15617" max="15617" width="21.5703125" style="2" customWidth="1"/>
    <col min="15618" max="15618" width="14.7109375" style="2" customWidth="1"/>
    <col min="15619" max="15619" width="15.7109375" style="2" customWidth="1"/>
    <col min="15620" max="15620" width="24.42578125" style="2" customWidth="1"/>
    <col min="15621" max="15621" width="15.7109375" style="2" customWidth="1"/>
    <col min="15622" max="15622" width="34.42578125" style="2" customWidth="1"/>
    <col min="15623" max="15626" width="15.7109375" style="2" customWidth="1"/>
    <col min="15627" max="15869" width="11.42578125" style="2"/>
    <col min="15870" max="15870" width="23" style="2" customWidth="1"/>
    <col min="15871" max="15871" width="32.85546875" style="2" customWidth="1"/>
    <col min="15872" max="15872" width="22.140625" style="2" customWidth="1"/>
    <col min="15873" max="15873" width="21.5703125" style="2" customWidth="1"/>
    <col min="15874" max="15874" width="14.7109375" style="2" customWidth="1"/>
    <col min="15875" max="15875" width="15.7109375" style="2" customWidth="1"/>
    <col min="15876" max="15876" width="24.42578125" style="2" customWidth="1"/>
    <col min="15877" max="15877" width="15.7109375" style="2" customWidth="1"/>
    <col min="15878" max="15878" width="34.42578125" style="2" customWidth="1"/>
    <col min="15879" max="15882" width="15.7109375" style="2" customWidth="1"/>
    <col min="15883" max="16125" width="11.42578125" style="2"/>
    <col min="16126" max="16126" width="23" style="2" customWidth="1"/>
    <col min="16127" max="16127" width="32.85546875" style="2" customWidth="1"/>
    <col min="16128" max="16128" width="22.140625" style="2" customWidth="1"/>
    <col min="16129" max="16129" width="21.5703125" style="2" customWidth="1"/>
    <col min="16130" max="16130" width="14.7109375" style="2" customWidth="1"/>
    <col min="16131" max="16131" width="15.7109375" style="2" customWidth="1"/>
    <col min="16132" max="16132" width="24.42578125" style="2" customWidth="1"/>
    <col min="16133" max="16133" width="15.7109375" style="2" customWidth="1"/>
    <col min="16134" max="16134" width="34.42578125" style="2" customWidth="1"/>
    <col min="16135" max="16138" width="15.7109375" style="2" customWidth="1"/>
    <col min="16139" max="16384" width="11.42578125" style="2"/>
  </cols>
  <sheetData>
    <row r="1" spans="1:6">
      <c r="A1" s="1" t="s">
        <v>365</v>
      </c>
      <c r="B1" s="1"/>
      <c r="C1" s="1"/>
      <c r="D1" s="1"/>
      <c r="E1" s="1"/>
    </row>
    <row r="2" spans="1:6">
      <c r="A2" s="3" t="s">
        <v>2577</v>
      </c>
    </row>
    <row r="3" spans="1:6">
      <c r="A3" s="699" t="s">
        <v>1915</v>
      </c>
      <c r="B3" s="699"/>
      <c r="C3" s="699"/>
      <c r="D3" s="699"/>
      <c r="E3" s="699"/>
    </row>
    <row r="4" spans="1:6" ht="38.25">
      <c r="A4" s="683" t="s">
        <v>681</v>
      </c>
      <c r="B4" s="683" t="s">
        <v>2558</v>
      </c>
      <c r="C4" s="683" t="s">
        <v>1916</v>
      </c>
      <c r="D4" s="683" t="s">
        <v>0</v>
      </c>
    </row>
    <row r="5" spans="1:6">
      <c r="A5" s="355" t="s">
        <v>1917</v>
      </c>
      <c r="B5" s="702">
        <v>59</v>
      </c>
      <c r="C5" s="702">
        <v>1937</v>
      </c>
      <c r="D5" s="702">
        <f>SUM(B5:C5)</f>
        <v>1996</v>
      </c>
    </row>
    <row r="6" spans="1:6">
      <c r="A6" s="355" t="s">
        <v>1918</v>
      </c>
      <c r="B6" s="702">
        <v>59</v>
      </c>
      <c r="C6" s="702">
        <v>1620</v>
      </c>
      <c r="D6" s="702">
        <f>SUM(B6:C6)</f>
        <v>1679</v>
      </c>
    </row>
    <row r="7" spans="1:6">
      <c r="A7" s="355" t="s">
        <v>1919</v>
      </c>
      <c r="B7" s="702">
        <v>70</v>
      </c>
      <c r="C7" s="702">
        <v>1783</v>
      </c>
      <c r="D7" s="702">
        <f>SUM(B7:C7)</f>
        <v>1853</v>
      </c>
    </row>
    <row r="8" spans="1:6" ht="25.5">
      <c r="A8" s="355" t="s">
        <v>1920</v>
      </c>
      <c r="B8" s="702">
        <v>11</v>
      </c>
      <c r="C8" s="702">
        <v>57</v>
      </c>
      <c r="D8" s="702">
        <f>SUM(B8:C8)</f>
        <v>68</v>
      </c>
    </row>
    <row r="9" spans="1:6">
      <c r="A9" s="5" t="s">
        <v>1921</v>
      </c>
      <c r="B9" s="5"/>
      <c r="C9" s="1707"/>
      <c r="D9" s="1708"/>
      <c r="E9" s="71"/>
      <c r="F9" s="71"/>
    </row>
    <row r="10" spans="1:6" ht="51">
      <c r="A10" s="1694" t="s">
        <v>1922</v>
      </c>
      <c r="B10" s="1694" t="s">
        <v>1919</v>
      </c>
      <c r="C10" s="1694" t="s">
        <v>1918</v>
      </c>
      <c r="D10" s="1695" t="s">
        <v>1917</v>
      </c>
      <c r="E10" s="686" t="s">
        <v>1920</v>
      </c>
    </row>
    <row r="11" spans="1:6" s="159" customFormat="1">
      <c r="A11" s="355" t="s">
        <v>5092</v>
      </c>
      <c r="B11" s="99">
        <v>12</v>
      </c>
      <c r="C11" s="99">
        <v>9</v>
      </c>
      <c r="D11" s="99">
        <v>9</v>
      </c>
      <c r="E11" s="99">
        <v>3</v>
      </c>
    </row>
    <row r="12" spans="1:6" s="159" customFormat="1">
      <c r="A12" s="355" t="s">
        <v>5093</v>
      </c>
      <c r="B12" s="99">
        <v>2</v>
      </c>
      <c r="C12" s="99">
        <v>2</v>
      </c>
      <c r="D12" s="99">
        <v>2</v>
      </c>
      <c r="E12" s="99">
        <v>0</v>
      </c>
    </row>
    <row r="13" spans="1:6" s="159" customFormat="1">
      <c r="A13" s="355" t="s">
        <v>4353</v>
      </c>
      <c r="B13" s="99">
        <v>2</v>
      </c>
      <c r="C13" s="99">
        <v>1</v>
      </c>
      <c r="D13" s="99">
        <v>1</v>
      </c>
      <c r="E13" s="99">
        <v>1</v>
      </c>
    </row>
    <row r="14" spans="1:6" s="159" customFormat="1">
      <c r="A14" s="355" t="s">
        <v>4363</v>
      </c>
      <c r="B14" s="99">
        <v>5</v>
      </c>
      <c r="C14" s="99">
        <v>5</v>
      </c>
      <c r="D14" s="99">
        <v>5</v>
      </c>
      <c r="E14" s="99">
        <v>0</v>
      </c>
    </row>
    <row r="15" spans="1:6" s="159" customFormat="1" ht="25.5">
      <c r="A15" s="355" t="s">
        <v>5095</v>
      </c>
      <c r="B15" s="99">
        <v>10</v>
      </c>
      <c r="C15" s="99">
        <v>5</v>
      </c>
      <c r="D15" s="99">
        <v>5</v>
      </c>
      <c r="E15" s="99">
        <v>5</v>
      </c>
    </row>
    <row r="16" spans="1:6" s="159" customFormat="1" ht="25.5">
      <c r="A16" s="355" t="s">
        <v>5094</v>
      </c>
      <c r="B16" s="99">
        <v>3</v>
      </c>
      <c r="C16" s="99">
        <v>2</v>
      </c>
      <c r="D16" s="99">
        <v>2</v>
      </c>
      <c r="E16" s="99">
        <v>1</v>
      </c>
    </row>
    <row r="17" spans="1:6" s="159" customFormat="1">
      <c r="A17" s="355" t="s">
        <v>4604</v>
      </c>
      <c r="B17" s="99">
        <v>8</v>
      </c>
      <c r="C17" s="99">
        <v>7</v>
      </c>
      <c r="D17" s="99">
        <v>7</v>
      </c>
      <c r="E17" s="99">
        <v>1</v>
      </c>
    </row>
    <row r="18" spans="1:6" s="159" customFormat="1" ht="25.5">
      <c r="A18" s="355" t="s">
        <v>1002</v>
      </c>
      <c r="B18" s="99">
        <v>18</v>
      </c>
      <c r="C18" s="99">
        <v>18</v>
      </c>
      <c r="D18" s="99">
        <v>18</v>
      </c>
      <c r="E18" s="99">
        <v>0</v>
      </c>
    </row>
    <row r="19" spans="1:6" s="159" customFormat="1">
      <c r="A19" s="355" t="s">
        <v>5096</v>
      </c>
      <c r="B19" s="99">
        <v>10</v>
      </c>
      <c r="C19" s="99">
        <v>10</v>
      </c>
      <c r="D19" s="99">
        <v>10</v>
      </c>
      <c r="E19" s="99">
        <v>0</v>
      </c>
    </row>
    <row r="20" spans="1:6" s="159" customFormat="1">
      <c r="A20" s="1161" t="s">
        <v>1923</v>
      </c>
      <c r="B20" s="1133">
        <f>SUM(B11:B19)</f>
        <v>70</v>
      </c>
      <c r="C20" s="1133">
        <f>SUM(C11:C19)</f>
        <v>59</v>
      </c>
      <c r="D20" s="1133">
        <f>SUM(D11:D19)</f>
        <v>59</v>
      </c>
      <c r="E20" s="1133">
        <f>SUM(E11:E19)</f>
        <v>11</v>
      </c>
    </row>
    <row r="22" spans="1:6">
      <c r="A22" s="1" t="s">
        <v>1924</v>
      </c>
      <c r="B22" s="1"/>
      <c r="C22" s="1"/>
      <c r="D22" s="1"/>
      <c r="E22" s="71"/>
      <c r="F22" s="71"/>
    </row>
    <row r="23" spans="1:6">
      <c r="A23" s="685" t="s">
        <v>1925</v>
      </c>
      <c r="B23" s="685" t="s">
        <v>1926</v>
      </c>
      <c r="C23" s="685" t="s">
        <v>668</v>
      </c>
    </row>
    <row r="24" spans="1:6" ht="25.5">
      <c r="A24" s="139" t="s">
        <v>5097</v>
      </c>
      <c r="B24" s="463">
        <v>18</v>
      </c>
      <c r="C24" s="701">
        <f>B24/$B$27*100</f>
        <v>26.47058823529412</v>
      </c>
    </row>
    <row r="25" spans="1:6">
      <c r="A25" s="393" t="s">
        <v>1927</v>
      </c>
      <c r="B25" s="463">
        <v>11</v>
      </c>
      <c r="C25" s="701">
        <f>B25/$B$27*100</f>
        <v>16.176470588235293</v>
      </c>
    </row>
    <row r="26" spans="1:6">
      <c r="A26" s="393" t="s">
        <v>5098</v>
      </c>
      <c r="B26" s="463">
        <v>39</v>
      </c>
      <c r="C26" s="701">
        <f>B26/$B$27*100</f>
        <v>57.352941176470587</v>
      </c>
    </row>
    <row r="27" spans="1:6">
      <c r="A27" s="394" t="s">
        <v>0</v>
      </c>
      <c r="B27" s="465">
        <f>SUM(B24:B26)</f>
        <v>68</v>
      </c>
      <c r="C27" s="1823">
        <f>B27/$B$27*100</f>
        <v>100</v>
      </c>
    </row>
  </sheetData>
  <autoFilter ref="A10:E10">
    <sortState ref="A11:E20">
      <sortCondition ref="A10"/>
    </sortState>
  </autoFilter>
  <printOptions horizontalCentered="1" verticalCentered="1"/>
  <pageMargins left="0.23622047244094491" right="0.23622047244094491" top="0.74803149606299213" bottom="0.74803149606299213" header="0.19685039370078741" footer="0.19685039370078741"/>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55"/>
  <sheetViews>
    <sheetView zoomScaleNormal="100" workbookViewId="0">
      <selection activeCell="A12" sqref="A12"/>
    </sheetView>
  </sheetViews>
  <sheetFormatPr baseColWidth="10" defaultRowHeight="12.75"/>
  <cols>
    <col min="1" max="1" width="26.140625" style="2" customWidth="1"/>
    <col min="2" max="2" width="32" style="2" bestFit="1" customWidth="1"/>
    <col min="3" max="3" width="22.85546875" style="201" customWidth="1"/>
    <col min="4" max="4" width="13.140625" style="2" customWidth="1"/>
    <col min="5" max="232" width="11.42578125" style="2"/>
    <col min="233" max="233" width="38.42578125" style="2" customWidth="1"/>
    <col min="234" max="236" width="22.85546875" style="2" customWidth="1"/>
    <col min="237" max="488" width="11.42578125" style="2"/>
    <col min="489" max="489" width="38.42578125" style="2" customWidth="1"/>
    <col min="490" max="492" width="22.85546875" style="2" customWidth="1"/>
    <col min="493" max="744" width="11.42578125" style="2"/>
    <col min="745" max="745" width="38.42578125" style="2" customWidth="1"/>
    <col min="746" max="748" width="22.85546875" style="2" customWidth="1"/>
    <col min="749" max="1000" width="11.42578125" style="2"/>
    <col min="1001" max="1001" width="38.42578125" style="2" customWidth="1"/>
    <col min="1002" max="1004" width="22.85546875" style="2" customWidth="1"/>
    <col min="1005" max="1256" width="11.42578125" style="2"/>
    <col min="1257" max="1257" width="38.42578125" style="2" customWidth="1"/>
    <col min="1258" max="1260" width="22.85546875" style="2" customWidth="1"/>
    <col min="1261" max="1512" width="11.42578125" style="2"/>
    <col min="1513" max="1513" width="38.42578125" style="2" customWidth="1"/>
    <col min="1514" max="1516" width="22.85546875" style="2" customWidth="1"/>
    <col min="1517" max="1768" width="11.42578125" style="2"/>
    <col min="1769" max="1769" width="38.42578125" style="2" customWidth="1"/>
    <col min="1770" max="1772" width="22.85546875" style="2" customWidth="1"/>
    <col min="1773" max="2024" width="11.42578125" style="2"/>
    <col min="2025" max="2025" width="38.42578125" style="2" customWidth="1"/>
    <col min="2026" max="2028" width="22.85546875" style="2" customWidth="1"/>
    <col min="2029" max="2280" width="11.42578125" style="2"/>
    <col min="2281" max="2281" width="38.42578125" style="2" customWidth="1"/>
    <col min="2282" max="2284" width="22.85546875" style="2" customWidth="1"/>
    <col min="2285" max="2536" width="11.42578125" style="2"/>
    <col min="2537" max="2537" width="38.42578125" style="2" customWidth="1"/>
    <col min="2538" max="2540" width="22.85546875" style="2" customWidth="1"/>
    <col min="2541" max="2792" width="11.42578125" style="2"/>
    <col min="2793" max="2793" width="38.42578125" style="2" customWidth="1"/>
    <col min="2794" max="2796" width="22.85546875" style="2" customWidth="1"/>
    <col min="2797" max="3048" width="11.42578125" style="2"/>
    <col min="3049" max="3049" width="38.42578125" style="2" customWidth="1"/>
    <col min="3050" max="3052" width="22.85546875" style="2" customWidth="1"/>
    <col min="3053" max="3304" width="11.42578125" style="2"/>
    <col min="3305" max="3305" width="38.42578125" style="2" customWidth="1"/>
    <col min="3306" max="3308" width="22.85546875" style="2" customWidth="1"/>
    <col min="3309" max="3560" width="11.42578125" style="2"/>
    <col min="3561" max="3561" width="38.42578125" style="2" customWidth="1"/>
    <col min="3562" max="3564" width="22.85546875" style="2" customWidth="1"/>
    <col min="3565" max="3816" width="11.42578125" style="2"/>
    <col min="3817" max="3817" width="38.42578125" style="2" customWidth="1"/>
    <col min="3818" max="3820" width="22.85546875" style="2" customWidth="1"/>
    <col min="3821" max="4072" width="11.42578125" style="2"/>
    <col min="4073" max="4073" width="38.42578125" style="2" customWidth="1"/>
    <col min="4074" max="4076" width="22.85546875" style="2" customWidth="1"/>
    <col min="4077" max="4328" width="11.42578125" style="2"/>
    <col min="4329" max="4329" width="38.42578125" style="2" customWidth="1"/>
    <col min="4330" max="4332" width="22.85546875" style="2" customWidth="1"/>
    <col min="4333" max="4584" width="11.42578125" style="2"/>
    <col min="4585" max="4585" width="38.42578125" style="2" customWidth="1"/>
    <col min="4586" max="4588" width="22.85546875" style="2" customWidth="1"/>
    <col min="4589" max="4840" width="11.42578125" style="2"/>
    <col min="4841" max="4841" width="38.42578125" style="2" customWidth="1"/>
    <col min="4842" max="4844" width="22.85546875" style="2" customWidth="1"/>
    <col min="4845" max="5096" width="11.42578125" style="2"/>
    <col min="5097" max="5097" width="38.42578125" style="2" customWidth="1"/>
    <col min="5098" max="5100" width="22.85546875" style="2" customWidth="1"/>
    <col min="5101" max="5352" width="11.42578125" style="2"/>
    <col min="5353" max="5353" width="38.42578125" style="2" customWidth="1"/>
    <col min="5354" max="5356" width="22.85546875" style="2" customWidth="1"/>
    <col min="5357" max="5608" width="11.42578125" style="2"/>
    <col min="5609" max="5609" width="38.42578125" style="2" customWidth="1"/>
    <col min="5610" max="5612" width="22.85546875" style="2" customWidth="1"/>
    <col min="5613" max="5864" width="11.42578125" style="2"/>
    <col min="5865" max="5865" width="38.42578125" style="2" customWidth="1"/>
    <col min="5866" max="5868" width="22.85546875" style="2" customWidth="1"/>
    <col min="5869" max="6120" width="11.42578125" style="2"/>
    <col min="6121" max="6121" width="38.42578125" style="2" customWidth="1"/>
    <col min="6122" max="6124" width="22.85546875" style="2" customWidth="1"/>
    <col min="6125" max="6376" width="11.42578125" style="2"/>
    <col min="6377" max="6377" width="38.42578125" style="2" customWidth="1"/>
    <col min="6378" max="6380" width="22.85546875" style="2" customWidth="1"/>
    <col min="6381" max="6632" width="11.42578125" style="2"/>
    <col min="6633" max="6633" width="38.42578125" style="2" customWidth="1"/>
    <col min="6634" max="6636" width="22.85546875" style="2" customWidth="1"/>
    <col min="6637" max="6888" width="11.42578125" style="2"/>
    <col min="6889" max="6889" width="38.42578125" style="2" customWidth="1"/>
    <col min="6890" max="6892" width="22.85546875" style="2" customWidth="1"/>
    <col min="6893" max="7144" width="11.42578125" style="2"/>
    <col min="7145" max="7145" width="38.42578125" style="2" customWidth="1"/>
    <col min="7146" max="7148" width="22.85546875" style="2" customWidth="1"/>
    <col min="7149" max="7400" width="11.42578125" style="2"/>
    <col min="7401" max="7401" width="38.42578125" style="2" customWidth="1"/>
    <col min="7402" max="7404" width="22.85546875" style="2" customWidth="1"/>
    <col min="7405" max="7656" width="11.42578125" style="2"/>
    <col min="7657" max="7657" width="38.42578125" style="2" customWidth="1"/>
    <col min="7658" max="7660" width="22.85546875" style="2" customWidth="1"/>
    <col min="7661" max="7912" width="11.42578125" style="2"/>
    <col min="7913" max="7913" width="38.42578125" style="2" customWidth="1"/>
    <col min="7914" max="7916" width="22.85546875" style="2" customWidth="1"/>
    <col min="7917" max="8168" width="11.42578125" style="2"/>
    <col min="8169" max="8169" width="38.42578125" style="2" customWidth="1"/>
    <col min="8170" max="8172" width="22.85546875" style="2" customWidth="1"/>
    <col min="8173" max="8424" width="11.42578125" style="2"/>
    <col min="8425" max="8425" width="38.42578125" style="2" customWidth="1"/>
    <col min="8426" max="8428" width="22.85546875" style="2" customWidth="1"/>
    <col min="8429" max="8680" width="11.42578125" style="2"/>
    <col min="8681" max="8681" width="38.42578125" style="2" customWidth="1"/>
    <col min="8682" max="8684" width="22.85546875" style="2" customWidth="1"/>
    <col min="8685" max="8936" width="11.42578125" style="2"/>
    <col min="8937" max="8937" width="38.42578125" style="2" customWidth="1"/>
    <col min="8938" max="8940" width="22.85546875" style="2" customWidth="1"/>
    <col min="8941" max="9192" width="11.42578125" style="2"/>
    <col min="9193" max="9193" width="38.42578125" style="2" customWidth="1"/>
    <col min="9194" max="9196" width="22.85546875" style="2" customWidth="1"/>
    <col min="9197" max="9448" width="11.42578125" style="2"/>
    <col min="9449" max="9449" width="38.42578125" style="2" customWidth="1"/>
    <col min="9450" max="9452" width="22.85546875" style="2" customWidth="1"/>
    <col min="9453" max="9704" width="11.42578125" style="2"/>
    <col min="9705" max="9705" width="38.42578125" style="2" customWidth="1"/>
    <col min="9706" max="9708" width="22.85546875" style="2" customWidth="1"/>
    <col min="9709" max="9960" width="11.42578125" style="2"/>
    <col min="9961" max="9961" width="38.42578125" style="2" customWidth="1"/>
    <col min="9962" max="9964" width="22.85546875" style="2" customWidth="1"/>
    <col min="9965" max="10216" width="11.42578125" style="2"/>
    <col min="10217" max="10217" width="38.42578125" style="2" customWidth="1"/>
    <col min="10218" max="10220" width="22.85546875" style="2" customWidth="1"/>
    <col min="10221" max="10472" width="11.42578125" style="2"/>
    <col min="10473" max="10473" width="38.42578125" style="2" customWidth="1"/>
    <col min="10474" max="10476" width="22.85546875" style="2" customWidth="1"/>
    <col min="10477" max="10728" width="11.42578125" style="2"/>
    <col min="10729" max="10729" width="38.42578125" style="2" customWidth="1"/>
    <col min="10730" max="10732" width="22.85546875" style="2" customWidth="1"/>
    <col min="10733" max="10984" width="11.42578125" style="2"/>
    <col min="10985" max="10985" width="38.42578125" style="2" customWidth="1"/>
    <col min="10986" max="10988" width="22.85546875" style="2" customWidth="1"/>
    <col min="10989" max="11240" width="11.42578125" style="2"/>
    <col min="11241" max="11241" width="38.42578125" style="2" customWidth="1"/>
    <col min="11242" max="11244" width="22.85546875" style="2" customWidth="1"/>
    <col min="11245" max="11496" width="11.42578125" style="2"/>
    <col min="11497" max="11497" width="38.42578125" style="2" customWidth="1"/>
    <col min="11498" max="11500" width="22.85546875" style="2" customWidth="1"/>
    <col min="11501" max="11752" width="11.42578125" style="2"/>
    <col min="11753" max="11753" width="38.42578125" style="2" customWidth="1"/>
    <col min="11754" max="11756" width="22.85546875" style="2" customWidth="1"/>
    <col min="11757" max="12008" width="11.42578125" style="2"/>
    <col min="12009" max="12009" width="38.42578125" style="2" customWidth="1"/>
    <col min="12010" max="12012" width="22.85546875" style="2" customWidth="1"/>
    <col min="12013" max="12264" width="11.42578125" style="2"/>
    <col min="12265" max="12265" width="38.42578125" style="2" customWidth="1"/>
    <col min="12266" max="12268" width="22.85546875" style="2" customWidth="1"/>
    <col min="12269" max="12520" width="11.42578125" style="2"/>
    <col min="12521" max="12521" width="38.42578125" style="2" customWidth="1"/>
    <col min="12522" max="12524" width="22.85546875" style="2" customWidth="1"/>
    <col min="12525" max="12776" width="11.42578125" style="2"/>
    <col min="12777" max="12777" width="38.42578125" style="2" customWidth="1"/>
    <col min="12778" max="12780" width="22.85546875" style="2" customWidth="1"/>
    <col min="12781" max="13032" width="11.42578125" style="2"/>
    <col min="13033" max="13033" width="38.42578125" style="2" customWidth="1"/>
    <col min="13034" max="13036" width="22.85546875" style="2" customWidth="1"/>
    <col min="13037" max="13288" width="11.42578125" style="2"/>
    <col min="13289" max="13289" width="38.42578125" style="2" customWidth="1"/>
    <col min="13290" max="13292" width="22.85546875" style="2" customWidth="1"/>
    <col min="13293" max="13544" width="11.42578125" style="2"/>
    <col min="13545" max="13545" width="38.42578125" style="2" customWidth="1"/>
    <col min="13546" max="13548" width="22.85546875" style="2" customWidth="1"/>
    <col min="13549" max="13800" width="11.42578125" style="2"/>
    <col min="13801" max="13801" width="38.42578125" style="2" customWidth="1"/>
    <col min="13802" max="13804" width="22.85546875" style="2" customWidth="1"/>
    <col min="13805" max="14056" width="11.42578125" style="2"/>
    <col min="14057" max="14057" width="38.42578125" style="2" customWidth="1"/>
    <col min="14058" max="14060" width="22.85546875" style="2" customWidth="1"/>
    <col min="14061" max="14312" width="11.42578125" style="2"/>
    <col min="14313" max="14313" width="38.42578125" style="2" customWidth="1"/>
    <col min="14314" max="14316" width="22.85546875" style="2" customWidth="1"/>
    <col min="14317" max="14568" width="11.42578125" style="2"/>
    <col min="14569" max="14569" width="38.42578125" style="2" customWidth="1"/>
    <col min="14570" max="14572" width="22.85546875" style="2" customWidth="1"/>
    <col min="14573" max="14824" width="11.42578125" style="2"/>
    <col min="14825" max="14825" width="38.42578125" style="2" customWidth="1"/>
    <col min="14826" max="14828" width="22.85546875" style="2" customWidth="1"/>
    <col min="14829" max="15080" width="11.42578125" style="2"/>
    <col min="15081" max="15081" width="38.42578125" style="2" customWidth="1"/>
    <col min="15082" max="15084" width="22.85546875" style="2" customWidth="1"/>
    <col min="15085" max="15336" width="11.42578125" style="2"/>
    <col min="15337" max="15337" width="38.42578125" style="2" customWidth="1"/>
    <col min="15338" max="15340" width="22.85546875" style="2" customWidth="1"/>
    <col min="15341" max="15592" width="11.42578125" style="2"/>
    <col min="15593" max="15593" width="38.42578125" style="2" customWidth="1"/>
    <col min="15594" max="15596" width="22.85546875" style="2" customWidth="1"/>
    <col min="15597" max="15848" width="11.42578125" style="2"/>
    <col min="15849" max="15849" width="38.42578125" style="2" customWidth="1"/>
    <col min="15850" max="15852" width="22.85546875" style="2" customWidth="1"/>
    <col min="15853" max="16104" width="11.42578125" style="2"/>
    <col min="16105" max="16105" width="38.42578125" style="2" customWidth="1"/>
    <col min="16106" max="16108" width="22.85546875" style="2" customWidth="1"/>
    <col min="16109" max="16384" width="11.42578125" style="2"/>
  </cols>
  <sheetData>
    <row r="1" spans="1:4">
      <c r="A1" s="3" t="s">
        <v>365</v>
      </c>
    </row>
    <row r="2" spans="1:4">
      <c r="A2" s="3" t="s">
        <v>2557</v>
      </c>
      <c r="B2" s="695"/>
      <c r="C2" s="1763"/>
      <c r="D2" s="695"/>
    </row>
    <row r="3" spans="1:4">
      <c r="A3" s="71" t="s">
        <v>1910</v>
      </c>
      <c r="B3" s="1705"/>
      <c r="C3" s="1764"/>
    </row>
    <row r="4" spans="1:4">
      <c r="A4" s="3" t="s">
        <v>5083</v>
      </c>
    </row>
    <row r="5" spans="1:4" ht="25.5">
      <c r="A5" s="1133" t="s">
        <v>957</v>
      </c>
      <c r="B5" s="1133" t="s">
        <v>1251</v>
      </c>
      <c r="C5" s="1709" t="s">
        <v>1911</v>
      </c>
      <c r="D5" s="1133" t="s">
        <v>0</v>
      </c>
    </row>
    <row r="6" spans="1:4" ht="12.75" customHeight="1">
      <c r="A6" s="235" t="s">
        <v>426</v>
      </c>
      <c r="B6" s="696">
        <v>1645</v>
      </c>
      <c r="C6" s="696">
        <v>535</v>
      </c>
      <c r="D6" s="696">
        <f>SUM(B6:C6)</f>
        <v>2180</v>
      </c>
    </row>
    <row r="7" spans="1:4" ht="12.75" customHeight="1">
      <c r="A7" s="235" t="s">
        <v>427</v>
      </c>
      <c r="B7" s="696">
        <v>2845</v>
      </c>
      <c r="C7" s="696">
        <v>764</v>
      </c>
      <c r="D7" s="696">
        <f>SUM(B7:C7)</f>
        <v>3609</v>
      </c>
    </row>
    <row r="8" spans="1:4" ht="12.75" customHeight="1">
      <c r="A8" s="235" t="s">
        <v>428</v>
      </c>
      <c r="B8" s="696">
        <v>4622</v>
      </c>
      <c r="C8" s="696">
        <v>783</v>
      </c>
      <c r="D8" s="696">
        <f>SUM(B8:C8)</f>
        <v>5405</v>
      </c>
    </row>
    <row r="9" spans="1:4" ht="12.75" customHeight="1">
      <c r="A9" s="302" t="s">
        <v>1912</v>
      </c>
      <c r="B9" s="696">
        <v>5</v>
      </c>
      <c r="C9" s="696">
        <v>866</v>
      </c>
      <c r="D9" s="696">
        <f>SUM(B9:C9)</f>
        <v>871</v>
      </c>
    </row>
    <row r="10" spans="1:4">
      <c r="A10" s="1134" t="s">
        <v>0</v>
      </c>
      <c r="B10" s="697">
        <f>SUM(B6:B9)</f>
        <v>9117</v>
      </c>
      <c r="C10" s="697">
        <f>SUM(C6:C9)</f>
        <v>2948</v>
      </c>
      <c r="D10" s="680">
        <f>SUM(B10:C10)</f>
        <v>12065</v>
      </c>
    </row>
    <row r="11" spans="1:4">
      <c r="A11" s="1822" t="s">
        <v>1914</v>
      </c>
      <c r="B11" s="698"/>
      <c r="C11" s="1765"/>
      <c r="D11" s="698"/>
    </row>
    <row r="12" spans="1:4">
      <c r="A12" s="1165"/>
      <c r="B12" s="698"/>
      <c r="C12" s="1765"/>
      <c r="D12" s="698"/>
    </row>
    <row r="13" spans="1:4">
      <c r="A13" s="3" t="s">
        <v>5084</v>
      </c>
    </row>
    <row r="14" spans="1:4">
      <c r="A14" s="2301" t="s">
        <v>426</v>
      </c>
      <c r="B14" s="2301"/>
      <c r="C14" s="2301"/>
    </row>
    <row r="15" spans="1:4">
      <c r="A15" s="2298" t="s">
        <v>2568</v>
      </c>
      <c r="B15" s="1166" t="s">
        <v>20</v>
      </c>
      <c r="C15" s="1766">
        <v>114</v>
      </c>
    </row>
    <row r="16" spans="1:4">
      <c r="A16" s="2299"/>
      <c r="B16" s="1166" t="s">
        <v>2575</v>
      </c>
      <c r="C16" s="1766">
        <v>238</v>
      </c>
    </row>
    <row r="17" spans="1:3">
      <c r="A17" s="2300"/>
      <c r="B17" s="1166" t="s">
        <v>944</v>
      </c>
      <c r="C17" s="1766">
        <v>559</v>
      </c>
    </row>
    <row r="18" spans="1:3">
      <c r="A18" s="1706" t="s">
        <v>2570</v>
      </c>
      <c r="B18" s="1166" t="s">
        <v>2576</v>
      </c>
      <c r="C18" s="1766">
        <v>734</v>
      </c>
    </row>
    <row r="19" spans="1:3">
      <c r="A19" s="2301" t="s">
        <v>427</v>
      </c>
      <c r="B19" s="2301"/>
      <c r="C19" s="2301"/>
    </row>
    <row r="20" spans="1:3">
      <c r="A20" s="2298" t="s">
        <v>2568</v>
      </c>
      <c r="B20" s="1166" t="s">
        <v>2446</v>
      </c>
      <c r="C20" s="1766">
        <v>118</v>
      </c>
    </row>
    <row r="21" spans="1:3">
      <c r="A21" s="2299"/>
      <c r="B21" s="1166" t="s">
        <v>2441</v>
      </c>
      <c r="C21" s="1766">
        <v>56</v>
      </c>
    </row>
    <row r="22" spans="1:3">
      <c r="A22" s="2299"/>
      <c r="B22" s="1166" t="s">
        <v>2572</v>
      </c>
      <c r="C22" s="1766">
        <v>577</v>
      </c>
    </row>
    <row r="23" spans="1:3">
      <c r="A23" s="2300"/>
      <c r="B23" s="1166" t="s">
        <v>2165</v>
      </c>
      <c r="C23" s="1767">
        <v>1243</v>
      </c>
    </row>
    <row r="24" spans="1:3">
      <c r="A24" s="2298" t="s">
        <v>2570</v>
      </c>
      <c r="B24" s="1166" t="s">
        <v>2573</v>
      </c>
      <c r="C24" s="1766">
        <v>79</v>
      </c>
    </row>
    <row r="25" spans="1:3">
      <c r="A25" s="2300"/>
      <c r="B25" s="1166" t="s">
        <v>2574</v>
      </c>
      <c r="C25" s="1766">
        <v>772</v>
      </c>
    </row>
    <row r="26" spans="1:3">
      <c r="A26" s="2301" t="s">
        <v>428</v>
      </c>
      <c r="B26" s="2301"/>
      <c r="C26" s="2301"/>
    </row>
    <row r="27" spans="1:3">
      <c r="A27" s="2298" t="s">
        <v>2568</v>
      </c>
      <c r="B27" s="1166" t="s">
        <v>16</v>
      </c>
      <c r="C27" s="1767">
        <v>1367</v>
      </c>
    </row>
    <row r="28" spans="1:3">
      <c r="A28" s="2299"/>
      <c r="B28" s="1166" t="s">
        <v>17</v>
      </c>
      <c r="C28" s="1766">
        <v>106</v>
      </c>
    </row>
    <row r="29" spans="1:3">
      <c r="A29" s="2299"/>
      <c r="B29" s="1166" t="s">
        <v>2569</v>
      </c>
      <c r="C29" s="1767">
        <v>1284</v>
      </c>
    </row>
    <row r="30" spans="1:3">
      <c r="A30" s="2300"/>
      <c r="B30" s="1166" t="s">
        <v>18</v>
      </c>
      <c r="C30" s="1766">
        <v>874</v>
      </c>
    </row>
    <row r="31" spans="1:3">
      <c r="A31" s="1706" t="s">
        <v>2570</v>
      </c>
      <c r="B31" s="1166" t="s">
        <v>2571</v>
      </c>
      <c r="C31" s="1766">
        <v>991</v>
      </c>
    </row>
    <row r="32" spans="1:3">
      <c r="A32" s="1822" t="s">
        <v>1914</v>
      </c>
    </row>
    <row r="33" spans="1:3">
      <c r="A33" s="3" t="s">
        <v>2567</v>
      </c>
    </row>
    <row r="34" spans="1:3">
      <c r="A34" s="1167" t="s">
        <v>367</v>
      </c>
      <c r="B34" s="1167" t="s">
        <v>2563</v>
      </c>
      <c r="C34" s="1714" t="s">
        <v>2566</v>
      </c>
    </row>
    <row r="35" spans="1:3">
      <c r="A35" s="1166" t="s">
        <v>967</v>
      </c>
      <c r="B35" s="1168" t="s">
        <v>1156</v>
      </c>
      <c r="C35" s="1768">
        <v>12</v>
      </c>
    </row>
    <row r="36" spans="1:3" ht="25.5">
      <c r="A36" s="1166" t="s">
        <v>967</v>
      </c>
      <c r="B36" s="1168" t="s">
        <v>5085</v>
      </c>
      <c r="C36" s="1768">
        <v>8</v>
      </c>
    </row>
    <row r="37" spans="1:3">
      <c r="A37" s="1166" t="s">
        <v>967</v>
      </c>
      <c r="B37" s="1168" t="s">
        <v>5086</v>
      </c>
      <c r="C37" s="1768">
        <v>18</v>
      </c>
    </row>
    <row r="38" spans="1:3">
      <c r="A38" s="1166" t="s">
        <v>428</v>
      </c>
      <c r="B38" s="1168" t="s">
        <v>2238</v>
      </c>
      <c r="C38" s="1768">
        <v>207</v>
      </c>
    </row>
    <row r="39" spans="1:3">
      <c r="A39" s="1166" t="s">
        <v>428</v>
      </c>
      <c r="B39" s="1168" t="s">
        <v>2237</v>
      </c>
      <c r="C39" s="1768">
        <v>352</v>
      </c>
    </row>
    <row r="40" spans="1:3">
      <c r="A40" s="1166" t="s">
        <v>428</v>
      </c>
      <c r="B40" s="1168" t="s">
        <v>18</v>
      </c>
      <c r="C40" s="1768">
        <v>224</v>
      </c>
    </row>
    <row r="41" spans="1:3">
      <c r="A41" s="1166" t="s">
        <v>427</v>
      </c>
      <c r="B41" s="1168" t="s">
        <v>2231</v>
      </c>
      <c r="C41" s="1768">
        <v>257</v>
      </c>
    </row>
    <row r="42" spans="1:3">
      <c r="A42" s="1166" t="s">
        <v>427</v>
      </c>
      <c r="B42" s="1168" t="s">
        <v>2232</v>
      </c>
      <c r="C42" s="1768">
        <v>280</v>
      </c>
    </row>
    <row r="43" spans="1:3">
      <c r="A43" s="1166" t="s">
        <v>427</v>
      </c>
      <c r="B43" s="1168" t="s">
        <v>2234</v>
      </c>
      <c r="C43" s="1768">
        <v>227</v>
      </c>
    </row>
    <row r="44" spans="1:3">
      <c r="A44" s="1166" t="s">
        <v>426</v>
      </c>
      <c r="B44" s="1168" t="s">
        <v>2564</v>
      </c>
      <c r="C44" s="1768">
        <v>3</v>
      </c>
    </row>
    <row r="45" spans="1:3">
      <c r="A45" s="1166" t="s">
        <v>426</v>
      </c>
      <c r="B45" s="1168" t="s">
        <v>21</v>
      </c>
      <c r="C45" s="1768">
        <v>207</v>
      </c>
    </row>
    <row r="46" spans="1:3">
      <c r="A46" s="1166" t="s">
        <v>426</v>
      </c>
      <c r="B46" s="1168" t="s">
        <v>2228</v>
      </c>
      <c r="C46" s="1768">
        <v>105</v>
      </c>
    </row>
    <row r="47" spans="1:3">
      <c r="A47" s="1166" t="s">
        <v>426</v>
      </c>
      <c r="B47" s="1168" t="s">
        <v>2229</v>
      </c>
      <c r="C47" s="1768">
        <v>220</v>
      </c>
    </row>
    <row r="48" spans="1:3">
      <c r="A48" s="1166" t="s">
        <v>1257</v>
      </c>
      <c r="B48" s="1168" t="s">
        <v>2565</v>
      </c>
      <c r="C48" s="1768">
        <v>14</v>
      </c>
    </row>
    <row r="49" spans="1:3" ht="25.5">
      <c r="A49" s="1166" t="s">
        <v>1257</v>
      </c>
      <c r="B49" s="1168" t="s">
        <v>5087</v>
      </c>
      <c r="C49" s="1768">
        <v>725</v>
      </c>
    </row>
    <row r="50" spans="1:3">
      <c r="A50" s="1166" t="s">
        <v>1257</v>
      </c>
      <c r="B50" s="1168" t="s">
        <v>5088</v>
      </c>
      <c r="C50" s="1768">
        <v>10</v>
      </c>
    </row>
    <row r="51" spans="1:3">
      <c r="A51" s="1166" t="s">
        <v>1257</v>
      </c>
      <c r="B51" s="1168" t="s">
        <v>5089</v>
      </c>
      <c r="C51" s="1768">
        <v>8</v>
      </c>
    </row>
    <row r="52" spans="1:3">
      <c r="A52" s="1166" t="s">
        <v>1257</v>
      </c>
      <c r="B52" s="1168" t="s">
        <v>5090</v>
      </c>
      <c r="C52" s="1768">
        <v>18</v>
      </c>
    </row>
    <row r="53" spans="1:3">
      <c r="A53" s="1166" t="s">
        <v>1257</v>
      </c>
      <c r="B53" s="1168" t="s">
        <v>5091</v>
      </c>
      <c r="C53" s="1768">
        <v>33</v>
      </c>
    </row>
    <row r="54" spans="1:3" ht="25.5">
      <c r="A54" s="1166" t="s">
        <v>1257</v>
      </c>
      <c r="B54" s="1168" t="s">
        <v>1154</v>
      </c>
      <c r="C54" s="1768">
        <v>20</v>
      </c>
    </row>
    <row r="55" spans="1:3">
      <c r="A55" s="63" t="s">
        <v>5309</v>
      </c>
    </row>
  </sheetData>
  <mergeCells count="7">
    <mergeCell ref="A27:A30"/>
    <mergeCell ref="A26:C26"/>
    <mergeCell ref="A19:C19"/>
    <mergeCell ref="A14:C14"/>
    <mergeCell ref="A15:A17"/>
    <mergeCell ref="A20:A23"/>
    <mergeCell ref="A24:A25"/>
  </mergeCells>
  <printOptions horizontalCentered="1"/>
  <pageMargins left="0.70866141732283472" right="0.70866141732283472" top="0.74803149606299213" bottom="0.74803149606299213" header="0.31496062992125984" footer="0.31496062992125984"/>
  <pageSetup fitToHeight="2" orientation="landscape" horizontalDpi="300" verticalDpi="300" r:id="rId1"/>
  <rowBreaks count="1" manualBreakCount="1">
    <brk id="3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2"/>
  <sheetViews>
    <sheetView zoomScaleNormal="100" workbookViewId="0">
      <selection activeCell="A12" sqref="A12"/>
    </sheetView>
  </sheetViews>
  <sheetFormatPr baseColWidth="10" defaultRowHeight="12.75"/>
  <cols>
    <col min="1" max="1" width="34.140625" style="2" customWidth="1"/>
    <col min="2" max="2" width="34.85546875" style="2" customWidth="1"/>
    <col min="3" max="3" width="15.42578125" style="2" customWidth="1"/>
    <col min="4" max="255" width="11.42578125" style="2"/>
    <col min="256" max="256" width="34.140625" style="2" customWidth="1"/>
    <col min="257" max="257" width="28.5703125" style="2" customWidth="1"/>
    <col min="258" max="258" width="23.140625" style="2" customWidth="1"/>
    <col min="259" max="259" width="20.42578125" style="2" customWidth="1"/>
    <col min="260" max="511" width="11.42578125" style="2"/>
    <col min="512" max="512" width="34.140625" style="2" customWidth="1"/>
    <col min="513" max="513" width="28.5703125" style="2" customWidth="1"/>
    <col min="514" max="514" width="23.140625" style="2" customWidth="1"/>
    <col min="515" max="515" width="20.42578125" style="2" customWidth="1"/>
    <col min="516" max="767" width="11.42578125" style="2"/>
    <col min="768" max="768" width="34.140625" style="2" customWidth="1"/>
    <col min="769" max="769" width="28.5703125" style="2" customWidth="1"/>
    <col min="770" max="770" width="23.140625" style="2" customWidth="1"/>
    <col min="771" max="771" width="20.42578125" style="2" customWidth="1"/>
    <col min="772" max="1023" width="11.42578125" style="2"/>
    <col min="1024" max="1024" width="34.140625" style="2" customWidth="1"/>
    <col min="1025" max="1025" width="28.5703125" style="2" customWidth="1"/>
    <col min="1026" max="1026" width="23.140625" style="2" customWidth="1"/>
    <col min="1027" max="1027" width="20.42578125" style="2" customWidth="1"/>
    <col min="1028" max="1279" width="11.42578125" style="2"/>
    <col min="1280" max="1280" width="34.140625" style="2" customWidth="1"/>
    <col min="1281" max="1281" width="28.5703125" style="2" customWidth="1"/>
    <col min="1282" max="1282" width="23.140625" style="2" customWidth="1"/>
    <col min="1283" max="1283" width="20.42578125" style="2" customWidth="1"/>
    <col min="1284" max="1535" width="11.42578125" style="2"/>
    <col min="1536" max="1536" width="34.140625" style="2" customWidth="1"/>
    <col min="1537" max="1537" width="28.5703125" style="2" customWidth="1"/>
    <col min="1538" max="1538" width="23.140625" style="2" customWidth="1"/>
    <col min="1539" max="1539" width="20.42578125" style="2" customWidth="1"/>
    <col min="1540" max="1791" width="11.42578125" style="2"/>
    <col min="1792" max="1792" width="34.140625" style="2" customWidth="1"/>
    <col min="1793" max="1793" width="28.5703125" style="2" customWidth="1"/>
    <col min="1794" max="1794" width="23.140625" style="2" customWidth="1"/>
    <col min="1795" max="1795" width="20.42578125" style="2" customWidth="1"/>
    <col min="1796" max="2047" width="11.42578125" style="2"/>
    <col min="2048" max="2048" width="34.140625" style="2" customWidth="1"/>
    <col min="2049" max="2049" width="28.5703125" style="2" customWidth="1"/>
    <col min="2050" max="2050" width="23.140625" style="2" customWidth="1"/>
    <col min="2051" max="2051" width="20.42578125" style="2" customWidth="1"/>
    <col min="2052" max="2303" width="11.42578125" style="2"/>
    <col min="2304" max="2304" width="34.140625" style="2" customWidth="1"/>
    <col min="2305" max="2305" width="28.5703125" style="2" customWidth="1"/>
    <col min="2306" max="2306" width="23.140625" style="2" customWidth="1"/>
    <col min="2307" max="2307" width="20.42578125" style="2" customWidth="1"/>
    <col min="2308" max="2559" width="11.42578125" style="2"/>
    <col min="2560" max="2560" width="34.140625" style="2" customWidth="1"/>
    <col min="2561" max="2561" width="28.5703125" style="2" customWidth="1"/>
    <col min="2562" max="2562" width="23.140625" style="2" customWidth="1"/>
    <col min="2563" max="2563" width="20.42578125" style="2" customWidth="1"/>
    <col min="2564" max="2815" width="11.42578125" style="2"/>
    <col min="2816" max="2816" width="34.140625" style="2" customWidth="1"/>
    <col min="2817" max="2817" width="28.5703125" style="2" customWidth="1"/>
    <col min="2818" max="2818" width="23.140625" style="2" customWidth="1"/>
    <col min="2819" max="2819" width="20.42578125" style="2" customWidth="1"/>
    <col min="2820" max="3071" width="11.42578125" style="2"/>
    <col min="3072" max="3072" width="34.140625" style="2" customWidth="1"/>
    <col min="3073" max="3073" width="28.5703125" style="2" customWidth="1"/>
    <col min="3074" max="3074" width="23.140625" style="2" customWidth="1"/>
    <col min="3075" max="3075" width="20.42578125" style="2" customWidth="1"/>
    <col min="3076" max="3327" width="11.42578125" style="2"/>
    <col min="3328" max="3328" width="34.140625" style="2" customWidth="1"/>
    <col min="3329" max="3329" width="28.5703125" style="2" customWidth="1"/>
    <col min="3330" max="3330" width="23.140625" style="2" customWidth="1"/>
    <col min="3331" max="3331" width="20.42578125" style="2" customWidth="1"/>
    <col min="3332" max="3583" width="11.42578125" style="2"/>
    <col min="3584" max="3584" width="34.140625" style="2" customWidth="1"/>
    <col min="3585" max="3585" width="28.5703125" style="2" customWidth="1"/>
    <col min="3586" max="3586" width="23.140625" style="2" customWidth="1"/>
    <col min="3587" max="3587" width="20.42578125" style="2" customWidth="1"/>
    <col min="3588" max="3839" width="11.42578125" style="2"/>
    <col min="3840" max="3840" width="34.140625" style="2" customWidth="1"/>
    <col min="3841" max="3841" width="28.5703125" style="2" customWidth="1"/>
    <col min="3842" max="3842" width="23.140625" style="2" customWidth="1"/>
    <col min="3843" max="3843" width="20.42578125" style="2" customWidth="1"/>
    <col min="3844" max="4095" width="11.42578125" style="2"/>
    <col min="4096" max="4096" width="34.140625" style="2" customWidth="1"/>
    <col min="4097" max="4097" width="28.5703125" style="2" customWidth="1"/>
    <col min="4098" max="4098" width="23.140625" style="2" customWidth="1"/>
    <col min="4099" max="4099" width="20.42578125" style="2" customWidth="1"/>
    <col min="4100" max="4351" width="11.42578125" style="2"/>
    <col min="4352" max="4352" width="34.140625" style="2" customWidth="1"/>
    <col min="4353" max="4353" width="28.5703125" style="2" customWidth="1"/>
    <col min="4354" max="4354" width="23.140625" style="2" customWidth="1"/>
    <col min="4355" max="4355" width="20.42578125" style="2" customWidth="1"/>
    <col min="4356" max="4607" width="11.42578125" style="2"/>
    <col min="4608" max="4608" width="34.140625" style="2" customWidth="1"/>
    <col min="4609" max="4609" width="28.5703125" style="2" customWidth="1"/>
    <col min="4610" max="4610" width="23.140625" style="2" customWidth="1"/>
    <col min="4611" max="4611" width="20.42578125" style="2" customWidth="1"/>
    <col min="4612" max="4863" width="11.42578125" style="2"/>
    <col min="4864" max="4864" width="34.140625" style="2" customWidth="1"/>
    <col min="4865" max="4865" width="28.5703125" style="2" customWidth="1"/>
    <col min="4866" max="4866" width="23.140625" style="2" customWidth="1"/>
    <col min="4867" max="4867" width="20.42578125" style="2" customWidth="1"/>
    <col min="4868" max="5119" width="11.42578125" style="2"/>
    <col min="5120" max="5120" width="34.140625" style="2" customWidth="1"/>
    <col min="5121" max="5121" width="28.5703125" style="2" customWidth="1"/>
    <col min="5122" max="5122" width="23.140625" style="2" customWidth="1"/>
    <col min="5123" max="5123" width="20.42578125" style="2" customWidth="1"/>
    <col min="5124" max="5375" width="11.42578125" style="2"/>
    <col min="5376" max="5376" width="34.140625" style="2" customWidth="1"/>
    <col min="5377" max="5377" width="28.5703125" style="2" customWidth="1"/>
    <col min="5378" max="5378" width="23.140625" style="2" customWidth="1"/>
    <col min="5379" max="5379" width="20.42578125" style="2" customWidth="1"/>
    <col min="5380" max="5631" width="11.42578125" style="2"/>
    <col min="5632" max="5632" width="34.140625" style="2" customWidth="1"/>
    <col min="5633" max="5633" width="28.5703125" style="2" customWidth="1"/>
    <col min="5634" max="5634" width="23.140625" style="2" customWidth="1"/>
    <col min="5635" max="5635" width="20.42578125" style="2" customWidth="1"/>
    <col min="5636" max="5887" width="11.42578125" style="2"/>
    <col min="5888" max="5888" width="34.140625" style="2" customWidth="1"/>
    <col min="5889" max="5889" width="28.5703125" style="2" customWidth="1"/>
    <col min="5890" max="5890" width="23.140625" style="2" customWidth="1"/>
    <col min="5891" max="5891" width="20.42578125" style="2" customWidth="1"/>
    <col min="5892" max="6143" width="11.42578125" style="2"/>
    <col min="6144" max="6144" width="34.140625" style="2" customWidth="1"/>
    <col min="6145" max="6145" width="28.5703125" style="2" customWidth="1"/>
    <col min="6146" max="6146" width="23.140625" style="2" customWidth="1"/>
    <col min="6147" max="6147" width="20.42578125" style="2" customWidth="1"/>
    <col min="6148" max="6399" width="11.42578125" style="2"/>
    <col min="6400" max="6400" width="34.140625" style="2" customWidth="1"/>
    <col min="6401" max="6401" width="28.5703125" style="2" customWidth="1"/>
    <col min="6402" max="6402" width="23.140625" style="2" customWidth="1"/>
    <col min="6403" max="6403" width="20.42578125" style="2" customWidth="1"/>
    <col min="6404" max="6655" width="11.42578125" style="2"/>
    <col min="6656" max="6656" width="34.140625" style="2" customWidth="1"/>
    <col min="6657" max="6657" width="28.5703125" style="2" customWidth="1"/>
    <col min="6658" max="6658" width="23.140625" style="2" customWidth="1"/>
    <col min="6659" max="6659" width="20.42578125" style="2" customWidth="1"/>
    <col min="6660" max="6911" width="11.42578125" style="2"/>
    <col min="6912" max="6912" width="34.140625" style="2" customWidth="1"/>
    <col min="6913" max="6913" width="28.5703125" style="2" customWidth="1"/>
    <col min="6914" max="6914" width="23.140625" style="2" customWidth="1"/>
    <col min="6915" max="6915" width="20.42578125" style="2" customWidth="1"/>
    <col min="6916" max="7167" width="11.42578125" style="2"/>
    <col min="7168" max="7168" width="34.140625" style="2" customWidth="1"/>
    <col min="7169" max="7169" width="28.5703125" style="2" customWidth="1"/>
    <col min="7170" max="7170" width="23.140625" style="2" customWidth="1"/>
    <col min="7171" max="7171" width="20.42578125" style="2" customWidth="1"/>
    <col min="7172" max="7423" width="11.42578125" style="2"/>
    <col min="7424" max="7424" width="34.140625" style="2" customWidth="1"/>
    <col min="7425" max="7425" width="28.5703125" style="2" customWidth="1"/>
    <col min="7426" max="7426" width="23.140625" style="2" customWidth="1"/>
    <col min="7427" max="7427" width="20.42578125" style="2" customWidth="1"/>
    <col min="7428" max="7679" width="11.42578125" style="2"/>
    <col min="7680" max="7680" width="34.140625" style="2" customWidth="1"/>
    <col min="7681" max="7681" width="28.5703125" style="2" customWidth="1"/>
    <col min="7682" max="7682" width="23.140625" style="2" customWidth="1"/>
    <col min="7683" max="7683" width="20.42578125" style="2" customWidth="1"/>
    <col min="7684" max="7935" width="11.42578125" style="2"/>
    <col min="7936" max="7936" width="34.140625" style="2" customWidth="1"/>
    <col min="7937" max="7937" width="28.5703125" style="2" customWidth="1"/>
    <col min="7938" max="7938" width="23.140625" style="2" customWidth="1"/>
    <col min="7939" max="7939" width="20.42578125" style="2" customWidth="1"/>
    <col min="7940" max="8191" width="11.42578125" style="2"/>
    <col min="8192" max="8192" width="34.140625" style="2" customWidth="1"/>
    <col min="8193" max="8193" width="28.5703125" style="2" customWidth="1"/>
    <col min="8194" max="8194" width="23.140625" style="2" customWidth="1"/>
    <col min="8195" max="8195" width="20.42578125" style="2" customWidth="1"/>
    <col min="8196" max="8447" width="11.42578125" style="2"/>
    <col min="8448" max="8448" width="34.140625" style="2" customWidth="1"/>
    <col min="8449" max="8449" width="28.5703125" style="2" customWidth="1"/>
    <col min="8450" max="8450" width="23.140625" style="2" customWidth="1"/>
    <col min="8451" max="8451" width="20.42578125" style="2" customWidth="1"/>
    <col min="8452" max="8703" width="11.42578125" style="2"/>
    <col min="8704" max="8704" width="34.140625" style="2" customWidth="1"/>
    <col min="8705" max="8705" width="28.5703125" style="2" customWidth="1"/>
    <col min="8706" max="8706" width="23.140625" style="2" customWidth="1"/>
    <col min="8707" max="8707" width="20.42578125" style="2" customWidth="1"/>
    <col min="8708" max="8959" width="11.42578125" style="2"/>
    <col min="8960" max="8960" width="34.140625" style="2" customWidth="1"/>
    <col min="8961" max="8961" width="28.5703125" style="2" customWidth="1"/>
    <col min="8962" max="8962" width="23.140625" style="2" customWidth="1"/>
    <col min="8963" max="8963" width="20.42578125" style="2" customWidth="1"/>
    <col min="8964" max="9215" width="11.42578125" style="2"/>
    <col min="9216" max="9216" width="34.140625" style="2" customWidth="1"/>
    <col min="9217" max="9217" width="28.5703125" style="2" customWidth="1"/>
    <col min="9218" max="9218" width="23.140625" style="2" customWidth="1"/>
    <col min="9219" max="9219" width="20.42578125" style="2" customWidth="1"/>
    <col min="9220" max="9471" width="11.42578125" style="2"/>
    <col min="9472" max="9472" width="34.140625" style="2" customWidth="1"/>
    <col min="9473" max="9473" width="28.5703125" style="2" customWidth="1"/>
    <col min="9474" max="9474" width="23.140625" style="2" customWidth="1"/>
    <col min="9475" max="9475" width="20.42578125" style="2" customWidth="1"/>
    <col min="9476" max="9727" width="11.42578125" style="2"/>
    <col min="9728" max="9728" width="34.140625" style="2" customWidth="1"/>
    <col min="9729" max="9729" width="28.5703125" style="2" customWidth="1"/>
    <col min="9730" max="9730" width="23.140625" style="2" customWidth="1"/>
    <col min="9731" max="9731" width="20.42578125" style="2" customWidth="1"/>
    <col min="9732" max="9983" width="11.42578125" style="2"/>
    <col min="9984" max="9984" width="34.140625" style="2" customWidth="1"/>
    <col min="9985" max="9985" width="28.5703125" style="2" customWidth="1"/>
    <col min="9986" max="9986" width="23.140625" style="2" customWidth="1"/>
    <col min="9987" max="9987" width="20.42578125" style="2" customWidth="1"/>
    <col min="9988" max="10239" width="11.42578125" style="2"/>
    <col min="10240" max="10240" width="34.140625" style="2" customWidth="1"/>
    <col min="10241" max="10241" width="28.5703125" style="2" customWidth="1"/>
    <col min="10242" max="10242" width="23.140625" style="2" customWidth="1"/>
    <col min="10243" max="10243" width="20.42578125" style="2" customWidth="1"/>
    <col min="10244" max="10495" width="11.42578125" style="2"/>
    <col min="10496" max="10496" width="34.140625" style="2" customWidth="1"/>
    <col min="10497" max="10497" width="28.5703125" style="2" customWidth="1"/>
    <col min="10498" max="10498" width="23.140625" style="2" customWidth="1"/>
    <col min="10499" max="10499" width="20.42578125" style="2" customWidth="1"/>
    <col min="10500" max="10751" width="11.42578125" style="2"/>
    <col min="10752" max="10752" width="34.140625" style="2" customWidth="1"/>
    <col min="10753" max="10753" width="28.5703125" style="2" customWidth="1"/>
    <col min="10754" max="10754" width="23.140625" style="2" customWidth="1"/>
    <col min="10755" max="10755" width="20.42578125" style="2" customWidth="1"/>
    <col min="10756" max="11007" width="11.42578125" style="2"/>
    <col min="11008" max="11008" width="34.140625" style="2" customWidth="1"/>
    <col min="11009" max="11009" width="28.5703125" style="2" customWidth="1"/>
    <col min="11010" max="11010" width="23.140625" style="2" customWidth="1"/>
    <col min="11011" max="11011" width="20.42578125" style="2" customWidth="1"/>
    <col min="11012" max="11263" width="11.42578125" style="2"/>
    <col min="11264" max="11264" width="34.140625" style="2" customWidth="1"/>
    <col min="11265" max="11265" width="28.5703125" style="2" customWidth="1"/>
    <col min="11266" max="11266" width="23.140625" style="2" customWidth="1"/>
    <col min="11267" max="11267" width="20.42578125" style="2" customWidth="1"/>
    <col min="11268" max="11519" width="11.42578125" style="2"/>
    <col min="11520" max="11520" width="34.140625" style="2" customWidth="1"/>
    <col min="11521" max="11521" width="28.5703125" style="2" customWidth="1"/>
    <col min="11522" max="11522" width="23.140625" style="2" customWidth="1"/>
    <col min="11523" max="11523" width="20.42578125" style="2" customWidth="1"/>
    <col min="11524" max="11775" width="11.42578125" style="2"/>
    <col min="11776" max="11776" width="34.140625" style="2" customWidth="1"/>
    <col min="11777" max="11777" width="28.5703125" style="2" customWidth="1"/>
    <col min="11778" max="11778" width="23.140625" style="2" customWidth="1"/>
    <col min="11779" max="11779" width="20.42578125" style="2" customWidth="1"/>
    <col min="11780" max="12031" width="11.42578125" style="2"/>
    <col min="12032" max="12032" width="34.140625" style="2" customWidth="1"/>
    <col min="12033" max="12033" width="28.5703125" style="2" customWidth="1"/>
    <col min="12034" max="12034" width="23.140625" style="2" customWidth="1"/>
    <col min="12035" max="12035" width="20.42578125" style="2" customWidth="1"/>
    <col min="12036" max="12287" width="11.42578125" style="2"/>
    <col min="12288" max="12288" width="34.140625" style="2" customWidth="1"/>
    <col min="12289" max="12289" width="28.5703125" style="2" customWidth="1"/>
    <col min="12290" max="12290" width="23.140625" style="2" customWidth="1"/>
    <col min="12291" max="12291" width="20.42578125" style="2" customWidth="1"/>
    <col min="12292" max="12543" width="11.42578125" style="2"/>
    <col min="12544" max="12544" width="34.140625" style="2" customWidth="1"/>
    <col min="12545" max="12545" width="28.5703125" style="2" customWidth="1"/>
    <col min="12546" max="12546" width="23.140625" style="2" customWidth="1"/>
    <col min="12547" max="12547" width="20.42578125" style="2" customWidth="1"/>
    <col min="12548" max="12799" width="11.42578125" style="2"/>
    <col min="12800" max="12800" width="34.140625" style="2" customWidth="1"/>
    <col min="12801" max="12801" width="28.5703125" style="2" customWidth="1"/>
    <col min="12802" max="12802" width="23.140625" style="2" customWidth="1"/>
    <col min="12803" max="12803" width="20.42578125" style="2" customWidth="1"/>
    <col min="12804" max="13055" width="11.42578125" style="2"/>
    <col min="13056" max="13056" width="34.140625" style="2" customWidth="1"/>
    <col min="13057" max="13057" width="28.5703125" style="2" customWidth="1"/>
    <col min="13058" max="13058" width="23.140625" style="2" customWidth="1"/>
    <col min="13059" max="13059" width="20.42578125" style="2" customWidth="1"/>
    <col min="13060" max="13311" width="11.42578125" style="2"/>
    <col min="13312" max="13312" width="34.140625" style="2" customWidth="1"/>
    <col min="13313" max="13313" width="28.5703125" style="2" customWidth="1"/>
    <col min="13314" max="13314" width="23.140625" style="2" customWidth="1"/>
    <col min="13315" max="13315" width="20.42578125" style="2" customWidth="1"/>
    <col min="13316" max="13567" width="11.42578125" style="2"/>
    <col min="13568" max="13568" width="34.140625" style="2" customWidth="1"/>
    <col min="13569" max="13569" width="28.5703125" style="2" customWidth="1"/>
    <col min="13570" max="13570" width="23.140625" style="2" customWidth="1"/>
    <col min="13571" max="13571" width="20.42578125" style="2" customWidth="1"/>
    <col min="13572" max="13823" width="11.42578125" style="2"/>
    <col min="13824" max="13824" width="34.140625" style="2" customWidth="1"/>
    <col min="13825" max="13825" width="28.5703125" style="2" customWidth="1"/>
    <col min="13826" max="13826" width="23.140625" style="2" customWidth="1"/>
    <col min="13827" max="13827" width="20.42578125" style="2" customWidth="1"/>
    <col min="13828" max="14079" width="11.42578125" style="2"/>
    <col min="14080" max="14080" width="34.140625" style="2" customWidth="1"/>
    <col min="14081" max="14081" width="28.5703125" style="2" customWidth="1"/>
    <col min="14082" max="14082" width="23.140625" style="2" customWidth="1"/>
    <col min="14083" max="14083" width="20.42578125" style="2" customWidth="1"/>
    <col min="14084" max="14335" width="11.42578125" style="2"/>
    <col min="14336" max="14336" width="34.140625" style="2" customWidth="1"/>
    <col min="14337" max="14337" width="28.5703125" style="2" customWidth="1"/>
    <col min="14338" max="14338" width="23.140625" style="2" customWidth="1"/>
    <col min="14339" max="14339" width="20.42578125" style="2" customWidth="1"/>
    <col min="14340" max="14591" width="11.42578125" style="2"/>
    <col min="14592" max="14592" width="34.140625" style="2" customWidth="1"/>
    <col min="14593" max="14593" width="28.5703125" style="2" customWidth="1"/>
    <col min="14594" max="14594" width="23.140625" style="2" customWidth="1"/>
    <col min="14595" max="14595" width="20.42578125" style="2" customWidth="1"/>
    <col min="14596" max="14847" width="11.42578125" style="2"/>
    <col min="14848" max="14848" width="34.140625" style="2" customWidth="1"/>
    <col min="14849" max="14849" width="28.5703125" style="2" customWidth="1"/>
    <col min="14850" max="14850" width="23.140625" style="2" customWidth="1"/>
    <col min="14851" max="14851" width="20.42578125" style="2" customWidth="1"/>
    <col min="14852" max="15103" width="11.42578125" style="2"/>
    <col min="15104" max="15104" width="34.140625" style="2" customWidth="1"/>
    <col min="15105" max="15105" width="28.5703125" style="2" customWidth="1"/>
    <col min="15106" max="15106" width="23.140625" style="2" customWidth="1"/>
    <col min="15107" max="15107" width="20.42578125" style="2" customWidth="1"/>
    <col min="15108" max="15359" width="11.42578125" style="2"/>
    <col min="15360" max="15360" width="34.140625" style="2" customWidth="1"/>
    <col min="15361" max="15361" width="28.5703125" style="2" customWidth="1"/>
    <col min="15362" max="15362" width="23.140625" style="2" customWidth="1"/>
    <col min="15363" max="15363" width="20.42578125" style="2" customWidth="1"/>
    <col min="15364" max="15615" width="11.42578125" style="2"/>
    <col min="15616" max="15616" width="34.140625" style="2" customWidth="1"/>
    <col min="15617" max="15617" width="28.5703125" style="2" customWidth="1"/>
    <col min="15618" max="15618" width="23.140625" style="2" customWidth="1"/>
    <col min="15619" max="15619" width="20.42578125" style="2" customWidth="1"/>
    <col min="15620" max="15871" width="11.42578125" style="2"/>
    <col min="15872" max="15872" width="34.140625" style="2" customWidth="1"/>
    <col min="15873" max="15873" width="28.5703125" style="2" customWidth="1"/>
    <col min="15874" max="15874" width="23.140625" style="2" customWidth="1"/>
    <col min="15875" max="15875" width="20.42578125" style="2" customWidth="1"/>
    <col min="15876" max="16127" width="11.42578125" style="2"/>
    <col min="16128" max="16128" width="34.140625" style="2" customWidth="1"/>
    <col min="16129" max="16129" width="28.5703125" style="2" customWidth="1"/>
    <col min="16130" max="16130" width="23.140625" style="2" customWidth="1"/>
    <col min="16131" max="16131" width="20.42578125" style="2" customWidth="1"/>
    <col min="16132" max="16384" width="11.42578125" style="2"/>
  </cols>
  <sheetData>
    <row r="1" spans="1:3">
      <c r="A1" s="1" t="s">
        <v>365</v>
      </c>
      <c r="B1" s="1"/>
      <c r="C1" s="1"/>
    </row>
    <row r="2" spans="1:3">
      <c r="A2" s="3" t="s">
        <v>2559</v>
      </c>
      <c r="B2" s="3"/>
      <c r="C2" s="3"/>
    </row>
    <row r="3" spans="1:3">
      <c r="A3" s="2302" t="s">
        <v>1987</v>
      </c>
      <c r="B3" s="2302"/>
      <c r="C3" s="2302"/>
    </row>
    <row r="4" spans="1:3">
      <c r="A4" s="1826" t="s">
        <v>5622</v>
      </c>
      <c r="B4" s="1831" t="s">
        <v>1503</v>
      </c>
      <c r="C4" s="683" t="s">
        <v>0</v>
      </c>
    </row>
    <row r="5" spans="1:3">
      <c r="A5" s="2303" t="s">
        <v>5623</v>
      </c>
      <c r="B5" s="1833" t="s">
        <v>5624</v>
      </c>
      <c r="C5" s="702">
        <v>2768</v>
      </c>
    </row>
    <row r="6" spans="1:3">
      <c r="A6" s="2303"/>
      <c r="B6" s="1833" t="s">
        <v>1988</v>
      </c>
      <c r="C6" s="702">
        <v>2590</v>
      </c>
    </row>
    <row r="7" spans="1:3" ht="25.5">
      <c r="A7" s="2303"/>
      <c r="B7" s="1833" t="s">
        <v>5620</v>
      </c>
      <c r="C7" s="702">
        <v>2768</v>
      </c>
    </row>
    <row r="8" spans="1:3" ht="25.5">
      <c r="A8" s="2112" t="s">
        <v>5629</v>
      </c>
      <c r="B8" s="1833" t="s">
        <v>5627</v>
      </c>
      <c r="C8" s="702">
        <v>2122</v>
      </c>
    </row>
    <row r="9" spans="1:3" ht="38.25">
      <c r="A9" s="2118"/>
      <c r="B9" s="1833" t="s">
        <v>5625</v>
      </c>
      <c r="C9" s="702">
        <v>2403</v>
      </c>
    </row>
    <row r="10" spans="1:3" ht="38.25">
      <c r="A10" s="2113"/>
      <c r="B10" s="1833" t="s">
        <v>5626</v>
      </c>
      <c r="C10" s="702">
        <v>2122</v>
      </c>
    </row>
    <row r="11" spans="1:3" ht="76.5">
      <c r="A11" s="1428" t="s">
        <v>5628</v>
      </c>
      <c r="B11" s="1833" t="s">
        <v>5630</v>
      </c>
      <c r="C11" s="702">
        <v>2605</v>
      </c>
    </row>
    <row r="12" spans="1:3">
      <c r="A12" s="63" t="s">
        <v>1908</v>
      </c>
      <c r="B12" s="713"/>
    </row>
  </sheetData>
  <mergeCells count="3">
    <mergeCell ref="A3:C3"/>
    <mergeCell ref="A5:A7"/>
    <mergeCell ref="A8:A10"/>
  </mergeCells>
  <printOptions horizontalCentered="1"/>
  <pageMargins left="0.23622047244094491" right="0.23622047244094491" top="0.74803149606299213" bottom="0.74803149606299213" header="0.19685039370078741" footer="0.19685039370078741"/>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25"/>
  <sheetViews>
    <sheetView zoomScaleNormal="100" workbookViewId="0">
      <selection activeCell="A12" sqref="A12"/>
    </sheetView>
  </sheetViews>
  <sheetFormatPr baseColWidth="10" defaultColWidth="11.42578125" defaultRowHeight="12.75"/>
  <cols>
    <col min="1" max="1" width="41.42578125" style="2" customWidth="1"/>
    <col min="2" max="9" width="15.7109375" style="2" customWidth="1"/>
    <col min="10" max="16384" width="11.42578125" style="2"/>
  </cols>
  <sheetData>
    <row r="1" spans="1:7">
      <c r="A1" s="1" t="s">
        <v>365</v>
      </c>
    </row>
    <row r="2" spans="1:7">
      <c r="A2" s="3" t="s">
        <v>2560</v>
      </c>
    </row>
    <row r="3" spans="1:7">
      <c r="A3" s="361" t="s">
        <v>5106</v>
      </c>
    </row>
    <row r="4" spans="1:7" ht="38.25">
      <c r="A4" s="683" t="s">
        <v>29</v>
      </c>
      <c r="B4" s="683" t="s">
        <v>1989</v>
      </c>
      <c r="C4" s="683" t="s">
        <v>1990</v>
      </c>
      <c r="D4" s="683" t="s">
        <v>5621</v>
      </c>
      <c r="E4" s="683" t="s">
        <v>1991</v>
      </c>
      <c r="F4" s="683" t="s">
        <v>1992</v>
      </c>
      <c r="G4" s="683" t="s">
        <v>1993</v>
      </c>
    </row>
    <row r="5" spans="1:7">
      <c r="A5" s="687" t="s">
        <v>16</v>
      </c>
      <c r="B5" s="426">
        <v>1380</v>
      </c>
      <c r="C5" s="426">
        <v>1185</v>
      </c>
      <c r="D5" s="1715">
        <f t="shared" ref="D5:D15" si="0">(C5/B5)*100</f>
        <v>85.869565217391312</v>
      </c>
      <c r="E5" s="97">
        <v>85</v>
      </c>
      <c r="F5" s="97">
        <v>26</v>
      </c>
      <c r="G5" s="1716">
        <f t="shared" ref="G5:G15" si="1">(F5/E5)*100</f>
        <v>30.588235294117649</v>
      </c>
    </row>
    <row r="6" spans="1:7">
      <c r="A6" s="687" t="s">
        <v>36</v>
      </c>
      <c r="B6" s="97">
        <v>327</v>
      </c>
      <c r="C6" s="97">
        <v>311</v>
      </c>
      <c r="D6" s="1715">
        <f t="shared" si="0"/>
        <v>95.107033639143737</v>
      </c>
      <c r="E6" s="97">
        <v>50</v>
      </c>
      <c r="F6" s="97">
        <v>42</v>
      </c>
      <c r="G6" s="1716">
        <f t="shared" si="1"/>
        <v>84</v>
      </c>
    </row>
    <row r="7" spans="1:7">
      <c r="A7" s="687" t="s">
        <v>584</v>
      </c>
      <c r="B7" s="97">
        <v>696</v>
      </c>
      <c r="C7" s="97">
        <v>575</v>
      </c>
      <c r="D7" s="1715">
        <f t="shared" si="0"/>
        <v>82.614942528735639</v>
      </c>
      <c r="E7" s="97">
        <v>67</v>
      </c>
      <c r="F7" s="97">
        <v>19</v>
      </c>
      <c r="G7" s="1716">
        <f t="shared" si="1"/>
        <v>28.35820895522388</v>
      </c>
    </row>
    <row r="8" spans="1:7">
      <c r="A8" s="687" t="s">
        <v>17</v>
      </c>
      <c r="B8" s="426">
        <v>753</v>
      </c>
      <c r="C8" s="426">
        <v>586</v>
      </c>
      <c r="D8" s="1715">
        <f t="shared" si="0"/>
        <v>77.822045152722438</v>
      </c>
      <c r="E8" s="97">
        <v>88</v>
      </c>
      <c r="F8" s="97">
        <v>11</v>
      </c>
      <c r="G8" s="1716">
        <f t="shared" si="1"/>
        <v>12.5</v>
      </c>
    </row>
    <row r="9" spans="1:7">
      <c r="A9" s="687" t="s">
        <v>20</v>
      </c>
      <c r="B9" s="97">
        <v>549</v>
      </c>
      <c r="C9" s="97">
        <v>481</v>
      </c>
      <c r="D9" s="1715">
        <f t="shared" si="0"/>
        <v>87.613843351548269</v>
      </c>
      <c r="E9" s="97">
        <v>72</v>
      </c>
      <c r="F9" s="97">
        <v>22</v>
      </c>
      <c r="G9" s="1716">
        <f t="shared" si="1"/>
        <v>30.555555555555557</v>
      </c>
    </row>
    <row r="10" spans="1:7">
      <c r="A10" s="687" t="s">
        <v>19</v>
      </c>
      <c r="B10" s="426">
        <v>1162</v>
      </c>
      <c r="C10" s="97">
        <v>952</v>
      </c>
      <c r="D10" s="1715">
        <f t="shared" si="0"/>
        <v>81.92771084337349</v>
      </c>
      <c r="E10" s="97">
        <v>88</v>
      </c>
      <c r="F10" s="97">
        <v>24</v>
      </c>
      <c r="G10" s="1716">
        <f t="shared" si="1"/>
        <v>27.27272727272727</v>
      </c>
    </row>
    <row r="11" spans="1:7">
      <c r="A11" s="687" t="s">
        <v>18</v>
      </c>
      <c r="B11" s="426">
        <v>1024</v>
      </c>
      <c r="C11" s="97">
        <v>940</v>
      </c>
      <c r="D11" s="1715">
        <f t="shared" si="0"/>
        <v>91.796875</v>
      </c>
      <c r="E11" s="97">
        <v>86</v>
      </c>
      <c r="F11" s="97">
        <v>36</v>
      </c>
      <c r="G11" s="1716">
        <f t="shared" si="1"/>
        <v>41.860465116279073</v>
      </c>
    </row>
    <row r="12" spans="1:7">
      <c r="A12" s="687" t="s">
        <v>25</v>
      </c>
      <c r="B12" s="97">
        <v>275</v>
      </c>
      <c r="C12" s="97">
        <v>254</v>
      </c>
      <c r="D12" s="1715">
        <f t="shared" si="0"/>
        <v>92.36363636363636</v>
      </c>
      <c r="E12" s="97">
        <v>50</v>
      </c>
      <c r="F12" s="97">
        <v>33</v>
      </c>
      <c r="G12" s="1716">
        <f t="shared" si="1"/>
        <v>66</v>
      </c>
    </row>
    <row r="13" spans="1:7">
      <c r="A13" s="715" t="s">
        <v>23</v>
      </c>
      <c r="B13" s="97">
        <v>364</v>
      </c>
      <c r="C13" s="97">
        <v>339</v>
      </c>
      <c r="D13" s="1715">
        <f t="shared" si="0"/>
        <v>93.131868131868131</v>
      </c>
      <c r="E13" s="97">
        <v>58</v>
      </c>
      <c r="F13" s="97">
        <v>42</v>
      </c>
      <c r="G13" s="1716">
        <f t="shared" si="1"/>
        <v>72.41379310344827</v>
      </c>
    </row>
    <row r="14" spans="1:7">
      <c r="A14" s="687" t="s">
        <v>24</v>
      </c>
      <c r="B14" s="97">
        <v>442</v>
      </c>
      <c r="C14" s="97">
        <v>398</v>
      </c>
      <c r="D14" s="1715">
        <f t="shared" si="0"/>
        <v>90.045248868778287</v>
      </c>
      <c r="E14" s="97">
        <v>76</v>
      </c>
      <c r="F14" s="97">
        <v>33</v>
      </c>
      <c r="G14" s="1716">
        <f t="shared" si="1"/>
        <v>43.421052631578952</v>
      </c>
    </row>
    <row r="15" spans="1:7">
      <c r="A15" s="687" t="s">
        <v>30</v>
      </c>
      <c r="B15" s="97">
        <v>290</v>
      </c>
      <c r="C15" s="97">
        <v>247</v>
      </c>
      <c r="D15" s="1715">
        <f t="shared" si="0"/>
        <v>85.172413793103459</v>
      </c>
      <c r="E15" s="97">
        <v>48</v>
      </c>
      <c r="F15" s="97">
        <v>31</v>
      </c>
      <c r="G15" s="1716">
        <f t="shared" si="1"/>
        <v>64.583333333333343</v>
      </c>
    </row>
    <row r="16" spans="1:7">
      <c r="A16" s="687" t="s">
        <v>619</v>
      </c>
      <c r="B16" s="97">
        <v>2</v>
      </c>
      <c r="C16" s="97">
        <v>2</v>
      </c>
      <c r="D16" s="1715">
        <f>(C16/B16)*100</f>
        <v>100</v>
      </c>
      <c r="E16" s="97">
        <v>4</v>
      </c>
      <c r="F16" s="97">
        <v>4</v>
      </c>
      <c r="G16" s="1716">
        <f t="shared" ref="G16:G22" si="2">(F16/E16)*100</f>
        <v>100</v>
      </c>
    </row>
    <row r="17" spans="1:7">
      <c r="A17" s="687" t="s">
        <v>622</v>
      </c>
      <c r="B17" s="97">
        <v>287</v>
      </c>
      <c r="C17" s="97">
        <v>267</v>
      </c>
      <c r="D17" s="1715">
        <f>(C17/B17)*100</f>
        <v>93.031358885017426</v>
      </c>
      <c r="E17" s="97">
        <v>58</v>
      </c>
      <c r="F17" s="97">
        <v>46</v>
      </c>
      <c r="G17" s="1716">
        <f t="shared" si="2"/>
        <v>79.310344827586206</v>
      </c>
    </row>
    <row r="18" spans="1:7">
      <c r="A18" s="687" t="s">
        <v>1994</v>
      </c>
      <c r="B18" s="97">
        <v>717</v>
      </c>
      <c r="C18" s="97">
        <v>637</v>
      </c>
      <c r="D18" s="1715">
        <f>(C18/B18)*100</f>
        <v>88.842398884239898</v>
      </c>
      <c r="E18" s="97">
        <v>60</v>
      </c>
      <c r="F18" s="97">
        <v>22</v>
      </c>
      <c r="G18" s="1716">
        <f t="shared" si="2"/>
        <v>36.666666666666664</v>
      </c>
    </row>
    <row r="19" spans="1:7">
      <c r="A19" s="687" t="s">
        <v>38</v>
      </c>
      <c r="B19" s="97">
        <v>296</v>
      </c>
      <c r="C19" s="97">
        <v>256</v>
      </c>
      <c r="D19" s="1715">
        <f>(C19/B19)*100</f>
        <v>86.486486486486484</v>
      </c>
      <c r="E19" s="97">
        <v>35</v>
      </c>
      <c r="F19" s="97">
        <v>19</v>
      </c>
      <c r="G19" s="1716">
        <f t="shared" si="2"/>
        <v>54.285714285714285</v>
      </c>
    </row>
    <row r="20" spans="1:7">
      <c r="A20" s="687" t="s">
        <v>1997</v>
      </c>
      <c r="B20" s="97">
        <v>0</v>
      </c>
      <c r="C20" s="97">
        <v>0</v>
      </c>
      <c r="D20" s="714" t="s">
        <v>757</v>
      </c>
      <c r="E20" s="97">
        <v>12</v>
      </c>
      <c r="F20" s="97">
        <v>12</v>
      </c>
      <c r="G20" s="1716">
        <f t="shared" si="2"/>
        <v>100</v>
      </c>
    </row>
    <row r="21" spans="1:7">
      <c r="A21" s="687" t="s">
        <v>1996</v>
      </c>
      <c r="B21" s="97">
        <v>0</v>
      </c>
      <c r="C21" s="97">
        <v>0</v>
      </c>
      <c r="D21" s="714" t="s">
        <v>757</v>
      </c>
      <c r="E21" s="97">
        <v>15</v>
      </c>
      <c r="F21" s="97">
        <v>15</v>
      </c>
      <c r="G21" s="1716">
        <f t="shared" si="2"/>
        <v>100</v>
      </c>
    </row>
    <row r="22" spans="1:7">
      <c r="A22" s="687" t="s">
        <v>1995</v>
      </c>
      <c r="B22" s="97">
        <v>80</v>
      </c>
      <c r="C22" s="97">
        <v>80</v>
      </c>
      <c r="D22" s="1715">
        <f>(C22/B22)*100</f>
        <v>100</v>
      </c>
      <c r="E22" s="97">
        <v>18</v>
      </c>
      <c r="F22" s="97">
        <v>18</v>
      </c>
      <c r="G22" s="1716">
        <f t="shared" si="2"/>
        <v>100</v>
      </c>
    </row>
    <row r="23" spans="1:7">
      <c r="A23" s="716" t="s">
        <v>0</v>
      </c>
      <c r="B23" s="717">
        <f>SUM(B5:B22)</f>
        <v>8644</v>
      </c>
      <c r="C23" s="717">
        <f>SUM(C5:C22)</f>
        <v>7510</v>
      </c>
      <c r="D23" s="1834">
        <f>C23/B23*100</f>
        <v>86.881073577047658</v>
      </c>
      <c r="E23" s="717">
        <f>SUM(E5:E22)</f>
        <v>970</v>
      </c>
      <c r="F23" s="717">
        <f>SUM(F5:F22)</f>
        <v>455</v>
      </c>
      <c r="G23" s="1834">
        <f>F23/E23*100</f>
        <v>46.907216494845358</v>
      </c>
    </row>
    <row r="24" spans="1:7">
      <c r="A24" s="1832" t="s">
        <v>1998</v>
      </c>
    </row>
    <row r="25" spans="1:7">
      <c r="A25" s="63" t="s">
        <v>1908</v>
      </c>
    </row>
  </sheetData>
  <autoFilter ref="A4:G4">
    <sortState ref="A5:G22">
      <sortCondition ref="A4"/>
    </sortState>
  </autoFilter>
  <printOptions horizontalCentered="1"/>
  <pageMargins left="0.23622047244094491" right="0.23622047244094491" top="0.74803149606299213" bottom="0.74803149606299213" header="0.19685039370078741" footer="0.19685039370078741"/>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79"/>
  <sheetViews>
    <sheetView zoomScaleNormal="100" workbookViewId="0">
      <selection activeCell="A12" sqref="A12"/>
    </sheetView>
  </sheetViews>
  <sheetFormatPr baseColWidth="10" defaultRowHeight="12.75"/>
  <cols>
    <col min="1" max="1" width="28.7109375" style="159" customWidth="1"/>
    <col min="2" max="2" width="24.28515625" style="159" customWidth="1"/>
    <col min="3" max="12" width="10.7109375" style="159" customWidth="1"/>
    <col min="13" max="13" width="11.42578125" style="159"/>
    <col min="14" max="15" width="0" style="159" hidden="1" customWidth="1"/>
    <col min="16" max="255" width="11.42578125" style="159"/>
    <col min="256" max="256" width="28" style="159" customWidth="1"/>
    <col min="257" max="257" width="24.28515625" style="159" customWidth="1"/>
    <col min="258" max="268" width="12.85546875" style="159" customWidth="1"/>
    <col min="269" max="269" width="11.42578125" style="159"/>
    <col min="270" max="271" width="0" style="159" hidden="1" customWidth="1"/>
    <col min="272" max="511" width="11.42578125" style="159"/>
    <col min="512" max="512" width="28" style="159" customWidth="1"/>
    <col min="513" max="513" width="24.28515625" style="159" customWidth="1"/>
    <col min="514" max="524" width="12.85546875" style="159" customWidth="1"/>
    <col min="525" max="525" width="11.42578125" style="159"/>
    <col min="526" max="527" width="0" style="159" hidden="1" customWidth="1"/>
    <col min="528" max="767" width="11.42578125" style="159"/>
    <col min="768" max="768" width="28" style="159" customWidth="1"/>
    <col min="769" max="769" width="24.28515625" style="159" customWidth="1"/>
    <col min="770" max="780" width="12.85546875" style="159" customWidth="1"/>
    <col min="781" max="781" width="11.42578125" style="159"/>
    <col min="782" max="783" width="0" style="159" hidden="1" customWidth="1"/>
    <col min="784" max="1023" width="11.42578125" style="159"/>
    <col min="1024" max="1024" width="28" style="159" customWidth="1"/>
    <col min="1025" max="1025" width="24.28515625" style="159" customWidth="1"/>
    <col min="1026" max="1036" width="12.85546875" style="159" customWidth="1"/>
    <col min="1037" max="1037" width="11.42578125" style="159"/>
    <col min="1038" max="1039" width="0" style="159" hidden="1" customWidth="1"/>
    <col min="1040" max="1279" width="11.42578125" style="159"/>
    <col min="1280" max="1280" width="28" style="159" customWidth="1"/>
    <col min="1281" max="1281" width="24.28515625" style="159" customWidth="1"/>
    <col min="1282" max="1292" width="12.85546875" style="159" customWidth="1"/>
    <col min="1293" max="1293" width="11.42578125" style="159"/>
    <col min="1294" max="1295" width="0" style="159" hidden="1" customWidth="1"/>
    <col min="1296" max="1535" width="11.42578125" style="159"/>
    <col min="1536" max="1536" width="28" style="159" customWidth="1"/>
    <col min="1537" max="1537" width="24.28515625" style="159" customWidth="1"/>
    <col min="1538" max="1548" width="12.85546875" style="159" customWidth="1"/>
    <col min="1549" max="1549" width="11.42578125" style="159"/>
    <col min="1550" max="1551" width="0" style="159" hidden="1" customWidth="1"/>
    <col min="1552" max="1791" width="11.42578125" style="159"/>
    <col min="1792" max="1792" width="28" style="159" customWidth="1"/>
    <col min="1793" max="1793" width="24.28515625" style="159" customWidth="1"/>
    <col min="1794" max="1804" width="12.85546875" style="159" customWidth="1"/>
    <col min="1805" max="1805" width="11.42578125" style="159"/>
    <col min="1806" max="1807" width="0" style="159" hidden="1" customWidth="1"/>
    <col min="1808" max="2047" width="11.42578125" style="159"/>
    <col min="2048" max="2048" width="28" style="159" customWidth="1"/>
    <col min="2049" max="2049" width="24.28515625" style="159" customWidth="1"/>
    <col min="2050" max="2060" width="12.85546875" style="159" customWidth="1"/>
    <col min="2061" max="2061" width="11.42578125" style="159"/>
    <col min="2062" max="2063" width="0" style="159" hidden="1" customWidth="1"/>
    <col min="2064" max="2303" width="11.42578125" style="159"/>
    <col min="2304" max="2304" width="28" style="159" customWidth="1"/>
    <col min="2305" max="2305" width="24.28515625" style="159" customWidth="1"/>
    <col min="2306" max="2316" width="12.85546875" style="159" customWidth="1"/>
    <col min="2317" max="2317" width="11.42578125" style="159"/>
    <col min="2318" max="2319" width="0" style="159" hidden="1" customWidth="1"/>
    <col min="2320" max="2559" width="11.42578125" style="159"/>
    <col min="2560" max="2560" width="28" style="159" customWidth="1"/>
    <col min="2561" max="2561" width="24.28515625" style="159" customWidth="1"/>
    <col min="2562" max="2572" width="12.85546875" style="159" customWidth="1"/>
    <col min="2573" max="2573" width="11.42578125" style="159"/>
    <col min="2574" max="2575" width="0" style="159" hidden="1" customWidth="1"/>
    <col min="2576" max="2815" width="11.42578125" style="159"/>
    <col min="2816" max="2816" width="28" style="159" customWidth="1"/>
    <col min="2817" max="2817" width="24.28515625" style="159" customWidth="1"/>
    <col min="2818" max="2828" width="12.85546875" style="159" customWidth="1"/>
    <col min="2829" max="2829" width="11.42578125" style="159"/>
    <col min="2830" max="2831" width="0" style="159" hidden="1" customWidth="1"/>
    <col min="2832" max="3071" width="11.42578125" style="159"/>
    <col min="3072" max="3072" width="28" style="159" customWidth="1"/>
    <col min="3073" max="3073" width="24.28515625" style="159" customWidth="1"/>
    <col min="3074" max="3084" width="12.85546875" style="159" customWidth="1"/>
    <col min="3085" max="3085" width="11.42578125" style="159"/>
    <col min="3086" max="3087" width="0" style="159" hidden="1" customWidth="1"/>
    <col min="3088" max="3327" width="11.42578125" style="159"/>
    <col min="3328" max="3328" width="28" style="159" customWidth="1"/>
    <col min="3329" max="3329" width="24.28515625" style="159" customWidth="1"/>
    <col min="3330" max="3340" width="12.85546875" style="159" customWidth="1"/>
    <col min="3341" max="3341" width="11.42578125" style="159"/>
    <col min="3342" max="3343" width="0" style="159" hidden="1" customWidth="1"/>
    <col min="3344" max="3583" width="11.42578125" style="159"/>
    <col min="3584" max="3584" width="28" style="159" customWidth="1"/>
    <col min="3585" max="3585" width="24.28515625" style="159" customWidth="1"/>
    <col min="3586" max="3596" width="12.85546875" style="159" customWidth="1"/>
    <col min="3597" max="3597" width="11.42578125" style="159"/>
    <col min="3598" max="3599" width="0" style="159" hidden="1" customWidth="1"/>
    <col min="3600" max="3839" width="11.42578125" style="159"/>
    <col min="3840" max="3840" width="28" style="159" customWidth="1"/>
    <col min="3841" max="3841" width="24.28515625" style="159" customWidth="1"/>
    <col min="3842" max="3852" width="12.85546875" style="159" customWidth="1"/>
    <col min="3853" max="3853" width="11.42578125" style="159"/>
    <col min="3854" max="3855" width="0" style="159" hidden="1" customWidth="1"/>
    <col min="3856" max="4095" width="11.42578125" style="159"/>
    <col min="4096" max="4096" width="28" style="159" customWidth="1"/>
    <col min="4097" max="4097" width="24.28515625" style="159" customWidth="1"/>
    <col min="4098" max="4108" width="12.85546875" style="159" customWidth="1"/>
    <col min="4109" max="4109" width="11.42578125" style="159"/>
    <col min="4110" max="4111" width="0" style="159" hidden="1" customWidth="1"/>
    <col min="4112" max="4351" width="11.42578125" style="159"/>
    <col min="4352" max="4352" width="28" style="159" customWidth="1"/>
    <col min="4353" max="4353" width="24.28515625" style="159" customWidth="1"/>
    <col min="4354" max="4364" width="12.85546875" style="159" customWidth="1"/>
    <col min="4365" max="4365" width="11.42578125" style="159"/>
    <col min="4366" max="4367" width="0" style="159" hidden="1" customWidth="1"/>
    <col min="4368" max="4607" width="11.42578125" style="159"/>
    <col min="4608" max="4608" width="28" style="159" customWidth="1"/>
    <col min="4609" max="4609" width="24.28515625" style="159" customWidth="1"/>
    <col min="4610" max="4620" width="12.85546875" style="159" customWidth="1"/>
    <col min="4621" max="4621" width="11.42578125" style="159"/>
    <col min="4622" max="4623" width="0" style="159" hidden="1" customWidth="1"/>
    <col min="4624" max="4863" width="11.42578125" style="159"/>
    <col min="4864" max="4864" width="28" style="159" customWidth="1"/>
    <col min="4865" max="4865" width="24.28515625" style="159" customWidth="1"/>
    <col min="4866" max="4876" width="12.85546875" style="159" customWidth="1"/>
    <col min="4877" max="4877" width="11.42578125" style="159"/>
    <col min="4878" max="4879" width="0" style="159" hidden="1" customWidth="1"/>
    <col min="4880" max="5119" width="11.42578125" style="159"/>
    <col min="5120" max="5120" width="28" style="159" customWidth="1"/>
    <col min="5121" max="5121" width="24.28515625" style="159" customWidth="1"/>
    <col min="5122" max="5132" width="12.85546875" style="159" customWidth="1"/>
    <col min="5133" max="5133" width="11.42578125" style="159"/>
    <col min="5134" max="5135" width="0" style="159" hidden="1" customWidth="1"/>
    <col min="5136" max="5375" width="11.42578125" style="159"/>
    <col min="5376" max="5376" width="28" style="159" customWidth="1"/>
    <col min="5377" max="5377" width="24.28515625" style="159" customWidth="1"/>
    <col min="5378" max="5388" width="12.85546875" style="159" customWidth="1"/>
    <col min="5389" max="5389" width="11.42578125" style="159"/>
    <col min="5390" max="5391" width="0" style="159" hidden="1" customWidth="1"/>
    <col min="5392" max="5631" width="11.42578125" style="159"/>
    <col min="5632" max="5632" width="28" style="159" customWidth="1"/>
    <col min="5633" max="5633" width="24.28515625" style="159" customWidth="1"/>
    <col min="5634" max="5644" width="12.85546875" style="159" customWidth="1"/>
    <col min="5645" max="5645" width="11.42578125" style="159"/>
    <col min="5646" max="5647" width="0" style="159" hidden="1" customWidth="1"/>
    <col min="5648" max="5887" width="11.42578125" style="159"/>
    <col min="5888" max="5888" width="28" style="159" customWidth="1"/>
    <col min="5889" max="5889" width="24.28515625" style="159" customWidth="1"/>
    <col min="5890" max="5900" width="12.85546875" style="159" customWidth="1"/>
    <col min="5901" max="5901" width="11.42578125" style="159"/>
    <col min="5902" max="5903" width="0" style="159" hidden="1" customWidth="1"/>
    <col min="5904" max="6143" width="11.42578125" style="159"/>
    <col min="6144" max="6144" width="28" style="159" customWidth="1"/>
    <col min="6145" max="6145" width="24.28515625" style="159" customWidth="1"/>
    <col min="6146" max="6156" width="12.85546875" style="159" customWidth="1"/>
    <col min="6157" max="6157" width="11.42578125" style="159"/>
    <col min="6158" max="6159" width="0" style="159" hidden="1" customWidth="1"/>
    <col min="6160" max="6399" width="11.42578125" style="159"/>
    <col min="6400" max="6400" width="28" style="159" customWidth="1"/>
    <col min="6401" max="6401" width="24.28515625" style="159" customWidth="1"/>
    <col min="6402" max="6412" width="12.85546875" style="159" customWidth="1"/>
    <col min="6413" max="6413" width="11.42578125" style="159"/>
    <col min="6414" max="6415" width="0" style="159" hidden="1" customWidth="1"/>
    <col min="6416" max="6655" width="11.42578125" style="159"/>
    <col min="6656" max="6656" width="28" style="159" customWidth="1"/>
    <col min="6657" max="6657" width="24.28515625" style="159" customWidth="1"/>
    <col min="6658" max="6668" width="12.85546875" style="159" customWidth="1"/>
    <col min="6669" max="6669" width="11.42578125" style="159"/>
    <col min="6670" max="6671" width="0" style="159" hidden="1" customWidth="1"/>
    <col min="6672" max="6911" width="11.42578125" style="159"/>
    <col min="6912" max="6912" width="28" style="159" customWidth="1"/>
    <col min="6913" max="6913" width="24.28515625" style="159" customWidth="1"/>
    <col min="6914" max="6924" width="12.85546875" style="159" customWidth="1"/>
    <col min="6925" max="6925" width="11.42578125" style="159"/>
    <col min="6926" max="6927" width="0" style="159" hidden="1" customWidth="1"/>
    <col min="6928" max="7167" width="11.42578125" style="159"/>
    <col min="7168" max="7168" width="28" style="159" customWidth="1"/>
    <col min="7169" max="7169" width="24.28515625" style="159" customWidth="1"/>
    <col min="7170" max="7180" width="12.85546875" style="159" customWidth="1"/>
    <col min="7181" max="7181" width="11.42578125" style="159"/>
    <col min="7182" max="7183" width="0" style="159" hidden="1" customWidth="1"/>
    <col min="7184" max="7423" width="11.42578125" style="159"/>
    <col min="7424" max="7424" width="28" style="159" customWidth="1"/>
    <col min="7425" max="7425" width="24.28515625" style="159" customWidth="1"/>
    <col min="7426" max="7436" width="12.85546875" style="159" customWidth="1"/>
    <col min="7437" max="7437" width="11.42578125" style="159"/>
    <col min="7438" max="7439" width="0" style="159" hidden="1" customWidth="1"/>
    <col min="7440" max="7679" width="11.42578125" style="159"/>
    <col min="7680" max="7680" width="28" style="159" customWidth="1"/>
    <col min="7681" max="7681" width="24.28515625" style="159" customWidth="1"/>
    <col min="7682" max="7692" width="12.85546875" style="159" customWidth="1"/>
    <col min="7693" max="7693" width="11.42578125" style="159"/>
    <col min="7694" max="7695" width="0" style="159" hidden="1" customWidth="1"/>
    <col min="7696" max="7935" width="11.42578125" style="159"/>
    <col min="7936" max="7936" width="28" style="159" customWidth="1"/>
    <col min="7937" max="7937" width="24.28515625" style="159" customWidth="1"/>
    <col min="7938" max="7948" width="12.85546875" style="159" customWidth="1"/>
    <col min="7949" max="7949" width="11.42578125" style="159"/>
    <col min="7950" max="7951" width="0" style="159" hidden="1" customWidth="1"/>
    <col min="7952" max="8191" width="11.42578125" style="159"/>
    <col min="8192" max="8192" width="28" style="159" customWidth="1"/>
    <col min="8193" max="8193" width="24.28515625" style="159" customWidth="1"/>
    <col min="8194" max="8204" width="12.85546875" style="159" customWidth="1"/>
    <col min="8205" max="8205" width="11.42578125" style="159"/>
    <col min="8206" max="8207" width="0" style="159" hidden="1" customWidth="1"/>
    <col min="8208" max="8447" width="11.42578125" style="159"/>
    <col min="8448" max="8448" width="28" style="159" customWidth="1"/>
    <col min="8449" max="8449" width="24.28515625" style="159" customWidth="1"/>
    <col min="8450" max="8460" width="12.85546875" style="159" customWidth="1"/>
    <col min="8461" max="8461" width="11.42578125" style="159"/>
    <col min="8462" max="8463" width="0" style="159" hidden="1" customWidth="1"/>
    <col min="8464" max="8703" width="11.42578125" style="159"/>
    <col min="8704" max="8704" width="28" style="159" customWidth="1"/>
    <col min="8705" max="8705" width="24.28515625" style="159" customWidth="1"/>
    <col min="8706" max="8716" width="12.85546875" style="159" customWidth="1"/>
    <col min="8717" max="8717" width="11.42578125" style="159"/>
    <col min="8718" max="8719" width="0" style="159" hidden="1" customWidth="1"/>
    <col min="8720" max="8959" width="11.42578125" style="159"/>
    <col min="8960" max="8960" width="28" style="159" customWidth="1"/>
    <col min="8961" max="8961" width="24.28515625" style="159" customWidth="1"/>
    <col min="8962" max="8972" width="12.85546875" style="159" customWidth="1"/>
    <col min="8973" max="8973" width="11.42578125" style="159"/>
    <col min="8974" max="8975" width="0" style="159" hidden="1" customWidth="1"/>
    <col min="8976" max="9215" width="11.42578125" style="159"/>
    <col min="9216" max="9216" width="28" style="159" customWidth="1"/>
    <col min="9217" max="9217" width="24.28515625" style="159" customWidth="1"/>
    <col min="9218" max="9228" width="12.85546875" style="159" customWidth="1"/>
    <col min="9229" max="9229" width="11.42578125" style="159"/>
    <col min="9230" max="9231" width="0" style="159" hidden="1" customWidth="1"/>
    <col min="9232" max="9471" width="11.42578125" style="159"/>
    <col min="9472" max="9472" width="28" style="159" customWidth="1"/>
    <col min="9473" max="9473" width="24.28515625" style="159" customWidth="1"/>
    <col min="9474" max="9484" width="12.85546875" style="159" customWidth="1"/>
    <col min="9485" max="9485" width="11.42578125" style="159"/>
    <col min="9486" max="9487" width="0" style="159" hidden="1" customWidth="1"/>
    <col min="9488" max="9727" width="11.42578125" style="159"/>
    <col min="9728" max="9728" width="28" style="159" customWidth="1"/>
    <col min="9729" max="9729" width="24.28515625" style="159" customWidth="1"/>
    <col min="9730" max="9740" width="12.85546875" style="159" customWidth="1"/>
    <col min="9741" max="9741" width="11.42578125" style="159"/>
    <col min="9742" max="9743" width="0" style="159" hidden="1" customWidth="1"/>
    <col min="9744" max="9983" width="11.42578125" style="159"/>
    <col min="9984" max="9984" width="28" style="159" customWidth="1"/>
    <col min="9985" max="9985" width="24.28515625" style="159" customWidth="1"/>
    <col min="9986" max="9996" width="12.85546875" style="159" customWidth="1"/>
    <col min="9997" max="9997" width="11.42578125" style="159"/>
    <col min="9998" max="9999" width="0" style="159" hidden="1" customWidth="1"/>
    <col min="10000" max="10239" width="11.42578125" style="159"/>
    <col min="10240" max="10240" width="28" style="159" customWidth="1"/>
    <col min="10241" max="10241" width="24.28515625" style="159" customWidth="1"/>
    <col min="10242" max="10252" width="12.85546875" style="159" customWidth="1"/>
    <col min="10253" max="10253" width="11.42578125" style="159"/>
    <col min="10254" max="10255" width="0" style="159" hidden="1" customWidth="1"/>
    <col min="10256" max="10495" width="11.42578125" style="159"/>
    <col min="10496" max="10496" width="28" style="159" customWidth="1"/>
    <col min="10497" max="10497" width="24.28515625" style="159" customWidth="1"/>
    <col min="10498" max="10508" width="12.85546875" style="159" customWidth="1"/>
    <col min="10509" max="10509" width="11.42578125" style="159"/>
    <col min="10510" max="10511" width="0" style="159" hidden="1" customWidth="1"/>
    <col min="10512" max="10751" width="11.42578125" style="159"/>
    <col min="10752" max="10752" width="28" style="159" customWidth="1"/>
    <col min="10753" max="10753" width="24.28515625" style="159" customWidth="1"/>
    <col min="10754" max="10764" width="12.85546875" style="159" customWidth="1"/>
    <col min="10765" max="10765" width="11.42578125" style="159"/>
    <col min="10766" max="10767" width="0" style="159" hidden="1" customWidth="1"/>
    <col min="10768" max="11007" width="11.42578125" style="159"/>
    <col min="11008" max="11008" width="28" style="159" customWidth="1"/>
    <col min="11009" max="11009" width="24.28515625" style="159" customWidth="1"/>
    <col min="11010" max="11020" width="12.85546875" style="159" customWidth="1"/>
    <col min="11021" max="11021" width="11.42578125" style="159"/>
    <col min="11022" max="11023" width="0" style="159" hidden="1" customWidth="1"/>
    <col min="11024" max="11263" width="11.42578125" style="159"/>
    <col min="11264" max="11264" width="28" style="159" customWidth="1"/>
    <col min="11265" max="11265" width="24.28515625" style="159" customWidth="1"/>
    <col min="11266" max="11276" width="12.85546875" style="159" customWidth="1"/>
    <col min="11277" max="11277" width="11.42578125" style="159"/>
    <col min="11278" max="11279" width="0" style="159" hidden="1" customWidth="1"/>
    <col min="11280" max="11519" width="11.42578125" style="159"/>
    <col min="11520" max="11520" width="28" style="159" customWidth="1"/>
    <col min="11521" max="11521" width="24.28515625" style="159" customWidth="1"/>
    <col min="11522" max="11532" width="12.85546875" style="159" customWidth="1"/>
    <col min="11533" max="11533" width="11.42578125" style="159"/>
    <col min="11534" max="11535" width="0" style="159" hidden="1" customWidth="1"/>
    <col min="11536" max="11775" width="11.42578125" style="159"/>
    <col min="11776" max="11776" width="28" style="159" customWidth="1"/>
    <col min="11777" max="11777" width="24.28515625" style="159" customWidth="1"/>
    <col min="11778" max="11788" width="12.85546875" style="159" customWidth="1"/>
    <col min="11789" max="11789" width="11.42578125" style="159"/>
    <col min="11790" max="11791" width="0" style="159" hidden="1" customWidth="1"/>
    <col min="11792" max="12031" width="11.42578125" style="159"/>
    <col min="12032" max="12032" width="28" style="159" customWidth="1"/>
    <col min="12033" max="12033" width="24.28515625" style="159" customWidth="1"/>
    <col min="12034" max="12044" width="12.85546875" style="159" customWidth="1"/>
    <col min="12045" max="12045" width="11.42578125" style="159"/>
    <col min="12046" max="12047" width="0" style="159" hidden="1" customWidth="1"/>
    <col min="12048" max="12287" width="11.42578125" style="159"/>
    <col min="12288" max="12288" width="28" style="159" customWidth="1"/>
    <col min="12289" max="12289" width="24.28515625" style="159" customWidth="1"/>
    <col min="12290" max="12300" width="12.85546875" style="159" customWidth="1"/>
    <col min="12301" max="12301" width="11.42578125" style="159"/>
    <col min="12302" max="12303" width="0" style="159" hidden="1" customWidth="1"/>
    <col min="12304" max="12543" width="11.42578125" style="159"/>
    <col min="12544" max="12544" width="28" style="159" customWidth="1"/>
    <col min="12545" max="12545" width="24.28515625" style="159" customWidth="1"/>
    <col min="12546" max="12556" width="12.85546875" style="159" customWidth="1"/>
    <col min="12557" max="12557" width="11.42578125" style="159"/>
    <col min="12558" max="12559" width="0" style="159" hidden="1" customWidth="1"/>
    <col min="12560" max="12799" width="11.42578125" style="159"/>
    <col min="12800" max="12800" width="28" style="159" customWidth="1"/>
    <col min="12801" max="12801" width="24.28515625" style="159" customWidth="1"/>
    <col min="12802" max="12812" width="12.85546875" style="159" customWidth="1"/>
    <col min="12813" max="12813" width="11.42578125" style="159"/>
    <col min="12814" max="12815" width="0" style="159" hidden="1" customWidth="1"/>
    <col min="12816" max="13055" width="11.42578125" style="159"/>
    <col min="13056" max="13056" width="28" style="159" customWidth="1"/>
    <col min="13057" max="13057" width="24.28515625" style="159" customWidth="1"/>
    <col min="13058" max="13068" width="12.85546875" style="159" customWidth="1"/>
    <col min="13069" max="13069" width="11.42578125" style="159"/>
    <col min="13070" max="13071" width="0" style="159" hidden="1" customWidth="1"/>
    <col min="13072" max="13311" width="11.42578125" style="159"/>
    <col min="13312" max="13312" width="28" style="159" customWidth="1"/>
    <col min="13313" max="13313" width="24.28515625" style="159" customWidth="1"/>
    <col min="13314" max="13324" width="12.85546875" style="159" customWidth="1"/>
    <col min="13325" max="13325" width="11.42578125" style="159"/>
    <col min="13326" max="13327" width="0" style="159" hidden="1" customWidth="1"/>
    <col min="13328" max="13567" width="11.42578125" style="159"/>
    <col min="13568" max="13568" width="28" style="159" customWidth="1"/>
    <col min="13569" max="13569" width="24.28515625" style="159" customWidth="1"/>
    <col min="13570" max="13580" width="12.85546875" style="159" customWidth="1"/>
    <col min="13581" max="13581" width="11.42578125" style="159"/>
    <col min="13582" max="13583" width="0" style="159" hidden="1" customWidth="1"/>
    <col min="13584" max="13823" width="11.42578125" style="159"/>
    <col min="13824" max="13824" width="28" style="159" customWidth="1"/>
    <col min="13825" max="13825" width="24.28515625" style="159" customWidth="1"/>
    <col min="13826" max="13836" width="12.85546875" style="159" customWidth="1"/>
    <col min="13837" max="13837" width="11.42578125" style="159"/>
    <col min="13838" max="13839" width="0" style="159" hidden="1" customWidth="1"/>
    <col min="13840" max="14079" width="11.42578125" style="159"/>
    <col min="14080" max="14080" width="28" style="159" customWidth="1"/>
    <col min="14081" max="14081" width="24.28515625" style="159" customWidth="1"/>
    <col min="14082" max="14092" width="12.85546875" style="159" customWidth="1"/>
    <col min="14093" max="14093" width="11.42578125" style="159"/>
    <col min="14094" max="14095" width="0" style="159" hidden="1" customWidth="1"/>
    <col min="14096" max="14335" width="11.42578125" style="159"/>
    <col min="14336" max="14336" width="28" style="159" customWidth="1"/>
    <col min="14337" max="14337" width="24.28515625" style="159" customWidth="1"/>
    <col min="14338" max="14348" width="12.85546875" style="159" customWidth="1"/>
    <col min="14349" max="14349" width="11.42578125" style="159"/>
    <col min="14350" max="14351" width="0" style="159" hidden="1" customWidth="1"/>
    <col min="14352" max="14591" width="11.42578125" style="159"/>
    <col min="14592" max="14592" width="28" style="159" customWidth="1"/>
    <col min="14593" max="14593" width="24.28515625" style="159" customWidth="1"/>
    <col min="14594" max="14604" width="12.85546875" style="159" customWidth="1"/>
    <col min="14605" max="14605" width="11.42578125" style="159"/>
    <col min="14606" max="14607" width="0" style="159" hidden="1" customWidth="1"/>
    <col min="14608" max="14847" width="11.42578125" style="159"/>
    <col min="14848" max="14848" width="28" style="159" customWidth="1"/>
    <col min="14849" max="14849" width="24.28515625" style="159" customWidth="1"/>
    <col min="14850" max="14860" width="12.85546875" style="159" customWidth="1"/>
    <col min="14861" max="14861" width="11.42578125" style="159"/>
    <col min="14862" max="14863" width="0" style="159" hidden="1" customWidth="1"/>
    <col min="14864" max="15103" width="11.42578125" style="159"/>
    <col min="15104" max="15104" width="28" style="159" customWidth="1"/>
    <col min="15105" max="15105" width="24.28515625" style="159" customWidth="1"/>
    <col min="15106" max="15116" width="12.85546875" style="159" customWidth="1"/>
    <col min="15117" max="15117" width="11.42578125" style="159"/>
    <col min="15118" max="15119" width="0" style="159" hidden="1" customWidth="1"/>
    <col min="15120" max="15359" width="11.42578125" style="159"/>
    <col min="15360" max="15360" width="28" style="159" customWidth="1"/>
    <col min="15361" max="15361" width="24.28515625" style="159" customWidth="1"/>
    <col min="15362" max="15372" width="12.85546875" style="159" customWidth="1"/>
    <col min="15373" max="15373" width="11.42578125" style="159"/>
    <col min="15374" max="15375" width="0" style="159" hidden="1" customWidth="1"/>
    <col min="15376" max="15615" width="11.42578125" style="159"/>
    <col min="15616" max="15616" width="28" style="159" customWidth="1"/>
    <col min="15617" max="15617" width="24.28515625" style="159" customWidth="1"/>
    <col min="15618" max="15628" width="12.85546875" style="159" customWidth="1"/>
    <col min="15629" max="15629" width="11.42578125" style="159"/>
    <col min="15630" max="15631" width="0" style="159" hidden="1" customWidth="1"/>
    <col min="15632" max="15871" width="11.42578125" style="159"/>
    <col min="15872" max="15872" width="28" style="159" customWidth="1"/>
    <col min="15873" max="15873" width="24.28515625" style="159" customWidth="1"/>
    <col min="15874" max="15884" width="12.85546875" style="159" customWidth="1"/>
    <col min="15885" max="15885" width="11.42578125" style="159"/>
    <col min="15886" max="15887" width="0" style="159" hidden="1" customWidth="1"/>
    <col min="15888" max="16127" width="11.42578125" style="159"/>
    <col min="16128" max="16128" width="28" style="159" customWidth="1"/>
    <col min="16129" max="16129" width="24.28515625" style="159" customWidth="1"/>
    <col min="16130" max="16140" width="12.85546875" style="159" customWidth="1"/>
    <col min="16141" max="16141" width="11.42578125" style="159"/>
    <col min="16142" max="16143" width="0" style="159" hidden="1" customWidth="1"/>
    <col min="16144" max="16384" width="11.42578125" style="159"/>
  </cols>
  <sheetData>
    <row r="1" spans="1:14">
      <c r="A1" s="1" t="s">
        <v>365</v>
      </c>
      <c r="B1" s="1"/>
      <c r="C1" s="1"/>
    </row>
    <row r="2" spans="1:14">
      <c r="A2" s="3" t="s">
        <v>2562</v>
      </c>
      <c r="B2" s="3"/>
      <c r="C2" s="3"/>
    </row>
    <row r="3" spans="1:14">
      <c r="A3" s="699" t="s">
        <v>5099</v>
      </c>
      <c r="B3" s="699"/>
      <c r="C3" s="699"/>
      <c r="D3" s="390"/>
      <c r="E3" s="390"/>
      <c r="F3" s="390"/>
      <c r="G3" s="390"/>
      <c r="H3" s="390"/>
      <c r="I3" s="390"/>
      <c r="J3" s="390"/>
      <c r="K3" s="390"/>
      <c r="L3" s="390"/>
      <c r="M3" s="390"/>
      <c r="N3" s="390"/>
    </row>
    <row r="4" spans="1:14" ht="25.5">
      <c r="A4" s="207" t="s">
        <v>1928</v>
      </c>
      <c r="B4" s="207" t="s">
        <v>1929</v>
      </c>
      <c r="D4" s="1137"/>
      <c r="E4" s="1137"/>
      <c r="F4" s="1137"/>
      <c r="G4" s="1137"/>
      <c r="H4" s="1137"/>
      <c r="I4" s="1137"/>
      <c r="J4" s="1137"/>
      <c r="K4" s="1137"/>
      <c r="L4" s="1137"/>
      <c r="M4" s="1137"/>
      <c r="N4" s="1137"/>
    </row>
    <row r="5" spans="1:14" ht="25.5">
      <c r="A5" s="1154" t="s">
        <v>1930</v>
      </c>
      <c r="B5" s="1155">
        <v>94</v>
      </c>
      <c r="D5" s="1137"/>
      <c r="E5" s="1137"/>
      <c r="F5" s="1137"/>
      <c r="G5" s="1137"/>
      <c r="H5" s="1137"/>
      <c r="I5" s="1137"/>
      <c r="J5" s="1137"/>
      <c r="K5" s="1137"/>
      <c r="L5" s="1137"/>
      <c r="M5" s="1137"/>
      <c r="N5" s="1137"/>
    </row>
    <row r="6" spans="1:14" ht="38.25">
      <c r="A6" s="1154" t="s">
        <v>1931</v>
      </c>
      <c r="B6" s="248">
        <v>169</v>
      </c>
      <c r="D6" s="1137"/>
      <c r="E6" s="1137"/>
      <c r="F6" s="1137"/>
      <c r="G6" s="1137"/>
      <c r="H6" s="1137"/>
      <c r="I6" s="1137"/>
      <c r="J6" s="1137"/>
      <c r="K6" s="1137"/>
      <c r="L6" s="1137"/>
      <c r="M6" s="1137"/>
      <c r="N6" s="1137"/>
    </row>
    <row r="7" spans="1:14">
      <c r="A7" s="1154" t="s">
        <v>1932</v>
      </c>
      <c r="B7" s="657">
        <v>51</v>
      </c>
      <c r="D7" s="1137"/>
      <c r="E7" s="1137"/>
      <c r="F7" s="1137"/>
      <c r="G7" s="1137"/>
      <c r="H7" s="1137"/>
      <c r="I7" s="1137"/>
      <c r="J7" s="1137"/>
      <c r="K7" s="1137"/>
      <c r="L7" s="1137"/>
      <c r="M7" s="1137"/>
      <c r="N7" s="1137"/>
    </row>
    <row r="8" spans="1:14">
      <c r="A8" s="1154" t="s">
        <v>1933</v>
      </c>
      <c r="B8" s="1155">
        <v>123471</v>
      </c>
      <c r="D8" s="1137"/>
      <c r="E8" s="1137"/>
      <c r="F8" s="1137"/>
      <c r="G8" s="1137"/>
      <c r="H8" s="1137"/>
      <c r="I8" s="1137"/>
      <c r="J8" s="1137"/>
      <c r="K8" s="1137"/>
      <c r="L8" s="1137"/>
      <c r="M8" s="1137"/>
      <c r="N8" s="1137"/>
    </row>
    <row r="9" spans="1:14" ht="25.5">
      <c r="A9" s="1154" t="s">
        <v>1934</v>
      </c>
      <c r="B9" s="1155">
        <v>2847</v>
      </c>
      <c r="D9" s="1137"/>
      <c r="E9" s="1137"/>
      <c r="F9" s="1137"/>
      <c r="G9" s="1137"/>
      <c r="H9" s="1137"/>
      <c r="I9" s="1137"/>
      <c r="J9" s="1137"/>
      <c r="K9" s="1137"/>
      <c r="L9" s="1137"/>
      <c r="M9" s="1137"/>
      <c r="N9" s="1137"/>
    </row>
    <row r="10" spans="1:14">
      <c r="A10" s="1154" t="s">
        <v>1935</v>
      </c>
      <c r="B10" s="1155">
        <v>59</v>
      </c>
      <c r="D10" s="1137"/>
      <c r="E10" s="1137"/>
      <c r="F10" s="1137"/>
      <c r="G10" s="1137"/>
      <c r="H10" s="1137"/>
      <c r="I10" s="1137"/>
      <c r="J10" s="1137"/>
      <c r="K10" s="1137"/>
      <c r="L10" s="1137"/>
      <c r="M10" s="1137"/>
      <c r="N10" s="1137"/>
    </row>
    <row r="11" spans="1:14">
      <c r="A11" s="1156" t="s">
        <v>1936</v>
      </c>
      <c r="B11" s="1155">
        <v>41</v>
      </c>
      <c r="D11" s="1137"/>
      <c r="E11" s="1137"/>
      <c r="F11" s="1137"/>
      <c r="G11" s="1137"/>
      <c r="H11" s="1137"/>
      <c r="I11" s="1137"/>
      <c r="J11" s="1137"/>
      <c r="K11" s="1137"/>
      <c r="L11" s="1137"/>
      <c r="M11" s="1137"/>
      <c r="N11" s="1137"/>
    </row>
    <row r="12" spans="1:14" ht="25.5">
      <c r="A12" s="1154" t="s">
        <v>1937</v>
      </c>
      <c r="B12" s="1155">
        <v>26</v>
      </c>
      <c r="D12" s="1137"/>
      <c r="E12" s="1137"/>
      <c r="F12" s="1137"/>
      <c r="G12" s="1137"/>
      <c r="H12" s="1137"/>
      <c r="I12" s="1137"/>
      <c r="J12" s="1137"/>
      <c r="K12" s="1137"/>
      <c r="L12" s="1137"/>
      <c r="M12" s="1137"/>
      <c r="N12" s="1137"/>
    </row>
    <row r="13" spans="1:14">
      <c r="A13" s="2306" t="s">
        <v>5617</v>
      </c>
      <c r="B13" s="1157" t="s">
        <v>1938</v>
      </c>
      <c r="D13" s="1137"/>
      <c r="E13" s="1137"/>
      <c r="F13" s="1137"/>
      <c r="G13" s="1137"/>
      <c r="H13" s="1137"/>
      <c r="I13" s="1137"/>
      <c r="J13" s="1137"/>
      <c r="K13" s="1137"/>
      <c r="L13" s="1137"/>
      <c r="M13" s="1137"/>
      <c r="N13" s="1137"/>
    </row>
    <row r="14" spans="1:14">
      <c r="A14" s="2307"/>
      <c r="B14" s="1157" t="s">
        <v>1939</v>
      </c>
      <c r="D14" s="1137"/>
      <c r="E14" s="1137"/>
      <c r="F14" s="1137"/>
      <c r="G14" s="1137"/>
      <c r="H14" s="1137"/>
      <c r="I14" s="1137"/>
      <c r="J14" s="1137"/>
      <c r="K14" s="1137"/>
      <c r="L14" s="1137"/>
      <c r="M14" s="1137"/>
      <c r="N14" s="1137"/>
    </row>
    <row r="15" spans="1:14">
      <c r="A15" s="2308"/>
      <c r="B15" s="1157" t="s">
        <v>1940</v>
      </c>
      <c r="D15" s="1137"/>
      <c r="E15" s="1137"/>
      <c r="F15" s="1137"/>
      <c r="G15" s="1137"/>
      <c r="H15" s="1137"/>
      <c r="I15" s="1137"/>
      <c r="J15" s="1137"/>
      <c r="K15" s="1137"/>
      <c r="L15" s="1137"/>
      <c r="M15" s="1137"/>
      <c r="N15" s="1137"/>
    </row>
    <row r="16" spans="1:14" ht="25.5">
      <c r="A16" s="1158" t="s">
        <v>1776</v>
      </c>
      <c r="B16" s="1159" t="s">
        <v>1941</v>
      </c>
      <c r="D16" s="1137"/>
      <c r="E16" s="1137"/>
      <c r="F16" s="1137"/>
      <c r="G16" s="1137"/>
      <c r="H16" s="1137"/>
      <c r="I16" s="1137"/>
      <c r="J16" s="1137"/>
      <c r="K16" s="1137"/>
      <c r="L16" s="1137"/>
      <c r="M16" s="1137"/>
      <c r="N16" s="1137"/>
    </row>
    <row r="17" spans="1:14" ht="25.5">
      <c r="A17" s="1154" t="s">
        <v>1942</v>
      </c>
      <c r="B17" s="1159" t="s">
        <v>1943</v>
      </c>
      <c r="D17" s="1137"/>
      <c r="E17" s="1137"/>
      <c r="F17" s="1137"/>
      <c r="G17" s="1137"/>
      <c r="H17" s="1137"/>
      <c r="I17" s="1137"/>
      <c r="J17" s="1137"/>
      <c r="K17" s="1137"/>
      <c r="L17" s="1137"/>
      <c r="M17" s="1137"/>
      <c r="N17" s="1137"/>
    </row>
    <row r="18" spans="1:14" ht="27" customHeight="1">
      <c r="A18" s="2309" t="s">
        <v>1944</v>
      </c>
      <c r="B18" s="2309"/>
      <c r="C18" s="2309"/>
      <c r="D18" s="1137"/>
      <c r="E18" s="1137"/>
      <c r="F18" s="1137"/>
      <c r="G18" s="1137"/>
      <c r="H18" s="1137"/>
      <c r="I18" s="1137"/>
      <c r="J18" s="1137"/>
      <c r="K18" s="1137"/>
      <c r="L18" s="1137"/>
      <c r="M18" s="1137"/>
      <c r="N18" s="1137"/>
    </row>
    <row r="20" spans="1:14">
      <c r="A20" s="158" t="s">
        <v>5100</v>
      </c>
      <c r="B20" s="158"/>
      <c r="C20" s="158"/>
      <c r="D20" s="158"/>
      <c r="E20" s="158"/>
      <c r="F20" s="158"/>
    </row>
    <row r="21" spans="1:14">
      <c r="A21" s="1133" t="s">
        <v>367</v>
      </c>
      <c r="B21" s="1133" t="s">
        <v>0</v>
      </c>
      <c r="C21" s="1133" t="s">
        <v>1945</v>
      </c>
    </row>
    <row r="22" spans="1:14">
      <c r="A22" s="99" t="s">
        <v>427</v>
      </c>
      <c r="B22" s="702">
        <v>20269</v>
      </c>
      <c r="C22" s="356">
        <v>40.81</v>
      </c>
    </row>
    <row r="23" spans="1:14">
      <c r="A23" s="99" t="s">
        <v>428</v>
      </c>
      <c r="B23" s="702">
        <v>14368</v>
      </c>
      <c r="C23" s="356">
        <v>28.15</v>
      </c>
    </row>
    <row r="24" spans="1:14">
      <c r="A24" s="99" t="s">
        <v>426</v>
      </c>
      <c r="B24" s="702">
        <v>15345</v>
      </c>
      <c r="C24" s="356">
        <v>31.03</v>
      </c>
    </row>
    <row r="25" spans="1:14">
      <c r="A25" s="1136" t="s">
        <v>0</v>
      </c>
      <c r="B25" s="1160">
        <f>SUM(B22:B24)</f>
        <v>49982</v>
      </c>
      <c r="C25" s="343">
        <f>SUM(C22:C24)</f>
        <v>99.990000000000009</v>
      </c>
    </row>
    <row r="26" spans="1:14">
      <c r="A26" s="923" t="s">
        <v>5618</v>
      </c>
    </row>
    <row r="27" spans="1:14">
      <c r="A27" s="703" t="s">
        <v>5101</v>
      </c>
      <c r="B27" s="703"/>
      <c r="C27" s="703"/>
      <c r="D27" s="703"/>
      <c r="E27" s="703"/>
      <c r="F27" s="703"/>
      <c r="G27" s="703"/>
      <c r="H27" s="703"/>
      <c r="I27" s="703"/>
      <c r="J27" s="703"/>
      <c r="K27" s="703"/>
      <c r="L27" s="703"/>
    </row>
    <row r="28" spans="1:14" ht="25.5">
      <c r="A28" s="1131" t="s">
        <v>367</v>
      </c>
      <c r="B28" s="1131" t="s">
        <v>1946</v>
      </c>
      <c r="C28" s="1131" t="s">
        <v>1947</v>
      </c>
      <c r="D28" s="1131" t="s">
        <v>1567</v>
      </c>
      <c r="E28" s="1131" t="s">
        <v>1948</v>
      </c>
      <c r="F28" s="1131" t="s">
        <v>1949</v>
      </c>
      <c r="G28" s="1131" t="s">
        <v>1950</v>
      </c>
      <c r="H28" s="1131" t="s">
        <v>1951</v>
      </c>
      <c r="I28" s="1131" t="s">
        <v>1952</v>
      </c>
      <c r="J28" s="1131" t="s">
        <v>1953</v>
      </c>
      <c r="K28" s="1131" t="s">
        <v>1954</v>
      </c>
      <c r="L28" s="1131" t="s">
        <v>0</v>
      </c>
    </row>
    <row r="29" spans="1:14">
      <c r="A29" s="2304" t="s">
        <v>426</v>
      </c>
      <c r="B29" s="704" t="s">
        <v>1253</v>
      </c>
      <c r="C29" s="702">
        <v>226</v>
      </c>
      <c r="D29" s="696">
        <v>13</v>
      </c>
      <c r="E29" s="702">
        <v>255</v>
      </c>
      <c r="F29" s="702">
        <v>25</v>
      </c>
      <c r="G29" s="696">
        <v>26</v>
      </c>
      <c r="H29" s="696"/>
      <c r="I29" s="696"/>
      <c r="J29" s="696"/>
      <c r="K29" s="696"/>
      <c r="L29" s="696">
        <f>SUM(C29:K29)</f>
        <v>545</v>
      </c>
    </row>
    <row r="30" spans="1:14">
      <c r="A30" s="2304"/>
      <c r="B30" s="704" t="s">
        <v>1957</v>
      </c>
      <c r="C30" s="702">
        <v>287</v>
      </c>
      <c r="D30" s="696">
        <v>4</v>
      </c>
      <c r="E30" s="702">
        <v>112</v>
      </c>
      <c r="F30" s="702">
        <v>41</v>
      </c>
      <c r="G30" s="696">
        <v>73</v>
      </c>
      <c r="H30" s="696"/>
      <c r="I30" s="696"/>
      <c r="J30" s="696"/>
      <c r="K30" s="696"/>
      <c r="L30" s="696">
        <f>SUM(C30:K30)</f>
        <v>517</v>
      </c>
    </row>
    <row r="31" spans="1:14">
      <c r="A31" s="2304"/>
      <c r="B31" s="704" t="s">
        <v>1958</v>
      </c>
      <c r="C31" s="702">
        <v>37</v>
      </c>
      <c r="D31" s="696">
        <v>0</v>
      </c>
      <c r="E31" s="702">
        <v>3</v>
      </c>
      <c r="F31" s="702">
        <v>0</v>
      </c>
      <c r="G31" s="696">
        <v>1</v>
      </c>
      <c r="H31" s="696"/>
      <c r="I31" s="696"/>
      <c r="J31" s="696"/>
      <c r="K31" s="696">
        <v>76</v>
      </c>
      <c r="L31" s="696">
        <f>SUM(C31:K31)</f>
        <v>117</v>
      </c>
    </row>
    <row r="32" spans="1:14">
      <c r="A32" s="2304"/>
      <c r="B32" s="704" t="s">
        <v>1955</v>
      </c>
      <c r="C32" s="702">
        <v>4651</v>
      </c>
      <c r="D32" s="696">
        <v>69</v>
      </c>
      <c r="E32" s="702">
        <v>3322</v>
      </c>
      <c r="F32" s="702">
        <v>844</v>
      </c>
      <c r="G32" s="696">
        <v>3</v>
      </c>
      <c r="H32" s="696">
        <v>1</v>
      </c>
      <c r="I32" s="696"/>
      <c r="J32" s="696">
        <v>5</v>
      </c>
      <c r="K32" s="696"/>
      <c r="L32" s="696">
        <f>SUM(C32:K32)</f>
        <v>8895</v>
      </c>
    </row>
    <row r="33" spans="1:12">
      <c r="A33" s="2304"/>
      <c r="B33" s="704" t="s">
        <v>1956</v>
      </c>
      <c r="C33" s="702">
        <v>374</v>
      </c>
      <c r="D33" s="696">
        <v>1</v>
      </c>
      <c r="E33" s="702">
        <v>151</v>
      </c>
      <c r="F33" s="702">
        <v>50</v>
      </c>
      <c r="G33" s="696">
        <v>1</v>
      </c>
      <c r="H33" s="696"/>
      <c r="I33" s="696"/>
      <c r="J33" s="696"/>
      <c r="K33" s="696"/>
      <c r="L33" s="696">
        <f>SUM(C33:K33)</f>
        <v>577</v>
      </c>
    </row>
    <row r="34" spans="1:12">
      <c r="A34" s="2245" t="s">
        <v>41</v>
      </c>
      <c r="B34" s="2246"/>
      <c r="C34" s="680">
        <f t="shared" ref="C34:L34" si="0">SUM(C29:C33)</f>
        <v>5575</v>
      </c>
      <c r="D34" s="680">
        <f t="shared" si="0"/>
        <v>87</v>
      </c>
      <c r="E34" s="680">
        <f t="shared" si="0"/>
        <v>3843</v>
      </c>
      <c r="F34" s="680">
        <f t="shared" si="0"/>
        <v>960</v>
      </c>
      <c r="G34" s="680">
        <f t="shared" si="0"/>
        <v>104</v>
      </c>
      <c r="H34" s="680">
        <f t="shared" si="0"/>
        <v>1</v>
      </c>
      <c r="I34" s="680">
        <f t="shared" si="0"/>
        <v>0</v>
      </c>
      <c r="J34" s="680">
        <f t="shared" si="0"/>
        <v>5</v>
      </c>
      <c r="K34" s="680">
        <f t="shared" si="0"/>
        <v>76</v>
      </c>
      <c r="L34" s="680">
        <f t="shared" si="0"/>
        <v>10651</v>
      </c>
    </row>
    <row r="35" spans="1:12">
      <c r="A35" s="2304" t="s">
        <v>427</v>
      </c>
      <c r="B35" s="393" t="s">
        <v>1253</v>
      </c>
      <c r="C35" s="696">
        <v>44</v>
      </c>
      <c r="D35" s="696"/>
      <c r="E35" s="702">
        <v>66</v>
      </c>
      <c r="F35" s="702">
        <v>18</v>
      </c>
      <c r="G35" s="696"/>
      <c r="H35" s="696"/>
      <c r="I35" s="696"/>
      <c r="J35" s="696"/>
      <c r="K35" s="696"/>
      <c r="L35" s="696">
        <f>SUM(C35:K35)</f>
        <v>128</v>
      </c>
    </row>
    <row r="36" spans="1:12">
      <c r="A36" s="2304"/>
      <c r="B36" s="393" t="s">
        <v>1957</v>
      </c>
      <c r="C36" s="696">
        <v>223</v>
      </c>
      <c r="D36" s="696"/>
      <c r="E36" s="702">
        <v>105</v>
      </c>
      <c r="F36" s="702">
        <v>64</v>
      </c>
      <c r="G36" s="696"/>
      <c r="H36" s="696"/>
      <c r="I36" s="696"/>
      <c r="J36" s="696"/>
      <c r="K36" s="696"/>
      <c r="L36" s="696">
        <f>SUM(C36:K36)</f>
        <v>392</v>
      </c>
    </row>
    <row r="37" spans="1:12">
      <c r="A37" s="2304"/>
      <c r="B37" s="393" t="s">
        <v>1958</v>
      </c>
      <c r="C37" s="696">
        <v>2</v>
      </c>
      <c r="D37" s="696"/>
      <c r="E37" s="702">
        <v>14</v>
      </c>
      <c r="F37" s="702">
        <v>8</v>
      </c>
      <c r="G37" s="696"/>
      <c r="H37" s="696"/>
      <c r="I37" s="696"/>
      <c r="J37" s="696"/>
      <c r="K37" s="696"/>
      <c r="L37" s="696">
        <f>SUM(C37:K37)</f>
        <v>24</v>
      </c>
    </row>
    <row r="38" spans="1:12">
      <c r="A38" s="2304"/>
      <c r="B38" s="393" t="s">
        <v>1955</v>
      </c>
      <c r="C38" s="696">
        <v>3328</v>
      </c>
      <c r="D38" s="702">
        <v>6</v>
      </c>
      <c r="E38" s="702">
        <v>7984</v>
      </c>
      <c r="F38" s="702">
        <v>1847</v>
      </c>
      <c r="G38" s="696"/>
      <c r="H38" s="696"/>
      <c r="I38" s="696"/>
      <c r="J38" s="696"/>
      <c r="K38" s="696"/>
      <c r="L38" s="696">
        <f>SUM(C38:K38)</f>
        <v>13165</v>
      </c>
    </row>
    <row r="39" spans="1:12">
      <c r="A39" s="2304"/>
      <c r="B39" s="393" t="s">
        <v>1956</v>
      </c>
      <c r="C39" s="696">
        <v>75</v>
      </c>
      <c r="D39" s="702"/>
      <c r="E39" s="702">
        <v>82</v>
      </c>
      <c r="F39" s="702">
        <v>39</v>
      </c>
      <c r="G39" s="696"/>
      <c r="H39" s="696"/>
      <c r="I39" s="696"/>
      <c r="J39" s="696"/>
      <c r="K39" s="696"/>
      <c r="L39" s="696">
        <f>SUM(C39:K39)</f>
        <v>196</v>
      </c>
    </row>
    <row r="40" spans="1:12">
      <c r="A40" s="2245" t="s">
        <v>43</v>
      </c>
      <c r="B40" s="2246"/>
      <c r="C40" s="680">
        <f t="shared" ref="C40:L40" si="1">SUM(C35:C39)</f>
        <v>3672</v>
      </c>
      <c r="D40" s="680">
        <f t="shared" si="1"/>
        <v>6</v>
      </c>
      <c r="E40" s="680">
        <f t="shared" si="1"/>
        <v>8251</v>
      </c>
      <c r="F40" s="680">
        <f t="shared" si="1"/>
        <v>1976</v>
      </c>
      <c r="G40" s="680">
        <f t="shared" si="1"/>
        <v>0</v>
      </c>
      <c r="H40" s="680">
        <f t="shared" si="1"/>
        <v>0</v>
      </c>
      <c r="I40" s="680">
        <f t="shared" si="1"/>
        <v>0</v>
      </c>
      <c r="J40" s="680">
        <f t="shared" si="1"/>
        <v>0</v>
      </c>
      <c r="K40" s="680">
        <f t="shared" si="1"/>
        <v>0</v>
      </c>
      <c r="L40" s="680">
        <f t="shared" si="1"/>
        <v>13905</v>
      </c>
    </row>
    <row r="41" spans="1:12">
      <c r="A41" s="2304" t="s">
        <v>428</v>
      </c>
      <c r="B41" s="393" t="s">
        <v>1253</v>
      </c>
      <c r="C41" s="702">
        <v>340</v>
      </c>
      <c r="D41" s="696">
        <v>9</v>
      </c>
      <c r="E41" s="702">
        <v>147</v>
      </c>
      <c r="F41" s="702">
        <v>43</v>
      </c>
      <c r="G41" s="696">
        <v>119</v>
      </c>
      <c r="H41" s="696"/>
      <c r="I41" s="696"/>
      <c r="J41" s="696"/>
      <c r="K41" s="696"/>
      <c r="L41" s="696">
        <f>SUM(C41:K41)</f>
        <v>658</v>
      </c>
    </row>
    <row r="42" spans="1:12">
      <c r="A42" s="2304"/>
      <c r="B42" s="393" t="s">
        <v>1957</v>
      </c>
      <c r="C42" s="702">
        <v>477</v>
      </c>
      <c r="D42" s="696">
        <v>4</v>
      </c>
      <c r="E42" s="702">
        <v>102</v>
      </c>
      <c r="F42" s="702">
        <v>72</v>
      </c>
      <c r="G42" s="696">
        <v>9</v>
      </c>
      <c r="H42" s="696"/>
      <c r="I42" s="696"/>
      <c r="J42" s="696"/>
      <c r="K42" s="696"/>
      <c r="L42" s="696">
        <f>SUM(C42:K42)</f>
        <v>664</v>
      </c>
    </row>
    <row r="43" spans="1:12">
      <c r="A43" s="2304"/>
      <c r="B43" s="393" t="s">
        <v>1958</v>
      </c>
      <c r="C43" s="702">
        <v>62</v>
      </c>
      <c r="D43" s="696">
        <v>1</v>
      </c>
      <c r="E43" s="702">
        <v>14</v>
      </c>
      <c r="F43" s="702">
        <v>2</v>
      </c>
      <c r="G43" s="696">
        <v>0</v>
      </c>
      <c r="H43" s="696"/>
      <c r="I43" s="696">
        <v>1</v>
      </c>
      <c r="J43" s="696">
        <v>44</v>
      </c>
      <c r="K43" s="696"/>
      <c r="L43" s="696">
        <f>SUM(C43:K43)</f>
        <v>124</v>
      </c>
    </row>
    <row r="44" spans="1:12">
      <c r="A44" s="2304"/>
      <c r="B44" s="393" t="s">
        <v>1955</v>
      </c>
      <c r="C44" s="702">
        <v>4192</v>
      </c>
      <c r="D44" s="702">
        <v>24</v>
      </c>
      <c r="E44" s="702">
        <v>2239</v>
      </c>
      <c r="F44" s="702">
        <v>1082</v>
      </c>
      <c r="G44" s="696">
        <v>7</v>
      </c>
      <c r="H44" s="696"/>
      <c r="I44" s="696"/>
      <c r="J44" s="696"/>
      <c r="K44" s="696"/>
      <c r="L44" s="696">
        <f>SUM(C44:K44)</f>
        <v>7544</v>
      </c>
    </row>
    <row r="45" spans="1:12">
      <c r="A45" s="2304"/>
      <c r="B45" s="393" t="s">
        <v>1956</v>
      </c>
      <c r="C45" s="702">
        <v>428</v>
      </c>
      <c r="D45" s="702">
        <v>0</v>
      </c>
      <c r="E45" s="702">
        <v>156</v>
      </c>
      <c r="F45" s="702">
        <v>64</v>
      </c>
      <c r="G45" s="696">
        <v>0</v>
      </c>
      <c r="H45" s="696"/>
      <c r="I45" s="696"/>
      <c r="J45" s="696"/>
      <c r="K45" s="696"/>
      <c r="L45" s="696">
        <f>SUM(C45:K45)</f>
        <v>648</v>
      </c>
    </row>
    <row r="46" spans="1:12">
      <c r="A46" s="2245" t="s">
        <v>44</v>
      </c>
      <c r="B46" s="2246"/>
      <c r="C46" s="680">
        <f t="shared" ref="C46:L46" si="2">SUM(C41:C45)</f>
        <v>5499</v>
      </c>
      <c r="D46" s="680">
        <f t="shared" si="2"/>
        <v>38</v>
      </c>
      <c r="E46" s="680">
        <f t="shared" si="2"/>
        <v>2658</v>
      </c>
      <c r="F46" s="680">
        <f t="shared" si="2"/>
        <v>1263</v>
      </c>
      <c r="G46" s="680">
        <f t="shared" si="2"/>
        <v>135</v>
      </c>
      <c r="H46" s="680">
        <f t="shared" si="2"/>
        <v>0</v>
      </c>
      <c r="I46" s="680">
        <f t="shared" si="2"/>
        <v>1</v>
      </c>
      <c r="J46" s="680">
        <f t="shared" si="2"/>
        <v>44</v>
      </c>
      <c r="K46" s="680">
        <f t="shared" si="2"/>
        <v>0</v>
      </c>
      <c r="L46" s="680">
        <f t="shared" si="2"/>
        <v>9638</v>
      </c>
    </row>
    <row r="47" spans="1:12">
      <c r="A47" s="2305" t="s">
        <v>31</v>
      </c>
      <c r="B47" s="2305"/>
      <c r="C47" s="184">
        <f>C34+C40+C46</f>
        <v>14746</v>
      </c>
      <c r="D47" s="184">
        <f t="shared" ref="D47:L47" si="3">D34+D40+D46</f>
        <v>131</v>
      </c>
      <c r="E47" s="184">
        <f t="shared" si="3"/>
        <v>14752</v>
      </c>
      <c r="F47" s="184">
        <f t="shared" si="3"/>
        <v>4199</v>
      </c>
      <c r="G47" s="184">
        <f t="shared" si="3"/>
        <v>239</v>
      </c>
      <c r="H47" s="184">
        <f t="shared" si="3"/>
        <v>1</v>
      </c>
      <c r="I47" s="184">
        <f t="shared" si="3"/>
        <v>1</v>
      </c>
      <c r="J47" s="184">
        <f t="shared" si="3"/>
        <v>49</v>
      </c>
      <c r="K47" s="184">
        <f t="shared" si="3"/>
        <v>76</v>
      </c>
      <c r="L47" s="184">
        <f t="shared" si="3"/>
        <v>34194</v>
      </c>
    </row>
    <row r="48" spans="1:12">
      <c r="A48" s="923" t="s">
        <v>5618</v>
      </c>
    </row>
    <row r="49" spans="1:2">
      <c r="A49" s="705" t="s">
        <v>1959</v>
      </c>
      <c r="B49" s="660"/>
    </row>
    <row r="50" spans="1:2" ht="25.5">
      <c r="A50" s="1131" t="s">
        <v>1960</v>
      </c>
      <c r="B50" s="1131" t="s">
        <v>1961</v>
      </c>
    </row>
    <row r="51" spans="1:2">
      <c r="A51" s="473" t="s">
        <v>940</v>
      </c>
      <c r="B51" s="99">
        <v>5</v>
      </c>
    </row>
    <row r="52" spans="1:2">
      <c r="A52" s="473" t="s">
        <v>573</v>
      </c>
      <c r="B52" s="99" t="s">
        <v>5459</v>
      </c>
    </row>
    <row r="53" spans="1:2">
      <c r="A53" s="473" t="s">
        <v>1962</v>
      </c>
      <c r="B53" s="99">
        <v>10</v>
      </c>
    </row>
    <row r="54" spans="1:2">
      <c r="A54" s="248" t="s">
        <v>1963</v>
      </c>
      <c r="B54" s="248">
        <v>41</v>
      </c>
    </row>
    <row r="55" spans="1:2">
      <c r="A55" s="274"/>
      <c r="B55" s="660"/>
    </row>
    <row r="56" spans="1:2">
      <c r="A56" s="274"/>
      <c r="B56" s="660"/>
    </row>
    <row r="57" spans="1:2">
      <c r="A57" s="705" t="s">
        <v>1964</v>
      </c>
    </row>
    <row r="58" spans="1:2" ht="25.5">
      <c r="A58" s="1131" t="s">
        <v>1960</v>
      </c>
      <c r="B58" s="1131" t="s">
        <v>1961</v>
      </c>
    </row>
    <row r="59" spans="1:2">
      <c r="A59" s="358" t="s">
        <v>1965</v>
      </c>
      <c r="B59" s="99">
        <v>2</v>
      </c>
    </row>
    <row r="60" spans="1:2">
      <c r="A60" s="358" t="s">
        <v>1966</v>
      </c>
      <c r="B60" s="99">
        <v>1</v>
      </c>
    </row>
    <row r="61" spans="1:2">
      <c r="A61" s="358" t="s">
        <v>1967</v>
      </c>
      <c r="B61" s="99">
        <v>4</v>
      </c>
    </row>
    <row r="62" spans="1:2">
      <c r="A62" s="358" t="s">
        <v>1968</v>
      </c>
      <c r="B62" s="99">
        <v>2</v>
      </c>
    </row>
    <row r="63" spans="1:2">
      <c r="A63" s="473" t="s">
        <v>1969</v>
      </c>
      <c r="B63" s="99">
        <v>7</v>
      </c>
    </row>
    <row r="64" spans="1:2" ht="15" customHeight="1">
      <c r="A64" s="473" t="s">
        <v>1970</v>
      </c>
      <c r="B64" s="99">
        <v>3</v>
      </c>
    </row>
    <row r="65" spans="1:2">
      <c r="A65" s="358" t="s">
        <v>1971</v>
      </c>
      <c r="B65" s="99">
        <v>1</v>
      </c>
    </row>
    <row r="66" spans="1:2" ht="25.5">
      <c r="A66" s="473" t="s">
        <v>1972</v>
      </c>
      <c r="B66" s="99">
        <v>3</v>
      </c>
    </row>
    <row r="67" spans="1:2">
      <c r="A67" s="473" t="s">
        <v>1973</v>
      </c>
      <c r="B67" s="99">
        <v>1</v>
      </c>
    </row>
    <row r="68" spans="1:2">
      <c r="A68" s="473" t="s">
        <v>1974</v>
      </c>
      <c r="B68" s="99">
        <v>1</v>
      </c>
    </row>
    <row r="69" spans="1:2">
      <c r="A69" s="473" t="s">
        <v>1975</v>
      </c>
      <c r="B69" s="99">
        <v>1</v>
      </c>
    </row>
    <row r="70" spans="1:2">
      <c r="A70" s="248" t="s">
        <v>1963</v>
      </c>
      <c r="B70" s="657">
        <v>26</v>
      </c>
    </row>
    <row r="71" spans="1:2">
      <c r="A71" s="705" t="s">
        <v>5102</v>
      </c>
      <c r="B71" s="705"/>
    </row>
    <row r="72" spans="1:2">
      <c r="A72" s="1133" t="s">
        <v>367</v>
      </c>
      <c r="B72" s="1133" t="s">
        <v>1778</v>
      </c>
    </row>
    <row r="73" spans="1:2">
      <c r="A73" s="99" t="s">
        <v>426</v>
      </c>
      <c r="B73" s="702">
        <v>638</v>
      </c>
    </row>
    <row r="74" spans="1:2">
      <c r="A74" s="99" t="s">
        <v>427</v>
      </c>
      <c r="B74" s="702">
        <v>1308</v>
      </c>
    </row>
    <row r="75" spans="1:2">
      <c r="A75" s="99" t="s">
        <v>428</v>
      </c>
      <c r="B75" s="702">
        <v>808</v>
      </c>
    </row>
    <row r="76" spans="1:2">
      <c r="A76" s="7" t="s">
        <v>1976</v>
      </c>
      <c r="B76" s="702">
        <v>27</v>
      </c>
    </row>
    <row r="77" spans="1:2">
      <c r="A77" s="1135" t="s">
        <v>1977</v>
      </c>
      <c r="B77" s="1135">
        <v>66</v>
      </c>
    </row>
    <row r="78" spans="1:2">
      <c r="A78" s="657" t="s">
        <v>853</v>
      </c>
      <c r="B78" s="696">
        <f>SUM(B73:B77)</f>
        <v>2847</v>
      </c>
    </row>
    <row r="79" spans="1:2">
      <c r="A79" s="923" t="s">
        <v>1908</v>
      </c>
    </row>
  </sheetData>
  <mergeCells count="9">
    <mergeCell ref="A41:A45"/>
    <mergeCell ref="A46:B46"/>
    <mergeCell ref="A47:B47"/>
    <mergeCell ref="A34:B34"/>
    <mergeCell ref="A13:A15"/>
    <mergeCell ref="A18:C18"/>
    <mergeCell ref="A29:A33"/>
    <mergeCell ref="A35:A39"/>
    <mergeCell ref="A40:B40"/>
  </mergeCells>
  <pageMargins left="0.70866141732283472" right="0.70866141732283472" top="0.74803149606299213" bottom="0.74803149606299213" header="0.31496062992125984" footer="0.31496062992125984"/>
  <pageSetup paperSize="9" scale="83" fitToHeight="6" orientation="landscape" r:id="rId1"/>
  <rowBreaks count="2" manualBreakCount="2">
    <brk id="26"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56"/>
  <sheetViews>
    <sheetView zoomScaleNormal="100" workbookViewId="0">
      <selection activeCell="A12" sqref="A12"/>
    </sheetView>
  </sheetViews>
  <sheetFormatPr baseColWidth="10" defaultColWidth="11.42578125" defaultRowHeight="12.75"/>
  <cols>
    <col min="1" max="1" width="32.28515625" style="2" customWidth="1"/>
    <col min="2" max="12" width="15.7109375" style="2" customWidth="1"/>
    <col min="13" max="16384" width="11.42578125" style="2"/>
  </cols>
  <sheetData>
    <row r="1" spans="1:4">
      <c r="A1" s="1" t="s">
        <v>365</v>
      </c>
    </row>
    <row r="2" spans="1:4">
      <c r="A2" s="3" t="s">
        <v>2561</v>
      </c>
    </row>
    <row r="3" spans="1:4">
      <c r="A3" s="3" t="s">
        <v>5331</v>
      </c>
    </row>
    <row r="4" spans="1:4">
      <c r="A4" s="3" t="s">
        <v>5631</v>
      </c>
    </row>
    <row r="5" spans="1:4">
      <c r="A5" s="2310" t="s">
        <v>2000</v>
      </c>
      <c r="B5" s="2310"/>
      <c r="C5" s="2310"/>
      <c r="D5" s="2310"/>
    </row>
    <row r="6" spans="1:4" ht="25.5">
      <c r="A6" s="1132" t="s">
        <v>1922</v>
      </c>
      <c r="B6" s="1132" t="s">
        <v>2001</v>
      </c>
      <c r="C6" s="1132" t="s">
        <v>2002</v>
      </c>
      <c r="D6" s="1132" t="s">
        <v>2003</v>
      </c>
    </row>
    <row r="7" spans="1:4">
      <c r="A7" s="89" t="s">
        <v>2004</v>
      </c>
      <c r="B7" s="235">
        <v>17</v>
      </c>
      <c r="C7" s="235">
        <v>17</v>
      </c>
      <c r="D7" s="235">
        <v>4</v>
      </c>
    </row>
    <row r="8" spans="1:4">
      <c r="A8" s="89" t="s">
        <v>2005</v>
      </c>
      <c r="B8" s="235">
        <v>74</v>
      </c>
      <c r="C8" s="235">
        <v>74</v>
      </c>
      <c r="D8" s="235">
        <v>87</v>
      </c>
    </row>
    <row r="9" spans="1:4">
      <c r="A9" s="89" t="s">
        <v>2006</v>
      </c>
      <c r="B9" s="235">
        <v>64</v>
      </c>
      <c r="C9" s="235">
        <v>65</v>
      </c>
      <c r="D9" s="235">
        <v>46</v>
      </c>
    </row>
    <row r="10" spans="1:4">
      <c r="A10" s="89" t="s">
        <v>5460</v>
      </c>
      <c r="B10" s="235">
        <v>35</v>
      </c>
      <c r="C10" s="235">
        <v>14</v>
      </c>
      <c r="D10" s="235">
        <v>42</v>
      </c>
    </row>
    <row r="11" spans="1:4">
      <c r="A11" s="89" t="s">
        <v>2007</v>
      </c>
      <c r="B11" s="235">
        <v>38</v>
      </c>
      <c r="C11" s="235">
        <v>38</v>
      </c>
      <c r="D11" s="235">
        <v>11</v>
      </c>
    </row>
    <row r="12" spans="1:4">
      <c r="A12" s="89" t="s">
        <v>2008</v>
      </c>
      <c r="B12" s="235">
        <v>22</v>
      </c>
      <c r="C12" s="235">
        <v>10</v>
      </c>
      <c r="D12" s="235">
        <v>52</v>
      </c>
    </row>
    <row r="13" spans="1:4">
      <c r="A13" s="89" t="s">
        <v>2009</v>
      </c>
      <c r="B13" s="235">
        <v>39</v>
      </c>
      <c r="C13" s="235">
        <v>39</v>
      </c>
      <c r="D13" s="235">
        <v>98</v>
      </c>
    </row>
    <row r="14" spans="1:4">
      <c r="A14" s="89" t="s">
        <v>2010</v>
      </c>
      <c r="B14" s="235">
        <v>64</v>
      </c>
      <c r="C14" s="235">
        <v>64</v>
      </c>
      <c r="D14" s="235">
        <v>107</v>
      </c>
    </row>
    <row r="15" spans="1:4">
      <c r="A15" s="89" t="s">
        <v>2011</v>
      </c>
      <c r="B15" s="235">
        <v>157</v>
      </c>
      <c r="C15" s="235">
        <v>93</v>
      </c>
      <c r="D15" s="235">
        <v>23</v>
      </c>
    </row>
    <row r="16" spans="1:4">
      <c r="A16" s="1134" t="s">
        <v>5107</v>
      </c>
      <c r="B16" s="1827">
        <f>SUM(B7:B15)</f>
        <v>510</v>
      </c>
      <c r="C16" s="1827">
        <f>SUM(C7:C15)</f>
        <v>414</v>
      </c>
      <c r="D16" s="1827">
        <f>SUM(D7:D15)</f>
        <v>470</v>
      </c>
    </row>
    <row r="17" spans="1:4">
      <c r="A17" s="1835"/>
      <c r="B17" s="1835"/>
      <c r="C17" s="1835"/>
      <c r="D17" s="1835"/>
    </row>
    <row r="18" spans="1:4">
      <c r="A18" s="2311" t="s">
        <v>2012</v>
      </c>
      <c r="B18" s="2311"/>
      <c r="C18" s="2311"/>
      <c r="D18" s="2311"/>
    </row>
    <row r="19" spans="1:4" ht="25.5">
      <c r="A19" s="1431" t="s">
        <v>1922</v>
      </c>
      <c r="B19" s="1431" t="s">
        <v>2001</v>
      </c>
      <c r="C19" s="1431" t="s">
        <v>2002</v>
      </c>
      <c r="D19" s="1431" t="s">
        <v>2003</v>
      </c>
    </row>
    <row r="20" spans="1:4">
      <c r="A20" s="1836" t="s">
        <v>2013</v>
      </c>
      <c r="B20" s="1787">
        <v>24</v>
      </c>
      <c r="C20" s="1787">
        <v>30</v>
      </c>
      <c r="D20" s="1787">
        <v>516</v>
      </c>
    </row>
    <row r="21" spans="1:4">
      <c r="A21" s="1836" t="s">
        <v>2014</v>
      </c>
      <c r="B21" s="1787">
        <v>58</v>
      </c>
      <c r="C21" s="1787">
        <v>58</v>
      </c>
      <c r="D21" s="1787">
        <v>828</v>
      </c>
    </row>
    <row r="22" spans="1:4">
      <c r="A22" s="1836" t="s">
        <v>2015</v>
      </c>
      <c r="B22" s="1787">
        <v>15</v>
      </c>
      <c r="C22" s="1787">
        <v>15</v>
      </c>
      <c r="D22" s="1787">
        <v>161</v>
      </c>
    </row>
    <row r="23" spans="1:4">
      <c r="A23" s="1836" t="s">
        <v>2016</v>
      </c>
      <c r="B23" s="1787">
        <v>57</v>
      </c>
      <c r="C23" s="1787">
        <v>57</v>
      </c>
      <c r="D23" s="1787">
        <v>11</v>
      </c>
    </row>
    <row r="24" spans="1:4">
      <c r="A24" s="1836" t="s">
        <v>2017</v>
      </c>
      <c r="B24" s="1787">
        <v>42</v>
      </c>
      <c r="C24" s="1787">
        <v>36</v>
      </c>
      <c r="D24" s="1787">
        <v>769</v>
      </c>
    </row>
    <row r="25" spans="1:4">
      <c r="A25" s="1836" t="s">
        <v>2018</v>
      </c>
      <c r="B25" s="1787">
        <v>27</v>
      </c>
      <c r="C25" s="1787">
        <v>28</v>
      </c>
      <c r="D25" s="1787">
        <v>123</v>
      </c>
    </row>
    <row r="26" spans="1:4">
      <c r="A26" s="1836" t="s">
        <v>2019</v>
      </c>
      <c r="B26" s="1787">
        <v>64</v>
      </c>
      <c r="C26" s="1787">
        <v>67</v>
      </c>
      <c r="D26" s="1787">
        <v>733</v>
      </c>
    </row>
    <row r="27" spans="1:4">
      <c r="A27" s="1836" t="s">
        <v>2020</v>
      </c>
      <c r="B27" s="1787">
        <v>16</v>
      </c>
      <c r="C27" s="1787">
        <v>16</v>
      </c>
      <c r="D27" s="1787">
        <v>88</v>
      </c>
    </row>
    <row r="28" spans="1:4">
      <c r="A28" s="1836" t="s">
        <v>2021</v>
      </c>
      <c r="B28" s="1787">
        <v>9</v>
      </c>
      <c r="C28" s="1787">
        <v>9</v>
      </c>
      <c r="D28" s="1787">
        <v>235</v>
      </c>
    </row>
    <row r="29" spans="1:4">
      <c r="A29" s="721" t="s">
        <v>1898</v>
      </c>
      <c r="B29" s="1826">
        <f>SUM(B20:B28)</f>
        <v>312</v>
      </c>
      <c r="C29" s="1826">
        <f>SUM(C20:C28)</f>
        <v>316</v>
      </c>
      <c r="D29" s="1837">
        <f>SUM(D20:D28)</f>
        <v>3464</v>
      </c>
    </row>
    <row r="30" spans="1:4">
      <c r="A30" s="6"/>
      <c r="B30" s="6"/>
      <c r="C30" s="6"/>
      <c r="D30" s="6"/>
    </row>
    <row r="31" spans="1:4">
      <c r="A31" s="2310" t="s">
        <v>2022</v>
      </c>
      <c r="B31" s="2310"/>
      <c r="C31" s="2310"/>
      <c r="D31" s="2310"/>
    </row>
    <row r="32" spans="1:4" ht="25.5">
      <c r="A32" s="1132" t="s">
        <v>1922</v>
      </c>
      <c r="B32" s="1132" t="s">
        <v>2001</v>
      </c>
      <c r="C32" s="1132" t="s">
        <v>2002</v>
      </c>
      <c r="D32" s="1132" t="s">
        <v>2003</v>
      </c>
    </row>
    <row r="33" spans="1:4">
      <c r="A33" s="89" t="s">
        <v>2023</v>
      </c>
      <c r="B33" s="235">
        <v>29</v>
      </c>
      <c r="C33" s="235">
        <v>29</v>
      </c>
      <c r="D33" s="235">
        <v>13</v>
      </c>
    </row>
    <row r="34" spans="1:4">
      <c r="A34" s="89" t="s">
        <v>2024</v>
      </c>
      <c r="B34" s="235">
        <v>150</v>
      </c>
      <c r="C34" s="235">
        <v>27</v>
      </c>
      <c r="D34" s="235">
        <v>54</v>
      </c>
    </row>
    <row r="35" spans="1:4">
      <c r="A35" s="89" t="s">
        <v>2025</v>
      </c>
      <c r="B35" s="235">
        <v>42</v>
      </c>
      <c r="C35" s="235">
        <v>42</v>
      </c>
      <c r="D35" s="235">
        <v>144</v>
      </c>
    </row>
    <row r="36" spans="1:4">
      <c r="A36" s="89" t="s">
        <v>2026</v>
      </c>
      <c r="B36" s="235">
        <v>131</v>
      </c>
      <c r="C36" s="235">
        <v>131</v>
      </c>
      <c r="D36" s="235">
        <v>91</v>
      </c>
    </row>
    <row r="37" spans="1:4">
      <c r="A37" s="89" t="s">
        <v>2027</v>
      </c>
      <c r="B37" s="235">
        <v>43</v>
      </c>
      <c r="C37" s="235">
        <v>4</v>
      </c>
      <c r="D37" s="235">
        <v>4</v>
      </c>
    </row>
    <row r="38" spans="1:4">
      <c r="A38" s="89" t="s">
        <v>2028</v>
      </c>
      <c r="B38" s="235">
        <v>10</v>
      </c>
      <c r="C38" s="235">
        <v>10</v>
      </c>
      <c r="D38" s="235">
        <v>16</v>
      </c>
    </row>
    <row r="39" spans="1:4">
      <c r="A39" s="89" t="s">
        <v>2029</v>
      </c>
      <c r="B39" s="235">
        <v>16</v>
      </c>
      <c r="C39" s="235">
        <v>16</v>
      </c>
      <c r="D39" s="235">
        <v>75</v>
      </c>
    </row>
    <row r="40" spans="1:4">
      <c r="A40" s="89" t="s">
        <v>985</v>
      </c>
      <c r="B40" s="235">
        <v>62</v>
      </c>
      <c r="C40" s="235">
        <v>62</v>
      </c>
      <c r="D40" s="235">
        <v>92</v>
      </c>
    </row>
    <row r="41" spans="1:4">
      <c r="A41" s="89" t="s">
        <v>2030</v>
      </c>
      <c r="B41" s="235">
        <v>49</v>
      </c>
      <c r="C41" s="235">
        <v>50</v>
      </c>
      <c r="D41" s="235">
        <v>232</v>
      </c>
    </row>
    <row r="42" spans="1:4">
      <c r="A42" s="89" t="s">
        <v>2031</v>
      </c>
      <c r="B42" s="235">
        <v>8</v>
      </c>
      <c r="C42" s="235">
        <v>8</v>
      </c>
      <c r="D42" s="235">
        <v>12</v>
      </c>
    </row>
    <row r="43" spans="1:4">
      <c r="A43" s="89" t="s">
        <v>5461</v>
      </c>
      <c r="B43" s="235">
        <v>35</v>
      </c>
      <c r="C43" s="235">
        <v>34</v>
      </c>
      <c r="D43" s="235">
        <v>4</v>
      </c>
    </row>
    <row r="44" spans="1:4">
      <c r="A44" s="89" t="s">
        <v>857</v>
      </c>
      <c r="B44" s="235">
        <v>103</v>
      </c>
      <c r="C44" s="235">
        <v>81</v>
      </c>
      <c r="D44" s="235">
        <v>152</v>
      </c>
    </row>
    <row r="45" spans="1:4">
      <c r="A45" s="89" t="s">
        <v>2032</v>
      </c>
      <c r="B45" s="235">
        <v>14</v>
      </c>
      <c r="C45" s="235">
        <v>14</v>
      </c>
      <c r="D45" s="235">
        <v>13</v>
      </c>
    </row>
    <row r="46" spans="1:4">
      <c r="A46" s="89" t="s">
        <v>2033</v>
      </c>
      <c r="B46" s="235">
        <v>9</v>
      </c>
      <c r="C46" s="235">
        <v>9</v>
      </c>
      <c r="D46" s="235">
        <v>1</v>
      </c>
    </row>
    <row r="47" spans="1:4">
      <c r="A47" s="89" t="s">
        <v>858</v>
      </c>
      <c r="B47" s="235">
        <v>15</v>
      </c>
      <c r="C47" s="235">
        <v>15</v>
      </c>
      <c r="D47" s="235">
        <v>35</v>
      </c>
    </row>
    <row r="48" spans="1:4">
      <c r="A48" s="89" t="s">
        <v>5462</v>
      </c>
      <c r="B48" s="235">
        <v>4</v>
      </c>
      <c r="C48" s="235">
        <v>4</v>
      </c>
      <c r="D48" s="235">
        <v>0</v>
      </c>
    </row>
    <row r="49" spans="1:4">
      <c r="A49" s="89" t="s">
        <v>2034</v>
      </c>
      <c r="B49" s="235">
        <v>33</v>
      </c>
      <c r="C49" s="235">
        <v>9</v>
      </c>
      <c r="D49" s="235">
        <v>51</v>
      </c>
    </row>
    <row r="50" spans="1:4">
      <c r="A50" s="89" t="s">
        <v>2035</v>
      </c>
      <c r="B50" s="235">
        <v>12</v>
      </c>
      <c r="C50" s="235">
        <v>12</v>
      </c>
      <c r="D50" s="235">
        <v>11</v>
      </c>
    </row>
    <row r="51" spans="1:4">
      <c r="A51" s="89" t="s">
        <v>2036</v>
      </c>
      <c r="B51" s="235">
        <v>13</v>
      </c>
      <c r="C51" s="235">
        <v>13</v>
      </c>
      <c r="D51" s="235">
        <v>90</v>
      </c>
    </row>
    <row r="52" spans="1:4">
      <c r="A52" s="89" t="s">
        <v>2037</v>
      </c>
      <c r="B52" s="235">
        <v>43</v>
      </c>
      <c r="C52" s="235">
        <v>43</v>
      </c>
      <c r="D52" s="235">
        <v>59</v>
      </c>
    </row>
    <row r="53" spans="1:4">
      <c r="A53" s="1134" t="s">
        <v>5107</v>
      </c>
      <c r="B53" s="1827">
        <f>SUM(B33:B52)</f>
        <v>821</v>
      </c>
      <c r="C53" s="1827">
        <f>SUM(C33:C52)</f>
        <v>613</v>
      </c>
      <c r="D53" s="184">
        <f>SUM(D33:D52)</f>
        <v>1149</v>
      </c>
    </row>
    <row r="54" spans="1:4">
      <c r="B54" s="201"/>
      <c r="C54" s="201"/>
      <c r="D54" s="201"/>
    </row>
    <row r="55" spans="1:4">
      <c r="A55" s="1134" t="s">
        <v>31</v>
      </c>
      <c r="B55" s="184">
        <f>SUM(B16,B29,B53)</f>
        <v>1643</v>
      </c>
      <c r="C55" s="184">
        <f t="shared" ref="C55:D55" si="0">SUM(C16,C29,C53)</f>
        <v>1343</v>
      </c>
      <c r="D55" s="184">
        <f t="shared" si="0"/>
        <v>5083</v>
      </c>
    </row>
    <row r="56" spans="1:4">
      <c r="A56" s="63" t="s">
        <v>1908</v>
      </c>
    </row>
  </sheetData>
  <mergeCells count="3">
    <mergeCell ref="A5:D5"/>
    <mergeCell ref="A18:D18"/>
    <mergeCell ref="A31:D31"/>
  </mergeCells>
  <printOptions horizontalCentered="1"/>
  <pageMargins left="0.70866141732283472" right="0.70866141732283472" top="0.74803149606299213" bottom="0.74803149606299213" header="0.31496062992125984" footer="0.31496062992125984"/>
  <pageSetup fitToHeight="12" orientation="landscape" r:id="rId1"/>
  <rowBreaks count="1" manualBreakCount="1">
    <brk id="2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20"/>
  <sheetViews>
    <sheetView zoomScaleNormal="100" workbookViewId="0">
      <selection activeCell="A12" sqref="A12"/>
    </sheetView>
  </sheetViews>
  <sheetFormatPr baseColWidth="10" defaultRowHeight="12.75"/>
  <cols>
    <col min="1" max="1" width="56.5703125" style="2" customWidth="1"/>
    <col min="2" max="2" width="17.28515625" style="2" customWidth="1"/>
    <col min="3" max="3" width="16" style="2" customWidth="1"/>
    <col min="4" max="232" width="11.42578125" style="2"/>
    <col min="233" max="233" width="49" style="2" customWidth="1"/>
    <col min="234" max="234" width="24.5703125" style="2" customWidth="1"/>
    <col min="235" max="235" width="17.7109375" style="2" customWidth="1"/>
    <col min="236" max="488" width="11.42578125" style="2"/>
    <col min="489" max="489" width="49" style="2" customWidth="1"/>
    <col min="490" max="490" width="24.5703125" style="2" customWidth="1"/>
    <col min="491" max="491" width="17.7109375" style="2" customWidth="1"/>
    <col min="492" max="744" width="11.42578125" style="2"/>
    <col min="745" max="745" width="49" style="2" customWidth="1"/>
    <col min="746" max="746" width="24.5703125" style="2" customWidth="1"/>
    <col min="747" max="747" width="17.7109375" style="2" customWidth="1"/>
    <col min="748" max="1000" width="11.42578125" style="2"/>
    <col min="1001" max="1001" width="49" style="2" customWidth="1"/>
    <col min="1002" max="1002" width="24.5703125" style="2" customWidth="1"/>
    <col min="1003" max="1003" width="17.7109375" style="2" customWidth="1"/>
    <col min="1004" max="1256" width="11.42578125" style="2"/>
    <col min="1257" max="1257" width="49" style="2" customWidth="1"/>
    <col min="1258" max="1258" width="24.5703125" style="2" customWidth="1"/>
    <col min="1259" max="1259" width="17.7109375" style="2" customWidth="1"/>
    <col min="1260" max="1512" width="11.42578125" style="2"/>
    <col min="1513" max="1513" width="49" style="2" customWidth="1"/>
    <col min="1514" max="1514" width="24.5703125" style="2" customWidth="1"/>
    <col min="1515" max="1515" width="17.7109375" style="2" customWidth="1"/>
    <col min="1516" max="1768" width="11.42578125" style="2"/>
    <col min="1769" max="1769" width="49" style="2" customWidth="1"/>
    <col min="1770" max="1770" width="24.5703125" style="2" customWidth="1"/>
    <col min="1771" max="1771" width="17.7109375" style="2" customWidth="1"/>
    <col min="1772" max="2024" width="11.42578125" style="2"/>
    <col min="2025" max="2025" width="49" style="2" customWidth="1"/>
    <col min="2026" max="2026" width="24.5703125" style="2" customWidth="1"/>
    <col min="2027" max="2027" width="17.7109375" style="2" customWidth="1"/>
    <col min="2028" max="2280" width="11.42578125" style="2"/>
    <col min="2281" max="2281" width="49" style="2" customWidth="1"/>
    <col min="2282" max="2282" width="24.5703125" style="2" customWidth="1"/>
    <col min="2283" max="2283" width="17.7109375" style="2" customWidth="1"/>
    <col min="2284" max="2536" width="11.42578125" style="2"/>
    <col min="2537" max="2537" width="49" style="2" customWidth="1"/>
    <col min="2538" max="2538" width="24.5703125" style="2" customWidth="1"/>
    <col min="2539" max="2539" width="17.7109375" style="2" customWidth="1"/>
    <col min="2540" max="2792" width="11.42578125" style="2"/>
    <col min="2793" max="2793" width="49" style="2" customWidth="1"/>
    <col min="2794" max="2794" width="24.5703125" style="2" customWidth="1"/>
    <col min="2795" max="2795" width="17.7109375" style="2" customWidth="1"/>
    <col min="2796" max="3048" width="11.42578125" style="2"/>
    <col min="3049" max="3049" width="49" style="2" customWidth="1"/>
    <col min="3050" max="3050" width="24.5703125" style="2" customWidth="1"/>
    <col min="3051" max="3051" width="17.7109375" style="2" customWidth="1"/>
    <col min="3052" max="3304" width="11.42578125" style="2"/>
    <col min="3305" max="3305" width="49" style="2" customWidth="1"/>
    <col min="3306" max="3306" width="24.5703125" style="2" customWidth="1"/>
    <col min="3307" max="3307" width="17.7109375" style="2" customWidth="1"/>
    <col min="3308" max="3560" width="11.42578125" style="2"/>
    <col min="3561" max="3561" width="49" style="2" customWidth="1"/>
    <col min="3562" max="3562" width="24.5703125" style="2" customWidth="1"/>
    <col min="3563" max="3563" width="17.7109375" style="2" customWidth="1"/>
    <col min="3564" max="3816" width="11.42578125" style="2"/>
    <col min="3817" max="3817" width="49" style="2" customWidth="1"/>
    <col min="3818" max="3818" width="24.5703125" style="2" customWidth="1"/>
    <col min="3819" max="3819" width="17.7109375" style="2" customWidth="1"/>
    <col min="3820" max="4072" width="11.42578125" style="2"/>
    <col min="4073" max="4073" width="49" style="2" customWidth="1"/>
    <col min="4074" max="4074" width="24.5703125" style="2" customWidth="1"/>
    <col min="4075" max="4075" width="17.7109375" style="2" customWidth="1"/>
    <col min="4076" max="4328" width="11.42578125" style="2"/>
    <col min="4329" max="4329" width="49" style="2" customWidth="1"/>
    <col min="4330" max="4330" width="24.5703125" style="2" customWidth="1"/>
    <col min="4331" max="4331" width="17.7109375" style="2" customWidth="1"/>
    <col min="4332" max="4584" width="11.42578125" style="2"/>
    <col min="4585" max="4585" width="49" style="2" customWidth="1"/>
    <col min="4586" max="4586" width="24.5703125" style="2" customWidth="1"/>
    <col min="4587" max="4587" width="17.7109375" style="2" customWidth="1"/>
    <col min="4588" max="4840" width="11.42578125" style="2"/>
    <col min="4841" max="4841" width="49" style="2" customWidth="1"/>
    <col min="4842" max="4842" width="24.5703125" style="2" customWidth="1"/>
    <col min="4843" max="4843" width="17.7109375" style="2" customWidth="1"/>
    <col min="4844" max="5096" width="11.42578125" style="2"/>
    <col min="5097" max="5097" width="49" style="2" customWidth="1"/>
    <col min="5098" max="5098" width="24.5703125" style="2" customWidth="1"/>
    <col min="5099" max="5099" width="17.7109375" style="2" customWidth="1"/>
    <col min="5100" max="5352" width="11.42578125" style="2"/>
    <col min="5353" max="5353" width="49" style="2" customWidth="1"/>
    <col min="5354" max="5354" width="24.5703125" style="2" customWidth="1"/>
    <col min="5355" max="5355" width="17.7109375" style="2" customWidth="1"/>
    <col min="5356" max="5608" width="11.42578125" style="2"/>
    <col min="5609" max="5609" width="49" style="2" customWidth="1"/>
    <col min="5610" max="5610" width="24.5703125" style="2" customWidth="1"/>
    <col min="5611" max="5611" width="17.7109375" style="2" customWidth="1"/>
    <col min="5612" max="5864" width="11.42578125" style="2"/>
    <col min="5865" max="5865" width="49" style="2" customWidth="1"/>
    <col min="5866" max="5866" width="24.5703125" style="2" customWidth="1"/>
    <col min="5867" max="5867" width="17.7109375" style="2" customWidth="1"/>
    <col min="5868" max="6120" width="11.42578125" style="2"/>
    <col min="6121" max="6121" width="49" style="2" customWidth="1"/>
    <col min="6122" max="6122" width="24.5703125" style="2" customWidth="1"/>
    <col min="6123" max="6123" width="17.7109375" style="2" customWidth="1"/>
    <col min="6124" max="6376" width="11.42578125" style="2"/>
    <col min="6377" max="6377" width="49" style="2" customWidth="1"/>
    <col min="6378" max="6378" width="24.5703125" style="2" customWidth="1"/>
    <col min="6379" max="6379" width="17.7109375" style="2" customWidth="1"/>
    <col min="6380" max="6632" width="11.42578125" style="2"/>
    <col min="6633" max="6633" width="49" style="2" customWidth="1"/>
    <col min="6634" max="6634" width="24.5703125" style="2" customWidth="1"/>
    <col min="6635" max="6635" width="17.7109375" style="2" customWidth="1"/>
    <col min="6636" max="6888" width="11.42578125" style="2"/>
    <col min="6889" max="6889" width="49" style="2" customWidth="1"/>
    <col min="6890" max="6890" width="24.5703125" style="2" customWidth="1"/>
    <col min="6891" max="6891" width="17.7109375" style="2" customWidth="1"/>
    <col min="6892" max="7144" width="11.42578125" style="2"/>
    <col min="7145" max="7145" width="49" style="2" customWidth="1"/>
    <col min="7146" max="7146" width="24.5703125" style="2" customWidth="1"/>
    <col min="7147" max="7147" width="17.7109375" style="2" customWidth="1"/>
    <col min="7148" max="7400" width="11.42578125" style="2"/>
    <col min="7401" max="7401" width="49" style="2" customWidth="1"/>
    <col min="7402" max="7402" width="24.5703125" style="2" customWidth="1"/>
    <col min="7403" max="7403" width="17.7109375" style="2" customWidth="1"/>
    <col min="7404" max="7656" width="11.42578125" style="2"/>
    <col min="7657" max="7657" width="49" style="2" customWidth="1"/>
    <col min="7658" max="7658" width="24.5703125" style="2" customWidth="1"/>
    <col min="7659" max="7659" width="17.7109375" style="2" customWidth="1"/>
    <col min="7660" max="7912" width="11.42578125" style="2"/>
    <col min="7913" max="7913" width="49" style="2" customWidth="1"/>
    <col min="7914" max="7914" width="24.5703125" style="2" customWidth="1"/>
    <col min="7915" max="7915" width="17.7109375" style="2" customWidth="1"/>
    <col min="7916" max="8168" width="11.42578125" style="2"/>
    <col min="8169" max="8169" width="49" style="2" customWidth="1"/>
    <col min="8170" max="8170" width="24.5703125" style="2" customWidth="1"/>
    <col min="8171" max="8171" width="17.7109375" style="2" customWidth="1"/>
    <col min="8172" max="8424" width="11.42578125" style="2"/>
    <col min="8425" max="8425" width="49" style="2" customWidth="1"/>
    <col min="8426" max="8426" width="24.5703125" style="2" customWidth="1"/>
    <col min="8427" max="8427" width="17.7109375" style="2" customWidth="1"/>
    <col min="8428" max="8680" width="11.42578125" style="2"/>
    <col min="8681" max="8681" width="49" style="2" customWidth="1"/>
    <col min="8682" max="8682" width="24.5703125" style="2" customWidth="1"/>
    <col min="8683" max="8683" width="17.7109375" style="2" customWidth="1"/>
    <col min="8684" max="8936" width="11.42578125" style="2"/>
    <col min="8937" max="8937" width="49" style="2" customWidth="1"/>
    <col min="8938" max="8938" width="24.5703125" style="2" customWidth="1"/>
    <col min="8939" max="8939" width="17.7109375" style="2" customWidth="1"/>
    <col min="8940" max="9192" width="11.42578125" style="2"/>
    <col min="9193" max="9193" width="49" style="2" customWidth="1"/>
    <col min="9194" max="9194" width="24.5703125" style="2" customWidth="1"/>
    <col min="9195" max="9195" width="17.7109375" style="2" customWidth="1"/>
    <col min="9196" max="9448" width="11.42578125" style="2"/>
    <col min="9449" max="9449" width="49" style="2" customWidth="1"/>
    <col min="9450" max="9450" width="24.5703125" style="2" customWidth="1"/>
    <col min="9451" max="9451" width="17.7109375" style="2" customWidth="1"/>
    <col min="9452" max="9704" width="11.42578125" style="2"/>
    <col min="9705" max="9705" width="49" style="2" customWidth="1"/>
    <col min="9706" max="9706" width="24.5703125" style="2" customWidth="1"/>
    <col min="9707" max="9707" width="17.7109375" style="2" customWidth="1"/>
    <col min="9708" max="9960" width="11.42578125" style="2"/>
    <col min="9961" max="9961" width="49" style="2" customWidth="1"/>
    <col min="9962" max="9962" width="24.5703125" style="2" customWidth="1"/>
    <col min="9963" max="9963" width="17.7109375" style="2" customWidth="1"/>
    <col min="9964" max="10216" width="11.42578125" style="2"/>
    <col min="10217" max="10217" width="49" style="2" customWidth="1"/>
    <col min="10218" max="10218" width="24.5703125" style="2" customWidth="1"/>
    <col min="10219" max="10219" width="17.7109375" style="2" customWidth="1"/>
    <col min="10220" max="10472" width="11.42578125" style="2"/>
    <col min="10473" max="10473" width="49" style="2" customWidth="1"/>
    <col min="10474" max="10474" width="24.5703125" style="2" customWidth="1"/>
    <col min="10475" max="10475" width="17.7109375" style="2" customWidth="1"/>
    <col min="10476" max="10728" width="11.42578125" style="2"/>
    <col min="10729" max="10729" width="49" style="2" customWidth="1"/>
    <col min="10730" max="10730" width="24.5703125" style="2" customWidth="1"/>
    <col min="10731" max="10731" width="17.7109375" style="2" customWidth="1"/>
    <col min="10732" max="10984" width="11.42578125" style="2"/>
    <col min="10985" max="10985" width="49" style="2" customWidth="1"/>
    <col min="10986" max="10986" width="24.5703125" style="2" customWidth="1"/>
    <col min="10987" max="10987" width="17.7109375" style="2" customWidth="1"/>
    <col min="10988" max="11240" width="11.42578125" style="2"/>
    <col min="11241" max="11241" width="49" style="2" customWidth="1"/>
    <col min="11242" max="11242" width="24.5703125" style="2" customWidth="1"/>
    <col min="11243" max="11243" width="17.7109375" style="2" customWidth="1"/>
    <col min="11244" max="11496" width="11.42578125" style="2"/>
    <col min="11497" max="11497" width="49" style="2" customWidth="1"/>
    <col min="11498" max="11498" width="24.5703125" style="2" customWidth="1"/>
    <col min="11499" max="11499" width="17.7109375" style="2" customWidth="1"/>
    <col min="11500" max="11752" width="11.42578125" style="2"/>
    <col min="11753" max="11753" width="49" style="2" customWidth="1"/>
    <col min="11754" max="11754" width="24.5703125" style="2" customWidth="1"/>
    <col min="11755" max="11755" width="17.7109375" style="2" customWidth="1"/>
    <col min="11756" max="12008" width="11.42578125" style="2"/>
    <col min="12009" max="12009" width="49" style="2" customWidth="1"/>
    <col min="12010" max="12010" width="24.5703125" style="2" customWidth="1"/>
    <col min="12011" max="12011" width="17.7109375" style="2" customWidth="1"/>
    <col min="12012" max="12264" width="11.42578125" style="2"/>
    <col min="12265" max="12265" width="49" style="2" customWidth="1"/>
    <col min="12266" max="12266" width="24.5703125" style="2" customWidth="1"/>
    <col min="12267" max="12267" width="17.7109375" style="2" customWidth="1"/>
    <col min="12268" max="12520" width="11.42578125" style="2"/>
    <col min="12521" max="12521" width="49" style="2" customWidth="1"/>
    <col min="12522" max="12522" width="24.5703125" style="2" customWidth="1"/>
    <col min="12523" max="12523" width="17.7109375" style="2" customWidth="1"/>
    <col min="12524" max="12776" width="11.42578125" style="2"/>
    <col min="12777" max="12777" width="49" style="2" customWidth="1"/>
    <col min="12778" max="12778" width="24.5703125" style="2" customWidth="1"/>
    <col min="12779" max="12779" width="17.7109375" style="2" customWidth="1"/>
    <col min="12780" max="13032" width="11.42578125" style="2"/>
    <col min="13033" max="13033" width="49" style="2" customWidth="1"/>
    <col min="13034" max="13034" width="24.5703125" style="2" customWidth="1"/>
    <col min="13035" max="13035" width="17.7109375" style="2" customWidth="1"/>
    <col min="13036" max="13288" width="11.42578125" style="2"/>
    <col min="13289" max="13289" width="49" style="2" customWidth="1"/>
    <col min="13290" max="13290" width="24.5703125" style="2" customWidth="1"/>
    <col min="13291" max="13291" width="17.7109375" style="2" customWidth="1"/>
    <col min="13292" max="13544" width="11.42578125" style="2"/>
    <col min="13545" max="13545" width="49" style="2" customWidth="1"/>
    <col min="13546" max="13546" width="24.5703125" style="2" customWidth="1"/>
    <col min="13547" max="13547" width="17.7109375" style="2" customWidth="1"/>
    <col min="13548" max="13800" width="11.42578125" style="2"/>
    <col min="13801" max="13801" width="49" style="2" customWidth="1"/>
    <col min="13802" max="13802" width="24.5703125" style="2" customWidth="1"/>
    <col min="13803" max="13803" width="17.7109375" style="2" customWidth="1"/>
    <col min="13804" max="14056" width="11.42578125" style="2"/>
    <col min="14057" max="14057" width="49" style="2" customWidth="1"/>
    <col min="14058" max="14058" width="24.5703125" style="2" customWidth="1"/>
    <col min="14059" max="14059" width="17.7109375" style="2" customWidth="1"/>
    <col min="14060" max="14312" width="11.42578125" style="2"/>
    <col min="14313" max="14313" width="49" style="2" customWidth="1"/>
    <col min="14314" max="14314" width="24.5703125" style="2" customWidth="1"/>
    <col min="14315" max="14315" width="17.7109375" style="2" customWidth="1"/>
    <col min="14316" max="14568" width="11.42578125" style="2"/>
    <col min="14569" max="14569" width="49" style="2" customWidth="1"/>
    <col min="14570" max="14570" width="24.5703125" style="2" customWidth="1"/>
    <col min="14571" max="14571" width="17.7109375" style="2" customWidth="1"/>
    <col min="14572" max="14824" width="11.42578125" style="2"/>
    <col min="14825" max="14825" width="49" style="2" customWidth="1"/>
    <col min="14826" max="14826" width="24.5703125" style="2" customWidth="1"/>
    <col min="14827" max="14827" width="17.7109375" style="2" customWidth="1"/>
    <col min="14828" max="15080" width="11.42578125" style="2"/>
    <col min="15081" max="15081" width="49" style="2" customWidth="1"/>
    <col min="15082" max="15082" width="24.5703125" style="2" customWidth="1"/>
    <col min="15083" max="15083" width="17.7109375" style="2" customWidth="1"/>
    <col min="15084" max="15336" width="11.42578125" style="2"/>
    <col min="15337" max="15337" width="49" style="2" customWidth="1"/>
    <col min="15338" max="15338" width="24.5703125" style="2" customWidth="1"/>
    <col min="15339" max="15339" width="17.7109375" style="2" customWidth="1"/>
    <col min="15340" max="15592" width="11.42578125" style="2"/>
    <col min="15593" max="15593" width="49" style="2" customWidth="1"/>
    <col min="15594" max="15594" width="24.5703125" style="2" customWidth="1"/>
    <col min="15595" max="15595" width="17.7109375" style="2" customWidth="1"/>
    <col min="15596" max="15848" width="11.42578125" style="2"/>
    <col min="15849" max="15849" width="49" style="2" customWidth="1"/>
    <col min="15850" max="15850" width="24.5703125" style="2" customWidth="1"/>
    <col min="15851" max="15851" width="17.7109375" style="2" customWidth="1"/>
    <col min="15852" max="16104" width="11.42578125" style="2"/>
    <col min="16105" max="16105" width="49" style="2" customWidth="1"/>
    <col min="16106" max="16106" width="24.5703125" style="2" customWidth="1"/>
    <col min="16107" max="16107" width="17.7109375" style="2" customWidth="1"/>
    <col min="16108" max="16384" width="11.42578125" style="2"/>
  </cols>
  <sheetData>
    <row r="1" spans="1:6">
      <c r="A1" s="1" t="s">
        <v>365</v>
      </c>
      <c r="B1" s="1"/>
    </row>
    <row r="2" spans="1:6">
      <c r="A2" s="3" t="s">
        <v>852</v>
      </c>
      <c r="B2" s="3"/>
    </row>
    <row r="3" spans="1:6">
      <c r="A3" s="2312" t="s">
        <v>1978</v>
      </c>
      <c r="B3" s="2312"/>
      <c r="C3" s="1"/>
    </row>
    <row r="4" spans="1:6">
      <c r="A4" s="706" t="s">
        <v>1596</v>
      </c>
      <c r="B4" s="685" t="s">
        <v>1979</v>
      </c>
    </row>
    <row r="5" spans="1:6" ht="15" customHeight="1">
      <c r="A5" s="707" t="s">
        <v>1980</v>
      </c>
      <c r="B5" s="708">
        <v>43</v>
      </c>
    </row>
    <row r="6" spans="1:6" ht="25.5">
      <c r="A6" s="707" t="s">
        <v>1981</v>
      </c>
      <c r="B6" s="708">
        <v>469</v>
      </c>
    </row>
    <row r="7" spans="1:6">
      <c r="A7" s="707" t="s">
        <v>1982</v>
      </c>
      <c r="B7" s="708">
        <v>50</v>
      </c>
    </row>
    <row r="8" spans="1:6">
      <c r="A8" s="707" t="s">
        <v>1983</v>
      </c>
      <c r="B8" s="708">
        <v>350</v>
      </c>
    </row>
    <row r="9" spans="1:6" ht="25.5">
      <c r="A9" s="707" t="s">
        <v>6658</v>
      </c>
      <c r="B9" s="708">
        <v>85</v>
      </c>
      <c r="F9" s="709"/>
    </row>
    <row r="10" spans="1:6">
      <c r="A10" s="707" t="s">
        <v>1984</v>
      </c>
      <c r="B10" s="700">
        <v>2345</v>
      </c>
    </row>
    <row r="11" spans="1:6">
      <c r="B11" s="710"/>
      <c r="C11" s="710"/>
    </row>
    <row r="12" spans="1:6" ht="25.5">
      <c r="A12" s="711" t="s">
        <v>5105</v>
      </c>
      <c r="B12" s="1"/>
      <c r="C12" s="1"/>
    </row>
    <row r="13" spans="1:6">
      <c r="A13" s="685" t="s">
        <v>1119</v>
      </c>
      <c r="B13" s="685" t="s">
        <v>854</v>
      </c>
      <c r="C13" s="685" t="s">
        <v>1251</v>
      </c>
    </row>
    <row r="14" spans="1:6">
      <c r="A14" s="393" t="s">
        <v>1985</v>
      </c>
      <c r="B14" s="696">
        <v>10</v>
      </c>
      <c r="C14" s="696">
        <v>160</v>
      </c>
    </row>
    <row r="15" spans="1:6">
      <c r="A15" s="393" t="s">
        <v>5104</v>
      </c>
      <c r="B15" s="696">
        <v>10</v>
      </c>
      <c r="C15" s="696">
        <v>110</v>
      </c>
    </row>
    <row r="16" spans="1:6">
      <c r="A16" s="393" t="s">
        <v>1986</v>
      </c>
      <c r="B16" s="696">
        <v>25</v>
      </c>
      <c r="C16" s="696">
        <v>200</v>
      </c>
    </row>
    <row r="17" spans="1:3">
      <c r="A17" s="393" t="s">
        <v>5310</v>
      </c>
      <c r="B17" s="696">
        <v>30</v>
      </c>
      <c r="C17" s="696">
        <v>500</v>
      </c>
    </row>
    <row r="18" spans="1:3">
      <c r="A18" s="393" t="s">
        <v>5103</v>
      </c>
      <c r="B18" s="696">
        <v>10</v>
      </c>
      <c r="C18" s="696">
        <v>42</v>
      </c>
    </row>
    <row r="19" spans="1:3">
      <c r="A19" s="394" t="s">
        <v>0</v>
      </c>
      <c r="B19" s="680">
        <f>SUM(B14:B18)</f>
        <v>85</v>
      </c>
      <c r="C19" s="680">
        <f>SUM(C14:C18)</f>
        <v>1012</v>
      </c>
    </row>
    <row r="20" spans="1:3">
      <c r="A20" s="712" t="s">
        <v>1908</v>
      </c>
    </row>
  </sheetData>
  <mergeCells count="1">
    <mergeCell ref="A3:B3"/>
  </mergeCells>
  <printOptions horizontalCentered="1"/>
  <pageMargins left="0.70866141732283472" right="0.70866141732283472" top="0.74803149606299213" bottom="0.74803149606299213" header="0.31496062992125984" footer="0.31496062992125984"/>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39"/>
  <sheetViews>
    <sheetView zoomScaleNormal="100" workbookViewId="0">
      <selection activeCell="A2" sqref="A2"/>
    </sheetView>
  </sheetViews>
  <sheetFormatPr baseColWidth="10" defaultColWidth="11.42578125" defaultRowHeight="12.75"/>
  <cols>
    <col min="1" max="1" width="21" style="2" customWidth="1"/>
    <col min="2" max="3" width="7.5703125" style="2" hidden="1" customWidth="1"/>
    <col min="4" max="7" width="7.5703125" style="2" customWidth="1"/>
    <col min="8" max="8" width="15" style="2" bestFit="1" customWidth="1"/>
    <col min="9" max="9" width="13.7109375" style="234" customWidth="1"/>
    <col min="10" max="16384" width="11.42578125" style="2"/>
  </cols>
  <sheetData>
    <row r="1" spans="1:9" ht="12.95" customHeight="1">
      <c r="A1" s="5" t="s">
        <v>651</v>
      </c>
    </row>
    <row r="2" spans="1:9" ht="12.95" customHeight="1">
      <c r="A2" s="187" t="s">
        <v>1058</v>
      </c>
    </row>
    <row r="3" spans="1:9" ht="12.95" customHeight="1">
      <c r="A3" s="202" t="s">
        <v>1059</v>
      </c>
    </row>
    <row r="4" spans="1:9" s="201" customFormat="1">
      <c r="A4" s="1710" t="s">
        <v>688</v>
      </c>
      <c r="B4" s="1710">
        <v>2011</v>
      </c>
      <c r="C4" s="1710">
        <v>2012</v>
      </c>
      <c r="D4" s="1710">
        <v>2013</v>
      </c>
      <c r="E4" s="1710">
        <v>2014</v>
      </c>
      <c r="F4" s="1710">
        <v>2015</v>
      </c>
      <c r="G4" s="1710">
        <v>2016</v>
      </c>
      <c r="H4" s="1710" t="s">
        <v>1057</v>
      </c>
      <c r="I4" s="1710" t="s">
        <v>5044</v>
      </c>
    </row>
    <row r="5" spans="1:9">
      <c r="A5" s="88" t="s">
        <v>105</v>
      </c>
      <c r="B5" s="233"/>
      <c r="C5" s="97">
        <v>1</v>
      </c>
      <c r="D5" s="233"/>
      <c r="E5" s="235"/>
      <c r="F5" s="235">
        <v>1</v>
      </c>
      <c r="G5" s="235">
        <v>1</v>
      </c>
      <c r="H5" s="235">
        <f>SUM(D5:G5)</f>
        <v>2</v>
      </c>
      <c r="I5" s="1803">
        <f>H5/$H$38*100</f>
        <v>8.8888888888888892E-2</v>
      </c>
    </row>
    <row r="6" spans="1:9">
      <c r="A6" s="88" t="s">
        <v>89</v>
      </c>
      <c r="B6" s="233"/>
      <c r="C6" s="97">
        <v>1</v>
      </c>
      <c r="D6" s="233"/>
      <c r="E6" s="235">
        <v>3</v>
      </c>
      <c r="F6" s="235">
        <v>3</v>
      </c>
      <c r="G6" s="235">
        <v>1</v>
      </c>
      <c r="H6" s="235">
        <f t="shared" ref="H6:H37" si="0">SUM(D6:G6)</f>
        <v>7</v>
      </c>
      <c r="I6" s="1803">
        <f t="shared" ref="I6:I38" si="1">H6/$H$38*100</f>
        <v>0.31111111111111112</v>
      </c>
    </row>
    <row r="7" spans="1:9">
      <c r="A7" s="88" t="s">
        <v>137</v>
      </c>
      <c r="B7" s="233"/>
      <c r="C7" s="233"/>
      <c r="D7" s="233"/>
      <c r="E7" s="233"/>
      <c r="F7" s="235">
        <v>1</v>
      </c>
      <c r="G7" s="235">
        <v>2</v>
      </c>
      <c r="H7" s="235">
        <f t="shared" si="0"/>
        <v>3</v>
      </c>
      <c r="I7" s="1803">
        <f t="shared" si="1"/>
        <v>0.13333333333333333</v>
      </c>
    </row>
    <row r="8" spans="1:9">
      <c r="A8" s="88" t="s">
        <v>383</v>
      </c>
      <c r="B8" s="233"/>
      <c r="C8" s="233"/>
      <c r="D8" s="233"/>
      <c r="E8" s="233"/>
      <c r="F8" s="233"/>
      <c r="G8" s="233"/>
      <c r="H8" s="233"/>
      <c r="I8" s="233"/>
    </row>
    <row r="9" spans="1:9">
      <c r="A9" s="88" t="s">
        <v>143</v>
      </c>
      <c r="B9" s="97">
        <v>2</v>
      </c>
      <c r="C9" s="97">
        <v>1</v>
      </c>
      <c r="D9" s="233"/>
      <c r="E9" s="235">
        <v>3</v>
      </c>
      <c r="F9" s="233"/>
      <c r="G9" s="235">
        <v>4</v>
      </c>
      <c r="H9" s="235">
        <f t="shared" si="0"/>
        <v>7</v>
      </c>
      <c r="I9" s="1803">
        <f t="shared" si="1"/>
        <v>0.31111111111111112</v>
      </c>
    </row>
    <row r="10" spans="1:9">
      <c r="A10" s="88" t="s">
        <v>86</v>
      </c>
      <c r="B10" s="233"/>
      <c r="C10" s="233"/>
      <c r="D10" s="233"/>
      <c r="E10" s="235">
        <v>1</v>
      </c>
      <c r="F10" s="233"/>
      <c r="G10" s="233"/>
      <c r="H10" s="235">
        <f t="shared" si="0"/>
        <v>1</v>
      </c>
      <c r="I10" s="1803">
        <f t="shared" si="1"/>
        <v>4.4444444444444446E-2</v>
      </c>
    </row>
    <row r="11" spans="1:9">
      <c r="A11" s="88" t="s">
        <v>147</v>
      </c>
      <c r="B11" s="233"/>
      <c r="C11" s="233"/>
      <c r="D11" s="233"/>
      <c r="E11" s="233"/>
      <c r="F11" s="233"/>
      <c r="G11" s="233"/>
      <c r="H11" s="233"/>
      <c r="I11" s="233"/>
    </row>
    <row r="12" spans="1:9">
      <c r="A12" s="88" t="s">
        <v>209</v>
      </c>
      <c r="B12" s="233"/>
      <c r="C12" s="233"/>
      <c r="D12" s="233"/>
      <c r="E12" s="235">
        <v>1</v>
      </c>
      <c r="F12" s="235">
        <v>1</v>
      </c>
      <c r="G12" s="233"/>
      <c r="H12" s="235">
        <f t="shared" si="0"/>
        <v>2</v>
      </c>
      <c r="I12" s="1803">
        <f t="shared" si="1"/>
        <v>8.8888888888888892E-2</v>
      </c>
    </row>
    <row r="13" spans="1:9">
      <c r="A13" s="88" t="s">
        <v>430</v>
      </c>
      <c r="B13" s="97">
        <v>205</v>
      </c>
      <c r="C13" s="97">
        <v>204</v>
      </c>
      <c r="D13" s="235">
        <v>237</v>
      </c>
      <c r="E13" s="235">
        <v>391</v>
      </c>
      <c r="F13" s="235">
        <v>408</v>
      </c>
      <c r="G13" s="235">
        <v>449</v>
      </c>
      <c r="H13" s="1805">
        <f t="shared" si="0"/>
        <v>1485</v>
      </c>
      <c r="I13" s="1803">
        <f t="shared" si="1"/>
        <v>66</v>
      </c>
    </row>
    <row r="14" spans="1:9">
      <c r="A14" s="88" t="s">
        <v>405</v>
      </c>
      <c r="B14" s="233"/>
      <c r="C14" s="233"/>
      <c r="D14" s="233"/>
      <c r="E14" s="235">
        <v>1</v>
      </c>
      <c r="F14" s="233"/>
      <c r="G14" s="235">
        <v>1</v>
      </c>
      <c r="H14" s="235">
        <f t="shared" si="0"/>
        <v>2</v>
      </c>
      <c r="I14" s="1803">
        <f t="shared" si="1"/>
        <v>8.8888888888888892E-2</v>
      </c>
    </row>
    <row r="15" spans="1:9">
      <c r="A15" s="88" t="s">
        <v>107</v>
      </c>
      <c r="B15" s="97">
        <v>1</v>
      </c>
      <c r="C15" s="233"/>
      <c r="D15" s="233"/>
      <c r="E15" s="235">
        <v>2</v>
      </c>
      <c r="F15" s="235">
        <v>1</v>
      </c>
      <c r="G15" s="235">
        <v>4</v>
      </c>
      <c r="H15" s="235">
        <f t="shared" si="0"/>
        <v>7</v>
      </c>
      <c r="I15" s="1803">
        <f t="shared" si="1"/>
        <v>0.31111111111111112</v>
      </c>
    </row>
    <row r="16" spans="1:9">
      <c r="A16" s="88" t="s">
        <v>684</v>
      </c>
      <c r="B16" s="97">
        <v>3</v>
      </c>
      <c r="C16" s="97">
        <v>3</v>
      </c>
      <c r="D16" s="235">
        <v>10</v>
      </c>
      <c r="E16" s="235">
        <v>10</v>
      </c>
      <c r="F16" s="235">
        <v>15</v>
      </c>
      <c r="G16" s="235">
        <v>24</v>
      </c>
      <c r="H16" s="235">
        <f t="shared" si="0"/>
        <v>59</v>
      </c>
      <c r="I16" s="1803">
        <f t="shared" si="1"/>
        <v>2.6222222222222222</v>
      </c>
    </row>
    <row r="17" spans="1:9">
      <c r="A17" s="88" t="s">
        <v>178</v>
      </c>
      <c r="B17" s="97">
        <v>3</v>
      </c>
      <c r="C17" s="97">
        <v>5</v>
      </c>
      <c r="D17" s="235">
        <v>7</v>
      </c>
      <c r="E17" s="235">
        <v>12</v>
      </c>
      <c r="F17" s="235">
        <v>14</v>
      </c>
      <c r="G17" s="235">
        <v>5</v>
      </c>
      <c r="H17" s="235">
        <f t="shared" si="0"/>
        <v>38</v>
      </c>
      <c r="I17" s="1803">
        <f t="shared" si="1"/>
        <v>1.6888888888888887</v>
      </c>
    </row>
    <row r="18" spans="1:9">
      <c r="A18" s="88" t="s">
        <v>110</v>
      </c>
      <c r="B18" s="97">
        <v>1</v>
      </c>
      <c r="C18" s="97">
        <v>1</v>
      </c>
      <c r="D18" s="233"/>
      <c r="E18" s="235">
        <v>2</v>
      </c>
      <c r="F18" s="235">
        <v>2</v>
      </c>
      <c r="G18" s="235">
        <v>3</v>
      </c>
      <c r="H18" s="235">
        <f t="shared" si="0"/>
        <v>7</v>
      </c>
      <c r="I18" s="1803">
        <f t="shared" si="1"/>
        <v>0.31111111111111112</v>
      </c>
    </row>
    <row r="19" spans="1:9">
      <c r="A19" s="88" t="s">
        <v>128</v>
      </c>
      <c r="B19" s="97">
        <v>88</v>
      </c>
      <c r="C19" s="97">
        <v>106</v>
      </c>
      <c r="D19" s="235">
        <v>74</v>
      </c>
      <c r="E19" s="235">
        <v>102</v>
      </c>
      <c r="F19" s="235">
        <v>113</v>
      </c>
      <c r="G19" s="235">
        <v>131</v>
      </c>
      <c r="H19" s="235">
        <f t="shared" si="0"/>
        <v>420</v>
      </c>
      <c r="I19" s="1803">
        <f t="shared" si="1"/>
        <v>18.666666666666668</v>
      </c>
    </row>
    <row r="20" spans="1:9">
      <c r="A20" s="88" t="s">
        <v>280</v>
      </c>
      <c r="B20" s="97">
        <v>1</v>
      </c>
      <c r="C20" s="97">
        <v>4</v>
      </c>
      <c r="D20" s="235">
        <v>2</v>
      </c>
      <c r="E20" s="235">
        <v>3</v>
      </c>
      <c r="F20" s="235">
        <v>2</v>
      </c>
      <c r="G20" s="235">
        <v>4</v>
      </c>
      <c r="H20" s="235">
        <f t="shared" si="0"/>
        <v>11</v>
      </c>
      <c r="I20" s="1803">
        <f t="shared" si="1"/>
        <v>0.48888888888888887</v>
      </c>
    </row>
    <row r="21" spans="1:9">
      <c r="A21" s="88" t="s">
        <v>183</v>
      </c>
      <c r="B21" s="97">
        <v>3</v>
      </c>
      <c r="C21" s="97">
        <v>3</v>
      </c>
      <c r="D21" s="235">
        <v>3</v>
      </c>
      <c r="E21" s="235">
        <v>11</v>
      </c>
      <c r="F21" s="235">
        <v>9</v>
      </c>
      <c r="G21" s="235">
        <v>10</v>
      </c>
      <c r="H21" s="235">
        <f t="shared" si="0"/>
        <v>33</v>
      </c>
      <c r="I21" s="1803">
        <f t="shared" si="1"/>
        <v>1.4666666666666666</v>
      </c>
    </row>
    <row r="22" spans="1:9">
      <c r="A22" s="88" t="s">
        <v>157</v>
      </c>
      <c r="B22" s="233"/>
      <c r="C22" s="233"/>
      <c r="D22" s="233"/>
      <c r="E22" s="233"/>
      <c r="F22" s="235">
        <v>1</v>
      </c>
      <c r="G22" s="233"/>
      <c r="H22" s="235">
        <f t="shared" si="0"/>
        <v>1</v>
      </c>
      <c r="I22" s="1803">
        <f t="shared" si="1"/>
        <v>4.4444444444444446E-2</v>
      </c>
    </row>
    <row r="23" spans="1:9">
      <c r="A23" s="88" t="s">
        <v>160</v>
      </c>
      <c r="B23" s="233"/>
      <c r="C23" s="233"/>
      <c r="D23" s="235">
        <v>1</v>
      </c>
      <c r="E23" s="235">
        <v>1</v>
      </c>
      <c r="F23" s="233"/>
      <c r="G23" s="233"/>
      <c r="H23" s="235">
        <f t="shared" si="0"/>
        <v>2</v>
      </c>
      <c r="I23" s="1803">
        <f t="shared" si="1"/>
        <v>8.8888888888888892E-2</v>
      </c>
    </row>
    <row r="24" spans="1:9">
      <c r="A24" s="88" t="s">
        <v>248</v>
      </c>
      <c r="B24" s="97">
        <v>9</v>
      </c>
      <c r="C24" s="97">
        <v>6</v>
      </c>
      <c r="D24" s="235">
        <v>6</v>
      </c>
      <c r="E24" s="235">
        <v>9</v>
      </c>
      <c r="F24" s="235">
        <v>15</v>
      </c>
      <c r="G24" s="235">
        <v>18</v>
      </c>
      <c r="H24" s="235">
        <f t="shared" si="0"/>
        <v>48</v>
      </c>
      <c r="I24" s="1803">
        <f t="shared" si="1"/>
        <v>2.1333333333333333</v>
      </c>
    </row>
    <row r="25" spans="1:9">
      <c r="A25" s="88" t="s">
        <v>67</v>
      </c>
      <c r="B25" s="97">
        <v>2</v>
      </c>
      <c r="C25" s="97">
        <v>7</v>
      </c>
      <c r="D25" s="235">
        <v>9</v>
      </c>
      <c r="E25" s="235">
        <v>5</v>
      </c>
      <c r="F25" s="235">
        <v>8</v>
      </c>
      <c r="G25" s="235">
        <v>10</v>
      </c>
      <c r="H25" s="235">
        <f t="shared" si="0"/>
        <v>32</v>
      </c>
      <c r="I25" s="1803">
        <f t="shared" si="1"/>
        <v>1.4222222222222223</v>
      </c>
    </row>
    <row r="26" spans="1:9">
      <c r="A26" s="88" t="s">
        <v>685</v>
      </c>
      <c r="B26" s="97"/>
      <c r="C26" s="97">
        <v>2</v>
      </c>
      <c r="D26" s="235">
        <v>1</v>
      </c>
      <c r="E26" s="235">
        <v>1</v>
      </c>
      <c r="F26" s="235">
        <v>2</v>
      </c>
      <c r="G26" s="235">
        <v>2</v>
      </c>
      <c r="H26" s="235">
        <f t="shared" si="0"/>
        <v>6</v>
      </c>
      <c r="I26" s="1803">
        <f t="shared" si="1"/>
        <v>0.26666666666666666</v>
      </c>
    </row>
    <row r="27" spans="1:9">
      <c r="A27" s="88" t="s">
        <v>230</v>
      </c>
      <c r="B27" s="233"/>
      <c r="C27" s="233"/>
      <c r="D27" s="233"/>
      <c r="E27" s="233"/>
      <c r="F27" s="233"/>
      <c r="G27" s="235">
        <v>3</v>
      </c>
      <c r="H27" s="235">
        <f t="shared" si="0"/>
        <v>3</v>
      </c>
      <c r="I27" s="1803">
        <f t="shared" si="1"/>
        <v>0.13333333333333333</v>
      </c>
    </row>
    <row r="28" spans="1:9">
      <c r="A28" s="88" t="s">
        <v>165</v>
      </c>
      <c r="B28" s="233"/>
      <c r="C28" s="97">
        <v>2</v>
      </c>
      <c r="D28" s="233"/>
      <c r="E28" s="233"/>
      <c r="F28" s="233"/>
      <c r="G28" s="235">
        <v>3</v>
      </c>
      <c r="H28" s="235">
        <f t="shared" si="0"/>
        <v>3</v>
      </c>
      <c r="I28" s="1803">
        <f t="shared" si="1"/>
        <v>0.13333333333333333</v>
      </c>
    </row>
    <row r="29" spans="1:9">
      <c r="A29" s="88" t="s">
        <v>167</v>
      </c>
      <c r="B29" s="233"/>
      <c r="C29" s="233"/>
      <c r="D29" s="233"/>
      <c r="E29" s="233"/>
      <c r="F29" s="233"/>
      <c r="G29" s="235">
        <v>1</v>
      </c>
      <c r="H29" s="235">
        <f t="shared" si="0"/>
        <v>1</v>
      </c>
      <c r="I29" s="1803">
        <f t="shared" si="1"/>
        <v>4.4444444444444446E-2</v>
      </c>
    </row>
    <row r="30" spans="1:9">
      <c r="A30" s="88" t="s">
        <v>238</v>
      </c>
      <c r="B30" s="233"/>
      <c r="C30" s="97">
        <v>1</v>
      </c>
      <c r="D30" s="233"/>
      <c r="E30" s="233"/>
      <c r="F30" s="233"/>
      <c r="G30" s="233"/>
      <c r="H30" s="233"/>
      <c r="I30" s="233"/>
    </row>
    <row r="31" spans="1:9">
      <c r="A31" s="88" t="s">
        <v>275</v>
      </c>
      <c r="B31" s="233"/>
      <c r="C31" s="97">
        <v>1</v>
      </c>
      <c r="D31" s="233"/>
      <c r="E31" s="235">
        <v>1</v>
      </c>
      <c r="F31" s="235">
        <v>2</v>
      </c>
      <c r="G31" s="235">
        <v>2</v>
      </c>
      <c r="H31" s="235">
        <f t="shared" si="0"/>
        <v>5</v>
      </c>
      <c r="I31" s="1803">
        <f t="shared" si="1"/>
        <v>0.22222222222222221</v>
      </c>
    </row>
    <row r="32" spans="1:9">
      <c r="A32" s="88" t="s">
        <v>170</v>
      </c>
      <c r="B32" s="233"/>
      <c r="C32" s="233"/>
      <c r="D32" s="233"/>
      <c r="E32" s="235"/>
      <c r="F32" s="235">
        <v>3</v>
      </c>
      <c r="G32" s="235">
        <v>1</v>
      </c>
      <c r="H32" s="235">
        <f t="shared" si="0"/>
        <v>4</v>
      </c>
      <c r="I32" s="1803">
        <f t="shared" si="1"/>
        <v>0.17777777777777778</v>
      </c>
    </row>
    <row r="33" spans="1:9">
      <c r="A33" s="88" t="s">
        <v>173</v>
      </c>
      <c r="B33" s="97">
        <v>1</v>
      </c>
      <c r="C33" s="97">
        <v>3</v>
      </c>
      <c r="D33" s="235">
        <v>1</v>
      </c>
      <c r="E33" s="235">
        <v>6</v>
      </c>
      <c r="F33" s="235">
        <v>2</v>
      </c>
      <c r="G33" s="235">
        <v>1</v>
      </c>
      <c r="H33" s="235">
        <f t="shared" si="0"/>
        <v>10</v>
      </c>
      <c r="I33" s="1803">
        <f t="shared" si="1"/>
        <v>0.44444444444444442</v>
      </c>
    </row>
    <row r="34" spans="1:9">
      <c r="A34" s="88" t="s">
        <v>201</v>
      </c>
      <c r="B34" s="97">
        <v>3</v>
      </c>
      <c r="C34" s="97">
        <v>5</v>
      </c>
      <c r="D34" s="235">
        <v>7</v>
      </c>
      <c r="E34" s="235">
        <v>11</v>
      </c>
      <c r="F34" s="235">
        <v>4</v>
      </c>
      <c r="G34" s="235">
        <v>13</v>
      </c>
      <c r="H34" s="235">
        <f t="shared" si="0"/>
        <v>35</v>
      </c>
      <c r="I34" s="1803">
        <f t="shared" si="1"/>
        <v>1.5555555555555556</v>
      </c>
    </row>
    <row r="35" spans="1:9">
      <c r="A35" s="88" t="s">
        <v>175</v>
      </c>
      <c r="B35" s="233"/>
      <c r="C35" s="233"/>
      <c r="D35" s="235">
        <v>1</v>
      </c>
      <c r="E35" s="233"/>
      <c r="F35" s="233"/>
      <c r="G35" s="235">
        <v>1</v>
      </c>
      <c r="H35" s="235">
        <f t="shared" si="0"/>
        <v>2</v>
      </c>
      <c r="I35" s="1803">
        <f t="shared" si="1"/>
        <v>8.8888888888888892E-2</v>
      </c>
    </row>
    <row r="36" spans="1:9">
      <c r="A36" s="88" t="s">
        <v>686</v>
      </c>
      <c r="B36" s="233"/>
      <c r="C36" s="233"/>
      <c r="D36" s="235"/>
      <c r="E36" s="235">
        <v>2</v>
      </c>
      <c r="F36" s="233"/>
      <c r="G36" s="233"/>
      <c r="H36" s="235">
        <f t="shared" si="0"/>
        <v>2</v>
      </c>
      <c r="I36" s="1803">
        <f t="shared" si="1"/>
        <v>8.8888888888888892E-2</v>
      </c>
    </row>
    <row r="37" spans="1:9">
      <c r="A37" s="88" t="s">
        <v>687</v>
      </c>
      <c r="B37" s="233"/>
      <c r="C37" s="233"/>
      <c r="D37" s="235">
        <v>2</v>
      </c>
      <c r="E37" s="235">
        <v>5</v>
      </c>
      <c r="F37" s="235">
        <v>4</v>
      </c>
      <c r="G37" s="235">
        <v>1</v>
      </c>
      <c r="H37" s="235">
        <f t="shared" si="0"/>
        <v>12</v>
      </c>
      <c r="I37" s="1803">
        <f t="shared" si="1"/>
        <v>0.53333333333333333</v>
      </c>
    </row>
    <row r="38" spans="1:9">
      <c r="A38" s="183" t="s">
        <v>0</v>
      </c>
      <c r="B38" s="232">
        <f t="shared" ref="B38:G38" si="2">SUM(B5:B37)</f>
        <v>322</v>
      </c>
      <c r="C38" s="232">
        <f t="shared" si="2"/>
        <v>356</v>
      </c>
      <c r="D38" s="232">
        <f t="shared" si="2"/>
        <v>361</v>
      </c>
      <c r="E38" s="232">
        <f t="shared" si="2"/>
        <v>583</v>
      </c>
      <c r="F38" s="232">
        <f t="shared" si="2"/>
        <v>611</v>
      </c>
      <c r="G38" s="232">
        <f t="shared" si="2"/>
        <v>695</v>
      </c>
      <c r="H38" s="184">
        <f>SUM(H5:H37)</f>
        <v>2250</v>
      </c>
      <c r="I38" s="1804">
        <f t="shared" si="1"/>
        <v>100</v>
      </c>
    </row>
    <row r="39" spans="1:9">
      <c r="A39" s="1744" t="s">
        <v>649</v>
      </c>
      <c r="I39" s="164"/>
    </row>
  </sheetData>
  <printOptions horizontalCentered="1"/>
  <pageMargins left="0.59055118110236227" right="0.59055118110236227" top="0.78740157480314965" bottom="0.78740157480314965" header="0.19685039370078741" footer="0.19685039370078741"/>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44"/>
  <sheetViews>
    <sheetView zoomScaleNormal="100" workbookViewId="0">
      <selection activeCell="A12" sqref="A12"/>
    </sheetView>
  </sheetViews>
  <sheetFormatPr baseColWidth="10" defaultColWidth="11.42578125" defaultRowHeight="12.75"/>
  <cols>
    <col min="1" max="1" width="19.85546875" style="453" customWidth="1"/>
    <col min="2" max="8" width="12.7109375" style="453" customWidth="1"/>
    <col min="9" max="11" width="11.42578125" style="453"/>
    <col min="12" max="12" width="14.7109375" style="453" customWidth="1"/>
    <col min="13" max="16384" width="11.42578125" style="453"/>
  </cols>
  <sheetData>
    <row r="1" spans="1:16">
      <c r="A1" s="1" t="s">
        <v>365</v>
      </c>
    </row>
    <row r="2" spans="1:16">
      <c r="A2" s="3" t="s">
        <v>2578</v>
      </c>
    </row>
    <row r="3" spans="1:16">
      <c r="A3" s="3" t="s">
        <v>5332</v>
      </c>
    </row>
    <row r="4" spans="1:16">
      <c r="A4" s="3" t="s">
        <v>1372</v>
      </c>
    </row>
    <row r="5" spans="1:16">
      <c r="A5" s="1183" t="s">
        <v>367</v>
      </c>
      <c r="B5" s="1183" t="s">
        <v>661</v>
      </c>
      <c r="C5" s="1183" t="s">
        <v>612</v>
      </c>
      <c r="D5" s="1183" t="s">
        <v>0</v>
      </c>
    </row>
    <row r="6" spans="1:16">
      <c r="A6" s="1172" t="s">
        <v>1346</v>
      </c>
      <c r="B6" s="1174">
        <v>108</v>
      </c>
      <c r="C6" s="1174">
        <v>2</v>
      </c>
      <c r="D6" s="1174">
        <f>B6+C6</f>
        <v>110</v>
      </c>
    </row>
    <row r="7" spans="1:16">
      <c r="A7" s="1172" t="s">
        <v>1347</v>
      </c>
      <c r="B7" s="1174">
        <v>196</v>
      </c>
      <c r="C7" s="1174">
        <v>26</v>
      </c>
      <c r="D7" s="1174">
        <f>B7+C7</f>
        <v>222</v>
      </c>
    </row>
    <row r="8" spans="1:16">
      <c r="A8" s="1172" t="s">
        <v>1348</v>
      </c>
      <c r="B8" s="1174">
        <v>127</v>
      </c>
      <c r="C8" s="1174">
        <v>2</v>
      </c>
      <c r="D8" s="1174">
        <f>B8+C8</f>
        <v>129</v>
      </c>
      <c r="G8" s="1170"/>
      <c r="N8" s="1170"/>
    </row>
    <row r="9" spans="1:16">
      <c r="A9" s="1840" t="s">
        <v>0</v>
      </c>
      <c r="B9" s="1828">
        <f>B6+B7+B8</f>
        <v>431</v>
      </c>
      <c r="C9" s="1828">
        <f>C6+C7+C8</f>
        <v>30</v>
      </c>
      <c r="D9" s="1828">
        <f>D6+D7+D8</f>
        <v>461</v>
      </c>
      <c r="E9" s="1169"/>
      <c r="F9" s="1169"/>
      <c r="G9" s="1169"/>
      <c r="H9" s="1170"/>
      <c r="N9" s="1170"/>
    </row>
    <row r="10" spans="1:16">
      <c r="B10" s="1169"/>
      <c r="D10" s="1169"/>
      <c r="E10" s="1169"/>
      <c r="F10" s="1169"/>
      <c r="J10" s="1171"/>
    </row>
    <row r="11" spans="1:16">
      <c r="A11" s="449" t="s">
        <v>5634</v>
      </c>
      <c r="B11" s="1169"/>
      <c r="D11" s="1169"/>
      <c r="E11" s="1169"/>
      <c r="F11" s="1169"/>
      <c r="J11" s="1171"/>
    </row>
    <row r="12" spans="1:16">
      <c r="A12" s="2314" t="s">
        <v>1584</v>
      </c>
      <c r="B12" s="2313" t="s">
        <v>426</v>
      </c>
      <c r="C12" s="2313"/>
      <c r="D12" s="2313" t="s">
        <v>427</v>
      </c>
      <c r="E12" s="2313"/>
      <c r="F12" s="2313" t="s">
        <v>428</v>
      </c>
      <c r="G12" s="2313"/>
      <c r="H12" s="2314" t="s">
        <v>0</v>
      </c>
      <c r="J12" s="1171"/>
      <c r="O12" s="1173"/>
    </row>
    <row r="13" spans="1:16">
      <c r="A13" s="2315"/>
      <c r="B13" s="1183" t="s">
        <v>661</v>
      </c>
      <c r="C13" s="1183" t="s">
        <v>612</v>
      </c>
      <c r="D13" s="1183" t="s">
        <v>661</v>
      </c>
      <c r="E13" s="1183" t="s">
        <v>612</v>
      </c>
      <c r="F13" s="1183" t="s">
        <v>661</v>
      </c>
      <c r="G13" s="1183" t="s">
        <v>612</v>
      </c>
      <c r="H13" s="2315"/>
      <c r="J13" s="1171"/>
      <c r="O13" s="1173"/>
      <c r="P13" s="1175"/>
    </row>
    <row r="14" spans="1:16">
      <c r="A14" s="1182" t="s">
        <v>2581</v>
      </c>
      <c r="B14" s="1174">
        <v>2</v>
      </c>
      <c r="C14" s="1174">
        <v>0</v>
      </c>
      <c r="D14" s="1174">
        <v>6</v>
      </c>
      <c r="E14" s="1174">
        <v>0</v>
      </c>
      <c r="F14" s="1174">
        <v>8</v>
      </c>
      <c r="G14" s="1174">
        <v>0</v>
      </c>
      <c r="H14" s="1174">
        <f>B14+C14+D14+E14+F14+G14</f>
        <v>16</v>
      </c>
      <c r="I14" s="1171"/>
      <c r="J14" s="1171"/>
      <c r="O14" s="1173"/>
    </row>
    <row r="15" spans="1:16">
      <c r="A15" s="1182" t="s">
        <v>2582</v>
      </c>
      <c r="B15" s="1177">
        <v>13</v>
      </c>
      <c r="C15" s="1174">
        <v>0</v>
      </c>
      <c r="D15" s="1174">
        <v>10</v>
      </c>
      <c r="E15" s="1174">
        <v>0</v>
      </c>
      <c r="F15" s="1174">
        <v>33</v>
      </c>
      <c r="G15" s="1174">
        <v>0</v>
      </c>
      <c r="H15" s="1174">
        <f>B15+C15+D15+E15+F15+G15</f>
        <v>56</v>
      </c>
      <c r="J15" s="1176"/>
    </row>
    <row r="16" spans="1:16">
      <c r="A16" s="1186" t="s">
        <v>2580</v>
      </c>
      <c r="B16" s="1174">
        <v>151</v>
      </c>
      <c r="C16" s="1174">
        <v>4</v>
      </c>
      <c r="D16" s="1174">
        <v>291</v>
      </c>
      <c r="E16" s="1174">
        <v>43</v>
      </c>
      <c r="F16" s="1174">
        <v>167</v>
      </c>
      <c r="G16" s="1174">
        <v>4</v>
      </c>
      <c r="H16" s="1174">
        <f>B16+C16+D16+E16+F16+G16</f>
        <v>660</v>
      </c>
      <c r="I16" s="1178"/>
    </row>
    <row r="17" spans="1:14">
      <c r="A17" s="1185" t="s">
        <v>0</v>
      </c>
      <c r="B17" s="1184">
        <f t="shared" ref="B17:H17" si="0">B16+B14+B15</f>
        <v>166</v>
      </c>
      <c r="C17" s="1184">
        <f t="shared" si="0"/>
        <v>4</v>
      </c>
      <c r="D17" s="1184">
        <f t="shared" si="0"/>
        <v>307</v>
      </c>
      <c r="E17" s="1184">
        <f t="shared" si="0"/>
        <v>43</v>
      </c>
      <c r="F17" s="1184">
        <f t="shared" si="0"/>
        <v>208</v>
      </c>
      <c r="G17" s="1184">
        <f t="shared" si="0"/>
        <v>4</v>
      </c>
      <c r="H17" s="1184">
        <f t="shared" si="0"/>
        <v>732</v>
      </c>
      <c r="I17" s="1169"/>
    </row>
    <row r="18" spans="1:14">
      <c r="A18" s="451" t="s">
        <v>5632</v>
      </c>
    </row>
    <row r="20" spans="1:14">
      <c r="A20" s="449" t="s">
        <v>5633</v>
      </c>
    </row>
    <row r="21" spans="1:14" ht="12.75" customHeight="1">
      <c r="A21" s="2316" t="s">
        <v>1584</v>
      </c>
      <c r="B21" s="1839" t="s">
        <v>1252</v>
      </c>
      <c r="C21" s="1839" t="s">
        <v>1253</v>
      </c>
    </row>
    <row r="22" spans="1:14" ht="12.75" customHeight="1">
      <c r="A22" s="2317"/>
      <c r="B22" s="1838" t="s">
        <v>866</v>
      </c>
      <c r="C22" s="1838" t="s">
        <v>866</v>
      </c>
    </row>
    <row r="23" spans="1:14">
      <c r="A23" s="1182" t="s">
        <v>2581</v>
      </c>
      <c r="B23" s="1179">
        <v>1</v>
      </c>
      <c r="C23" s="1179">
        <v>0</v>
      </c>
    </row>
    <row r="24" spans="1:14" ht="16.5" customHeight="1">
      <c r="A24" s="1182" t="s">
        <v>2582</v>
      </c>
      <c r="B24" s="1179">
        <v>1</v>
      </c>
      <c r="C24" s="1177">
        <v>2</v>
      </c>
      <c r="D24" s="1180"/>
    </row>
    <row r="25" spans="1:14">
      <c r="A25" s="1186" t="s">
        <v>2580</v>
      </c>
      <c r="B25" s="1177">
        <v>0</v>
      </c>
      <c r="C25" s="1179">
        <v>20</v>
      </c>
      <c r="D25" s="1180"/>
    </row>
    <row r="26" spans="1:14">
      <c r="A26" s="1185" t="s">
        <v>0</v>
      </c>
      <c r="B26" s="1187">
        <f>B25+B23+B24</f>
        <v>2</v>
      </c>
      <c r="C26" s="1187">
        <f>C25+C23+C24</f>
        <v>22</v>
      </c>
      <c r="D26" s="1170"/>
    </row>
    <row r="27" spans="1:14">
      <c r="A27" s="451" t="s">
        <v>5275</v>
      </c>
      <c r="I27" s="483"/>
      <c r="J27" s="483"/>
      <c r="K27" s="483"/>
      <c r="L27" s="483"/>
      <c r="M27" s="483"/>
      <c r="N27" s="484"/>
    </row>
    <row r="28" spans="1:14">
      <c r="J28" s="483"/>
      <c r="K28" s="483"/>
      <c r="L28" s="484"/>
      <c r="M28" s="484"/>
    </row>
    <row r="29" spans="1:14">
      <c r="I29" s="483"/>
      <c r="J29" s="483"/>
      <c r="K29" s="483"/>
      <c r="L29" s="484"/>
    </row>
    <row r="30" spans="1:14">
      <c r="H30" s="483"/>
      <c r="I30" s="483"/>
      <c r="J30" s="483"/>
    </row>
    <row r="31" spans="1:14">
      <c r="C31" s="1181"/>
      <c r="H31" s="483"/>
      <c r="I31" s="483"/>
      <c r="J31" s="483"/>
    </row>
    <row r="32" spans="1:14">
      <c r="H32" s="483"/>
      <c r="I32" s="483"/>
      <c r="J32" s="483"/>
    </row>
    <row r="33" spans="1:11">
      <c r="H33" s="483"/>
      <c r="I33" s="483"/>
      <c r="J33" s="483"/>
    </row>
    <row r="34" spans="1:11">
      <c r="H34" s="483"/>
      <c r="I34" s="483"/>
      <c r="J34" s="484"/>
    </row>
    <row r="35" spans="1:11">
      <c r="H35" s="483"/>
      <c r="I35" s="483"/>
      <c r="J35" s="483"/>
      <c r="K35" s="484"/>
    </row>
    <row r="36" spans="1:11">
      <c r="A36" s="483"/>
      <c r="B36" s="483"/>
      <c r="C36" s="483"/>
      <c r="D36" s="484"/>
      <c r="H36" s="483"/>
      <c r="I36" s="483"/>
      <c r="J36" s="483"/>
      <c r="K36" s="484"/>
    </row>
    <row r="37" spans="1:11">
      <c r="A37" s="483"/>
      <c r="B37" s="483"/>
      <c r="C37" s="483"/>
      <c r="D37" s="484"/>
      <c r="H37" s="483"/>
      <c r="I37" s="483"/>
      <c r="J37" s="483"/>
      <c r="K37" s="484"/>
    </row>
    <row r="38" spans="1:11">
      <c r="A38" s="483"/>
      <c r="B38" s="483"/>
      <c r="C38" s="483"/>
      <c r="D38" s="484"/>
    </row>
    <row r="39" spans="1:11">
      <c r="B39" s="483"/>
      <c r="C39" s="483"/>
      <c r="D39" s="484"/>
    </row>
    <row r="40" spans="1:11">
      <c r="A40" s="483"/>
      <c r="B40" s="483"/>
      <c r="C40" s="483"/>
      <c r="D40" s="484"/>
    </row>
    <row r="41" spans="1:11">
      <c r="A41" s="483"/>
      <c r="B41" s="483"/>
      <c r="C41" s="483"/>
      <c r="D41" s="484"/>
    </row>
    <row r="42" spans="1:11">
      <c r="A42" s="483"/>
      <c r="B42" s="483"/>
      <c r="C42" s="483"/>
      <c r="D42" s="484"/>
    </row>
    <row r="43" spans="1:11">
      <c r="A43" s="483"/>
      <c r="B43" s="483"/>
      <c r="C43" s="483"/>
      <c r="D43" s="484"/>
    </row>
    <row r="44" spans="1:11">
      <c r="A44" s="483"/>
      <c r="B44" s="483"/>
      <c r="C44" s="483"/>
      <c r="D44" s="484"/>
    </row>
  </sheetData>
  <mergeCells count="6">
    <mergeCell ref="F12:G12"/>
    <mergeCell ref="H12:H13"/>
    <mergeCell ref="A12:A13"/>
    <mergeCell ref="A21:A22"/>
    <mergeCell ref="B12:C12"/>
    <mergeCell ref="D12:E12"/>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21"/>
  <sheetViews>
    <sheetView workbookViewId="0">
      <selection activeCell="A12" sqref="A12"/>
    </sheetView>
  </sheetViews>
  <sheetFormatPr baseColWidth="10" defaultColWidth="11.42578125" defaultRowHeight="12.75"/>
  <cols>
    <col min="1" max="1" width="39" style="2" customWidth="1"/>
    <col min="2" max="4" width="11.42578125" style="2"/>
    <col min="5" max="5" width="13.85546875" style="2" customWidth="1"/>
    <col min="6" max="16384" width="11.42578125" style="2"/>
  </cols>
  <sheetData>
    <row r="1" spans="1:5">
      <c r="A1" s="1" t="s">
        <v>365</v>
      </c>
    </row>
    <row r="2" spans="1:5">
      <c r="A2" s="3" t="s">
        <v>2583</v>
      </c>
    </row>
    <row r="3" spans="1:5">
      <c r="A3" s="3" t="s">
        <v>5635</v>
      </c>
    </row>
    <row r="4" spans="1:5">
      <c r="A4" s="2124" t="s">
        <v>29</v>
      </c>
      <c r="B4" s="2272" t="s">
        <v>48</v>
      </c>
      <c r="C4" s="2273"/>
      <c r="D4" s="2274"/>
      <c r="E4" s="2318" t="s">
        <v>0</v>
      </c>
    </row>
    <row r="5" spans="1:5">
      <c r="A5" s="2125"/>
      <c r="B5" s="887" t="s">
        <v>851</v>
      </c>
      <c r="C5" s="887" t="s">
        <v>662</v>
      </c>
      <c r="D5" s="887" t="s">
        <v>663</v>
      </c>
      <c r="E5" s="2319"/>
    </row>
    <row r="6" spans="1:5">
      <c r="A6" s="168" t="s">
        <v>21</v>
      </c>
      <c r="B6" s="888">
        <v>5</v>
      </c>
      <c r="C6" s="888">
        <v>6</v>
      </c>
      <c r="D6" s="888">
        <v>42</v>
      </c>
      <c r="E6" s="888">
        <f>SUM(B6:D6)</f>
        <v>53</v>
      </c>
    </row>
    <row r="7" spans="1:5">
      <c r="A7" s="168" t="s">
        <v>20</v>
      </c>
      <c r="B7" s="888">
        <v>1</v>
      </c>
      <c r="C7" s="888">
        <v>5</v>
      </c>
      <c r="D7" s="888">
        <v>15</v>
      </c>
      <c r="E7" s="888">
        <f>SUM(B7:D7)</f>
        <v>21</v>
      </c>
    </row>
    <row r="8" spans="1:5">
      <c r="A8" s="168" t="s">
        <v>30</v>
      </c>
      <c r="B8" s="889">
        <v>0</v>
      </c>
      <c r="C8" s="889">
        <v>2</v>
      </c>
      <c r="D8" s="889">
        <v>25</v>
      </c>
      <c r="E8" s="888">
        <f>SUM(B8:D8)</f>
        <v>27</v>
      </c>
    </row>
    <row r="9" spans="1:5">
      <c r="A9" s="1188" t="s">
        <v>41</v>
      </c>
      <c r="B9" s="1189">
        <f>SUM(B6:B8)</f>
        <v>6</v>
      </c>
      <c r="C9" s="1189">
        <f>SUM(C6:C8)</f>
        <v>13</v>
      </c>
      <c r="D9" s="1189">
        <f>SUM(D6:D8)</f>
        <v>82</v>
      </c>
      <c r="E9" s="1189">
        <f>SUM(E6:E8)</f>
        <v>101</v>
      </c>
    </row>
    <row r="10" spans="1:5">
      <c r="A10" s="168" t="s">
        <v>36</v>
      </c>
      <c r="B10" s="889">
        <v>1</v>
      </c>
      <c r="C10" s="889">
        <v>4</v>
      </c>
      <c r="D10" s="889">
        <v>21</v>
      </c>
      <c r="E10" s="888">
        <f>SUM(B10:D10)</f>
        <v>26</v>
      </c>
    </row>
    <row r="11" spans="1:5">
      <c r="A11" s="168" t="s">
        <v>25</v>
      </c>
      <c r="B11" s="889">
        <v>3</v>
      </c>
      <c r="C11" s="889">
        <v>0</v>
      </c>
      <c r="D11" s="889">
        <v>12</v>
      </c>
      <c r="E11" s="888">
        <f>SUM(B11:D11)</f>
        <v>15</v>
      </c>
    </row>
    <row r="12" spans="1:5">
      <c r="A12" s="168" t="s">
        <v>23</v>
      </c>
      <c r="B12" s="889">
        <v>2</v>
      </c>
      <c r="C12" s="889">
        <v>1</v>
      </c>
      <c r="D12" s="889">
        <v>19</v>
      </c>
      <c r="E12" s="888">
        <f>SUM(B12:D12)</f>
        <v>22</v>
      </c>
    </row>
    <row r="13" spans="1:5">
      <c r="A13" s="168" t="s">
        <v>24</v>
      </c>
      <c r="B13" s="888">
        <v>0</v>
      </c>
      <c r="C13" s="888">
        <v>1</v>
      </c>
      <c r="D13" s="888">
        <v>6</v>
      </c>
      <c r="E13" s="888">
        <f>SUM(B13:D13)</f>
        <v>7</v>
      </c>
    </row>
    <row r="14" spans="1:5">
      <c r="A14" s="1188" t="s">
        <v>43</v>
      </c>
      <c r="B14" s="1189">
        <f>SUM(B10:B13)</f>
        <v>6</v>
      </c>
      <c r="C14" s="1189">
        <f>SUM(C10:C13)</f>
        <v>6</v>
      </c>
      <c r="D14" s="1189">
        <f>SUM(D10:D13)</f>
        <v>58</v>
      </c>
      <c r="E14" s="1189">
        <f>SUM(E10:E13)</f>
        <v>70</v>
      </c>
    </row>
    <row r="15" spans="1:5">
      <c r="A15" s="168" t="s">
        <v>16</v>
      </c>
      <c r="B15" s="888">
        <v>7</v>
      </c>
      <c r="C15" s="888">
        <v>11</v>
      </c>
      <c r="D15" s="888">
        <v>21</v>
      </c>
      <c r="E15" s="888">
        <f>SUM(B15:D15)</f>
        <v>39</v>
      </c>
    </row>
    <row r="16" spans="1:5">
      <c r="A16" s="168" t="s">
        <v>17</v>
      </c>
      <c r="B16" s="888">
        <v>1</v>
      </c>
      <c r="C16" s="888">
        <v>5</v>
      </c>
      <c r="D16" s="888">
        <v>10</v>
      </c>
      <c r="E16" s="888">
        <f>SUM(B16:D16)</f>
        <v>16</v>
      </c>
    </row>
    <row r="17" spans="1:5">
      <c r="A17" s="168" t="s">
        <v>593</v>
      </c>
      <c r="B17" s="888">
        <v>2</v>
      </c>
      <c r="C17" s="888">
        <v>17</v>
      </c>
      <c r="D17" s="888">
        <v>15</v>
      </c>
      <c r="E17" s="888">
        <f>SUM(B17:D17)</f>
        <v>34</v>
      </c>
    </row>
    <row r="18" spans="1:5">
      <c r="A18" s="168" t="s">
        <v>18</v>
      </c>
      <c r="B18" s="888">
        <v>3</v>
      </c>
      <c r="C18" s="888">
        <v>12</v>
      </c>
      <c r="D18" s="888">
        <v>8</v>
      </c>
      <c r="E18" s="888">
        <f>SUM(B18:D18)</f>
        <v>23</v>
      </c>
    </row>
    <row r="19" spans="1:5">
      <c r="A19" s="1188" t="s">
        <v>44</v>
      </c>
      <c r="B19" s="1189">
        <f>SUM(B15:B18)</f>
        <v>13</v>
      </c>
      <c r="C19" s="1189">
        <f>SUM(C15:C18)</f>
        <v>45</v>
      </c>
      <c r="D19" s="1189">
        <f>SUM(D15:D18)</f>
        <v>54</v>
      </c>
      <c r="E19" s="1189">
        <f>SUM(E15:E18)</f>
        <v>112</v>
      </c>
    </row>
    <row r="20" spans="1:5">
      <c r="A20" s="176" t="s">
        <v>31</v>
      </c>
      <c r="B20" s="890">
        <f>SUM(B9+B14+B19)</f>
        <v>25</v>
      </c>
      <c r="C20" s="890">
        <f>SUM(C9+C14+C19)</f>
        <v>64</v>
      </c>
      <c r="D20" s="890">
        <f>SUM(D9+D14+D19)</f>
        <v>194</v>
      </c>
      <c r="E20" s="890">
        <f>SUM(E9+E14+E19)</f>
        <v>283</v>
      </c>
    </row>
    <row r="21" spans="1:5">
      <c r="A21" s="1808" t="s">
        <v>649</v>
      </c>
      <c r="E21" s="155"/>
    </row>
  </sheetData>
  <mergeCells count="3">
    <mergeCell ref="B4:D4"/>
    <mergeCell ref="E4:E5"/>
    <mergeCell ref="A4:A5"/>
  </mergeCells>
  <printOptions horizontalCentered="1"/>
  <pageMargins left="0.70866141732283472" right="0.70866141732283472" top="0.74803149606299213" bottom="0.74803149606299213" header="0.31496062992125984" footer="0.31496062992125984"/>
  <pageSetup fitToHeight="21"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S31"/>
  <sheetViews>
    <sheetView zoomScaleNormal="100" workbookViewId="0">
      <selection activeCell="A12" sqref="A12"/>
    </sheetView>
  </sheetViews>
  <sheetFormatPr baseColWidth="10" defaultColWidth="11.42578125" defaultRowHeight="12.75"/>
  <cols>
    <col min="1" max="1" width="12.7109375" style="344" customWidth="1"/>
    <col min="2" max="16" width="6.7109375" style="344" customWidth="1"/>
    <col min="17" max="24" width="5.7109375" style="344" customWidth="1"/>
    <col min="25" max="16384" width="11.42578125" style="344"/>
  </cols>
  <sheetData>
    <row r="1" spans="1:19">
      <c r="A1" s="1" t="s">
        <v>365</v>
      </c>
    </row>
    <row r="2" spans="1:19">
      <c r="A2" s="74" t="s">
        <v>2584</v>
      </c>
      <c r="B2" s="345"/>
      <c r="C2" s="345"/>
      <c r="D2" s="345"/>
      <c r="E2" s="345"/>
      <c r="F2" s="345"/>
      <c r="G2" s="345"/>
      <c r="H2" s="345"/>
      <c r="I2" s="345"/>
      <c r="J2" s="345"/>
      <c r="K2" s="345"/>
      <c r="L2" s="345"/>
      <c r="M2" s="345"/>
      <c r="N2" s="345"/>
      <c r="O2" s="345"/>
      <c r="P2" s="345"/>
    </row>
    <row r="3" spans="1:19">
      <c r="A3" s="1" t="s">
        <v>5636</v>
      </c>
      <c r="B3" s="346"/>
      <c r="C3" s="346"/>
      <c r="D3" s="346"/>
      <c r="E3" s="346"/>
      <c r="F3" s="346"/>
      <c r="G3" s="346"/>
      <c r="H3" s="346"/>
      <c r="I3" s="346"/>
      <c r="J3" s="346"/>
      <c r="K3" s="346"/>
      <c r="L3" s="346"/>
      <c r="M3" s="346"/>
      <c r="N3" s="346"/>
      <c r="O3" s="346"/>
      <c r="P3" s="347"/>
    </row>
    <row r="4" spans="1:19">
      <c r="A4" s="891" t="s">
        <v>367</v>
      </c>
      <c r="B4" s="891" t="s">
        <v>701</v>
      </c>
      <c r="C4" s="891" t="s">
        <v>703</v>
      </c>
      <c r="D4" s="891" t="s">
        <v>704</v>
      </c>
      <c r="E4" s="891" t="s">
        <v>706</v>
      </c>
      <c r="F4" s="891" t="s">
        <v>707</v>
      </c>
      <c r="G4" s="891" t="s">
        <v>708</v>
      </c>
      <c r="H4" s="891" t="s">
        <v>709</v>
      </c>
      <c r="I4" s="891" t="s">
        <v>710</v>
      </c>
      <c r="J4" s="891" t="s">
        <v>711</v>
      </c>
      <c r="K4" s="891" t="s">
        <v>712</v>
      </c>
      <c r="L4" s="891" t="s">
        <v>713</v>
      </c>
      <c r="M4" s="891" t="s">
        <v>714</v>
      </c>
      <c r="N4" s="891" t="s">
        <v>715</v>
      </c>
      <c r="O4" s="891" t="s">
        <v>716</v>
      </c>
      <c r="P4" s="345"/>
    </row>
    <row r="5" spans="1:19">
      <c r="A5" s="892" t="s">
        <v>426</v>
      </c>
      <c r="B5" s="892">
        <v>4</v>
      </c>
      <c r="C5" s="892">
        <v>10</v>
      </c>
      <c r="D5" s="892">
        <v>9</v>
      </c>
      <c r="E5" s="892">
        <v>6</v>
      </c>
      <c r="F5" s="892">
        <v>18</v>
      </c>
      <c r="G5" s="892">
        <v>26</v>
      </c>
      <c r="H5" s="892">
        <v>7</v>
      </c>
      <c r="I5" s="892">
        <v>6</v>
      </c>
      <c r="J5" s="892">
        <v>9</v>
      </c>
      <c r="K5" s="892">
        <v>7</v>
      </c>
      <c r="L5" s="892">
        <v>18</v>
      </c>
      <c r="M5" s="892">
        <v>11</v>
      </c>
      <c r="N5" s="892">
        <v>9</v>
      </c>
      <c r="O5" s="892">
        <v>22</v>
      </c>
    </row>
    <row r="6" spans="1:19">
      <c r="A6" s="892" t="s">
        <v>427</v>
      </c>
      <c r="B6" s="892">
        <v>8</v>
      </c>
      <c r="C6" s="892">
        <v>8</v>
      </c>
      <c r="D6" s="892">
        <v>6</v>
      </c>
      <c r="E6" s="892">
        <v>2</v>
      </c>
      <c r="F6" s="892">
        <v>10</v>
      </c>
      <c r="G6" s="892">
        <v>7</v>
      </c>
      <c r="H6" s="892">
        <v>2</v>
      </c>
      <c r="I6" s="892">
        <v>9</v>
      </c>
      <c r="J6" s="892">
        <v>6</v>
      </c>
      <c r="K6" s="892">
        <v>1</v>
      </c>
      <c r="L6" s="892">
        <v>8</v>
      </c>
      <c r="M6" s="892">
        <v>8</v>
      </c>
      <c r="N6" s="892">
        <v>2</v>
      </c>
      <c r="O6" s="892">
        <v>11</v>
      </c>
    </row>
    <row r="7" spans="1:19">
      <c r="A7" s="892" t="s">
        <v>428</v>
      </c>
      <c r="B7" s="892">
        <v>16</v>
      </c>
      <c r="C7" s="892">
        <v>24</v>
      </c>
      <c r="D7" s="892">
        <v>14</v>
      </c>
      <c r="E7" s="892">
        <v>22</v>
      </c>
      <c r="F7" s="892">
        <v>14</v>
      </c>
      <c r="G7" s="892">
        <v>18</v>
      </c>
      <c r="H7" s="892">
        <v>9</v>
      </c>
      <c r="I7" s="892">
        <v>8</v>
      </c>
      <c r="J7" s="892">
        <v>9</v>
      </c>
      <c r="K7" s="892">
        <v>7</v>
      </c>
      <c r="L7" s="892">
        <v>6</v>
      </c>
      <c r="M7" s="892">
        <v>18</v>
      </c>
      <c r="N7" s="892">
        <v>18</v>
      </c>
      <c r="O7" s="892">
        <v>15</v>
      </c>
    </row>
    <row r="8" spans="1:19">
      <c r="A8" s="893" t="s">
        <v>0</v>
      </c>
      <c r="B8" s="891">
        <f t="shared" ref="B8:O8" si="0">SUM(B5:B7)</f>
        <v>28</v>
      </c>
      <c r="C8" s="891">
        <f t="shared" si="0"/>
        <v>42</v>
      </c>
      <c r="D8" s="891">
        <f t="shared" si="0"/>
        <v>29</v>
      </c>
      <c r="E8" s="891">
        <f t="shared" si="0"/>
        <v>30</v>
      </c>
      <c r="F8" s="891">
        <f t="shared" si="0"/>
        <v>42</v>
      </c>
      <c r="G8" s="891">
        <f t="shared" si="0"/>
        <v>51</v>
      </c>
      <c r="H8" s="891">
        <f t="shared" si="0"/>
        <v>18</v>
      </c>
      <c r="I8" s="891">
        <f t="shared" si="0"/>
        <v>23</v>
      </c>
      <c r="J8" s="891">
        <f t="shared" si="0"/>
        <v>24</v>
      </c>
      <c r="K8" s="891">
        <f t="shared" si="0"/>
        <v>15</v>
      </c>
      <c r="L8" s="891">
        <f t="shared" si="0"/>
        <v>32</v>
      </c>
      <c r="M8" s="891">
        <f t="shared" si="0"/>
        <v>37</v>
      </c>
      <c r="N8" s="891">
        <f t="shared" si="0"/>
        <v>29</v>
      </c>
      <c r="O8" s="891">
        <f t="shared" si="0"/>
        <v>48</v>
      </c>
    </row>
    <row r="10" spans="1:19">
      <c r="A10" s="891" t="s">
        <v>367</v>
      </c>
      <c r="B10" s="891" t="s">
        <v>717</v>
      </c>
      <c r="C10" s="891" t="s">
        <v>718</v>
      </c>
      <c r="D10" s="891" t="s">
        <v>719</v>
      </c>
      <c r="E10" s="891" t="s">
        <v>720</v>
      </c>
      <c r="F10" s="891" t="s">
        <v>721</v>
      </c>
      <c r="G10" s="891" t="s">
        <v>722</v>
      </c>
      <c r="H10" s="891" t="s">
        <v>723</v>
      </c>
      <c r="I10" s="891" t="s">
        <v>724</v>
      </c>
      <c r="J10" s="891" t="s">
        <v>725</v>
      </c>
      <c r="K10" s="891" t="s">
        <v>726</v>
      </c>
      <c r="L10" s="891" t="s">
        <v>727</v>
      </c>
      <c r="M10" s="891" t="s">
        <v>728</v>
      </c>
      <c r="N10" s="891" t="s">
        <v>729</v>
      </c>
      <c r="O10" s="891" t="s">
        <v>730</v>
      </c>
      <c r="P10" s="891" t="s">
        <v>731</v>
      </c>
      <c r="Q10" s="891" t="s">
        <v>732</v>
      </c>
      <c r="R10" s="891" t="s">
        <v>733</v>
      </c>
      <c r="S10" s="891" t="s">
        <v>734</v>
      </c>
    </row>
    <row r="11" spans="1:19">
      <c r="A11" s="892" t="s">
        <v>426</v>
      </c>
      <c r="B11" s="892">
        <v>12</v>
      </c>
      <c r="C11" s="892">
        <v>6</v>
      </c>
      <c r="D11" s="892">
        <v>39</v>
      </c>
      <c r="E11" s="892">
        <v>15</v>
      </c>
      <c r="F11" s="892">
        <v>2</v>
      </c>
      <c r="G11" s="892">
        <v>22</v>
      </c>
      <c r="H11" s="892">
        <v>7</v>
      </c>
      <c r="I11" s="892">
        <v>10</v>
      </c>
      <c r="J11" s="892">
        <v>40</v>
      </c>
      <c r="K11" s="892">
        <v>26</v>
      </c>
      <c r="L11" s="892">
        <v>5</v>
      </c>
      <c r="M11" s="892">
        <v>44</v>
      </c>
      <c r="N11" s="892">
        <v>12</v>
      </c>
      <c r="O11" s="892">
        <v>10</v>
      </c>
      <c r="P11" s="892">
        <v>43</v>
      </c>
      <c r="Q11" s="892">
        <v>6</v>
      </c>
      <c r="R11" s="892">
        <v>13</v>
      </c>
      <c r="S11" s="892">
        <v>82</v>
      </c>
    </row>
    <row r="12" spans="1:19">
      <c r="A12" s="892" t="s">
        <v>427</v>
      </c>
      <c r="B12" s="892">
        <v>6</v>
      </c>
      <c r="C12" s="892">
        <v>1</v>
      </c>
      <c r="D12" s="892">
        <v>30</v>
      </c>
      <c r="E12" s="892">
        <v>5</v>
      </c>
      <c r="F12" s="892">
        <v>3</v>
      </c>
      <c r="G12" s="892">
        <v>13</v>
      </c>
      <c r="H12" s="892">
        <v>7</v>
      </c>
      <c r="I12" s="892">
        <v>6</v>
      </c>
      <c r="J12" s="892">
        <v>26</v>
      </c>
      <c r="K12" s="892">
        <v>16</v>
      </c>
      <c r="L12" s="892">
        <v>3</v>
      </c>
      <c r="M12" s="892">
        <v>63</v>
      </c>
      <c r="N12" s="892">
        <v>13</v>
      </c>
      <c r="O12" s="892">
        <v>3</v>
      </c>
      <c r="P12" s="892">
        <v>54</v>
      </c>
      <c r="Q12" s="892">
        <v>6</v>
      </c>
      <c r="R12" s="892">
        <v>6</v>
      </c>
      <c r="S12" s="892">
        <v>58</v>
      </c>
    </row>
    <row r="13" spans="1:19">
      <c r="A13" s="892" t="s">
        <v>428</v>
      </c>
      <c r="B13" s="892">
        <v>5</v>
      </c>
      <c r="C13" s="892">
        <v>5</v>
      </c>
      <c r="D13" s="892">
        <v>31</v>
      </c>
      <c r="E13" s="892">
        <v>6</v>
      </c>
      <c r="F13" s="892">
        <v>3</v>
      </c>
      <c r="G13" s="892">
        <v>18</v>
      </c>
      <c r="H13" s="892">
        <v>8</v>
      </c>
      <c r="I13" s="892">
        <v>3</v>
      </c>
      <c r="J13" s="892">
        <v>29</v>
      </c>
      <c r="K13" s="892">
        <v>19</v>
      </c>
      <c r="L13" s="892">
        <v>32</v>
      </c>
      <c r="M13" s="892">
        <v>47</v>
      </c>
      <c r="N13" s="892">
        <v>9</v>
      </c>
      <c r="O13" s="892">
        <v>33</v>
      </c>
      <c r="P13" s="892">
        <v>69</v>
      </c>
      <c r="Q13" s="892">
        <v>13</v>
      </c>
      <c r="R13" s="892">
        <v>45</v>
      </c>
      <c r="S13" s="892">
        <v>54</v>
      </c>
    </row>
    <row r="14" spans="1:19">
      <c r="A14" s="893" t="s">
        <v>27</v>
      </c>
      <c r="B14" s="891">
        <f t="shared" ref="B14:P14" si="1">SUM(B11:B13)</f>
        <v>23</v>
      </c>
      <c r="C14" s="891">
        <f t="shared" si="1"/>
        <v>12</v>
      </c>
      <c r="D14" s="891">
        <f t="shared" si="1"/>
        <v>100</v>
      </c>
      <c r="E14" s="891">
        <f t="shared" si="1"/>
        <v>26</v>
      </c>
      <c r="F14" s="891">
        <f t="shared" si="1"/>
        <v>8</v>
      </c>
      <c r="G14" s="891">
        <f t="shared" si="1"/>
        <v>53</v>
      </c>
      <c r="H14" s="891">
        <f t="shared" si="1"/>
        <v>22</v>
      </c>
      <c r="I14" s="891">
        <f t="shared" si="1"/>
        <v>19</v>
      </c>
      <c r="J14" s="891">
        <f t="shared" si="1"/>
        <v>95</v>
      </c>
      <c r="K14" s="891">
        <f t="shared" si="1"/>
        <v>61</v>
      </c>
      <c r="L14" s="891">
        <f t="shared" si="1"/>
        <v>40</v>
      </c>
      <c r="M14" s="891">
        <f t="shared" si="1"/>
        <v>154</v>
      </c>
      <c r="N14" s="891">
        <f t="shared" si="1"/>
        <v>34</v>
      </c>
      <c r="O14" s="891">
        <f t="shared" si="1"/>
        <v>46</v>
      </c>
      <c r="P14" s="891">
        <f t="shared" si="1"/>
        <v>166</v>
      </c>
      <c r="Q14" s="891">
        <f>SUM(Q11:Q13)</f>
        <v>25</v>
      </c>
      <c r="R14" s="891">
        <f>SUM(R11:R13)</f>
        <v>64</v>
      </c>
      <c r="S14" s="891">
        <f>SUM(S11:S13)</f>
        <v>194</v>
      </c>
    </row>
    <row r="15" spans="1:19">
      <c r="A15" s="1841" t="s">
        <v>649</v>
      </c>
      <c r="S15" s="155"/>
    </row>
    <row r="16" spans="1:19">
      <c r="A16" s="348"/>
    </row>
    <row r="17" spans="1:2">
      <c r="A17" s="349" t="s">
        <v>5637</v>
      </c>
    </row>
    <row r="18" spans="1:2">
      <c r="A18" s="894" t="s">
        <v>33</v>
      </c>
      <c r="B18" s="894" t="s">
        <v>34</v>
      </c>
    </row>
    <row r="19" spans="1:2">
      <c r="A19" s="892">
        <v>2005</v>
      </c>
      <c r="B19" s="892">
        <f>B8</f>
        <v>28</v>
      </c>
    </row>
    <row r="20" spans="1:2">
      <c r="A20" s="892">
        <v>2006</v>
      </c>
      <c r="B20" s="892">
        <f>SUM(C8:D8)</f>
        <v>71</v>
      </c>
    </row>
    <row r="21" spans="1:2">
      <c r="A21" s="892">
        <v>2007</v>
      </c>
      <c r="B21" s="892">
        <f>SUM(E8:F8)</f>
        <v>72</v>
      </c>
    </row>
    <row r="22" spans="1:2">
      <c r="A22" s="892">
        <v>2008</v>
      </c>
      <c r="B22" s="892">
        <f>SUM(G8:I8)</f>
        <v>92</v>
      </c>
    </row>
    <row r="23" spans="1:2">
      <c r="A23" s="892">
        <v>2009</v>
      </c>
      <c r="B23" s="892">
        <f>SUM(J8:L8)</f>
        <v>71</v>
      </c>
    </row>
    <row r="24" spans="1:2">
      <c r="A24" s="892">
        <v>2010</v>
      </c>
      <c r="B24" s="892">
        <f>SUM(M8:O8)</f>
        <v>114</v>
      </c>
    </row>
    <row r="25" spans="1:2">
      <c r="A25" s="892">
        <v>2011</v>
      </c>
      <c r="B25" s="892">
        <f>SUM(B14:D14)</f>
        <v>135</v>
      </c>
    </row>
    <row r="26" spans="1:2">
      <c r="A26" s="892">
        <v>2012</v>
      </c>
      <c r="B26" s="892">
        <f>SUM(E14:G14)</f>
        <v>87</v>
      </c>
    </row>
    <row r="27" spans="1:2">
      <c r="A27" s="892">
        <v>2013</v>
      </c>
      <c r="B27" s="892">
        <f>SUM(H14:J14)</f>
        <v>136</v>
      </c>
    </row>
    <row r="28" spans="1:2">
      <c r="A28" s="892">
        <v>2014</v>
      </c>
      <c r="B28" s="892">
        <f>SUM(K14:M14)</f>
        <v>255</v>
      </c>
    </row>
    <row r="29" spans="1:2">
      <c r="A29" s="892">
        <v>2015</v>
      </c>
      <c r="B29" s="892">
        <f>SUM(N14:P14)</f>
        <v>246</v>
      </c>
    </row>
    <row r="30" spans="1:2">
      <c r="A30" s="892">
        <v>2016</v>
      </c>
      <c r="B30" s="892">
        <f>Q14+R14+S14</f>
        <v>283</v>
      </c>
    </row>
    <row r="31" spans="1:2">
      <c r="A31" s="893" t="s">
        <v>0</v>
      </c>
      <c r="B31" s="1837">
        <f>SUM(B19:B30)</f>
        <v>1590</v>
      </c>
    </row>
  </sheetData>
  <printOptions horizontalCentered="1" verticalCentered="1"/>
  <pageMargins left="0.23622047244094491" right="0.23622047244094491" top="0.74803149606299213" bottom="0.74803149606299213" header="0.19685039370078741" footer="0.19685039370078741"/>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23"/>
  <sheetViews>
    <sheetView zoomScaleNormal="100" workbookViewId="0">
      <selection activeCell="A12" sqref="A12"/>
    </sheetView>
  </sheetViews>
  <sheetFormatPr baseColWidth="10" defaultColWidth="11.42578125" defaultRowHeight="12.75"/>
  <cols>
    <col min="1" max="1" width="35.85546875" style="119" customWidth="1"/>
    <col min="2" max="2" width="17.7109375" style="119" customWidth="1"/>
    <col min="3" max="3" width="15.28515625" style="119" customWidth="1"/>
    <col min="4" max="4" width="16.42578125" style="119" customWidth="1"/>
    <col min="5" max="5" width="15.7109375" style="119" customWidth="1"/>
    <col min="6" max="16384" width="11.42578125" style="119"/>
  </cols>
  <sheetData>
    <row r="1" spans="1:5">
      <c r="A1" s="1" t="s">
        <v>365</v>
      </c>
      <c r="B1" s="10"/>
      <c r="C1" s="10"/>
      <c r="D1" s="10"/>
      <c r="E1" s="10"/>
    </row>
    <row r="2" spans="1:5">
      <c r="A2" s="74" t="s">
        <v>2585</v>
      </c>
      <c r="B2" s="11"/>
      <c r="C2" s="11"/>
      <c r="D2" s="11"/>
      <c r="E2" s="11"/>
    </row>
    <row r="3" spans="1:5">
      <c r="A3" s="1" t="s">
        <v>360</v>
      </c>
      <c r="B3" s="12"/>
      <c r="C3" s="12"/>
      <c r="D3" s="12"/>
      <c r="E3" s="12"/>
    </row>
    <row r="4" spans="1:5" ht="25.5">
      <c r="A4" s="117" t="s">
        <v>8</v>
      </c>
      <c r="B4" s="118" t="s">
        <v>32</v>
      </c>
      <c r="C4" s="75" t="s">
        <v>5642</v>
      </c>
      <c r="D4" s="75" t="s">
        <v>1</v>
      </c>
      <c r="E4" s="75" t="s">
        <v>50</v>
      </c>
    </row>
    <row r="5" spans="1:5">
      <c r="A5" s="1190" t="s">
        <v>449</v>
      </c>
      <c r="B5" s="112" t="s">
        <v>12</v>
      </c>
      <c r="C5" s="1843">
        <v>94350</v>
      </c>
      <c r="D5" s="99">
        <v>3</v>
      </c>
      <c r="E5" s="98">
        <f>C5*D5</f>
        <v>283050</v>
      </c>
    </row>
    <row r="6" spans="1:5">
      <c r="A6" s="1190" t="s">
        <v>449</v>
      </c>
      <c r="B6" s="112" t="s">
        <v>12</v>
      </c>
      <c r="C6" s="116">
        <v>34000</v>
      </c>
      <c r="D6" s="99">
        <v>2</v>
      </c>
      <c r="E6" s="98">
        <f>C6*D6</f>
        <v>68000</v>
      </c>
    </row>
    <row r="7" spans="1:5">
      <c r="A7" s="1190" t="s">
        <v>449</v>
      </c>
      <c r="B7" s="112" t="s">
        <v>12</v>
      </c>
      <c r="C7" s="116">
        <v>51000</v>
      </c>
      <c r="D7" s="99">
        <v>1</v>
      </c>
      <c r="E7" s="98">
        <f>C7*D7</f>
        <v>51000</v>
      </c>
    </row>
    <row r="8" spans="1:5">
      <c r="A8" s="1190" t="s">
        <v>449</v>
      </c>
      <c r="B8" s="112" t="s">
        <v>12</v>
      </c>
      <c r="C8" s="116">
        <v>119000</v>
      </c>
      <c r="D8" s="99">
        <v>1</v>
      </c>
      <c r="E8" s="98">
        <f t="shared" ref="E8:E17" si="0">C8*D8</f>
        <v>119000</v>
      </c>
    </row>
    <row r="9" spans="1:5">
      <c r="A9" s="1190" t="s">
        <v>449</v>
      </c>
      <c r="B9" s="112" t="s">
        <v>12</v>
      </c>
      <c r="C9" s="116">
        <v>112020</v>
      </c>
      <c r="D9" s="99">
        <v>1</v>
      </c>
      <c r="E9" s="98">
        <f t="shared" si="0"/>
        <v>112020</v>
      </c>
    </row>
    <row r="10" spans="1:5">
      <c r="A10" s="1190" t="s">
        <v>130</v>
      </c>
      <c r="B10" s="112" t="s">
        <v>12</v>
      </c>
      <c r="C10" s="1842">
        <v>86400</v>
      </c>
      <c r="D10" s="99">
        <v>1</v>
      </c>
      <c r="E10" s="98">
        <f t="shared" si="0"/>
        <v>86400</v>
      </c>
    </row>
    <row r="11" spans="1:5">
      <c r="A11" s="1190" t="s">
        <v>450</v>
      </c>
      <c r="B11" s="112" t="s">
        <v>12</v>
      </c>
      <c r="C11" s="116">
        <v>42000</v>
      </c>
      <c r="D11" s="99">
        <v>1</v>
      </c>
      <c r="E11" s="98">
        <f t="shared" si="0"/>
        <v>42000</v>
      </c>
    </row>
    <row r="12" spans="1:5">
      <c r="A12" s="1190" t="s">
        <v>450</v>
      </c>
      <c r="B12" s="112" t="s">
        <v>12</v>
      </c>
      <c r="C12" s="116">
        <v>47250</v>
      </c>
      <c r="D12" s="99">
        <v>22</v>
      </c>
      <c r="E12" s="98">
        <f t="shared" si="0"/>
        <v>1039500</v>
      </c>
    </row>
    <row r="13" spans="1:5">
      <c r="A13" s="1190" t="s">
        <v>450</v>
      </c>
      <c r="B13" s="112" t="s">
        <v>12</v>
      </c>
      <c r="C13" s="116">
        <v>52500</v>
      </c>
      <c r="D13" s="99">
        <v>53</v>
      </c>
      <c r="E13" s="98">
        <f t="shared" si="0"/>
        <v>2782500</v>
      </c>
    </row>
    <row r="14" spans="1:5">
      <c r="A14" s="1190" t="s">
        <v>5640</v>
      </c>
      <c r="B14" s="112" t="s">
        <v>12</v>
      </c>
      <c r="C14" s="116">
        <v>22000</v>
      </c>
      <c r="D14" s="99">
        <v>84</v>
      </c>
      <c r="E14" s="98">
        <f t="shared" si="0"/>
        <v>1848000</v>
      </c>
    </row>
    <row r="15" spans="1:5">
      <c r="A15" s="1190" t="s">
        <v>5638</v>
      </c>
      <c r="B15" s="112" t="s">
        <v>64</v>
      </c>
      <c r="C15" s="116">
        <v>36000</v>
      </c>
      <c r="D15" s="99">
        <v>14</v>
      </c>
      <c r="E15" s="98">
        <f t="shared" si="0"/>
        <v>504000</v>
      </c>
    </row>
    <row r="16" spans="1:5">
      <c r="A16" s="1190" t="s">
        <v>5638</v>
      </c>
      <c r="B16" s="112" t="s">
        <v>64</v>
      </c>
      <c r="C16" s="116">
        <v>40000</v>
      </c>
      <c r="D16" s="99">
        <v>46</v>
      </c>
      <c r="E16" s="98">
        <f t="shared" si="0"/>
        <v>1840000</v>
      </c>
    </row>
    <row r="17" spans="1:5">
      <c r="A17" s="1190" t="s">
        <v>5639</v>
      </c>
      <c r="B17" s="112" t="s">
        <v>64</v>
      </c>
      <c r="C17" s="116">
        <v>10000</v>
      </c>
      <c r="D17" s="99">
        <v>60</v>
      </c>
      <c r="E17" s="98">
        <f t="shared" si="0"/>
        <v>600000</v>
      </c>
    </row>
    <row r="18" spans="1:5">
      <c r="A18" s="2320" t="s">
        <v>0</v>
      </c>
      <c r="B18" s="2320"/>
      <c r="C18" s="2321"/>
      <c r="D18" s="100">
        <f>SUM(D5:D17)</f>
        <v>289</v>
      </c>
      <c r="E18" s="76">
        <f>SUM(E5:E17)</f>
        <v>9375470</v>
      </c>
    </row>
    <row r="19" spans="1:5">
      <c r="A19" s="1844" t="s">
        <v>6542</v>
      </c>
      <c r="D19" s="77"/>
      <c r="E19" s="120"/>
    </row>
    <row r="20" spans="1:5">
      <c r="A20" s="1844" t="s">
        <v>6543</v>
      </c>
    </row>
    <row r="21" spans="1:5">
      <c r="A21" s="1845" t="s">
        <v>6544</v>
      </c>
    </row>
    <row r="22" spans="1:5">
      <c r="A22" s="1845" t="s">
        <v>5641</v>
      </c>
    </row>
    <row r="23" spans="1:5">
      <c r="A23" s="1844" t="s">
        <v>53</v>
      </c>
    </row>
  </sheetData>
  <mergeCells count="1">
    <mergeCell ref="A18:C18"/>
  </mergeCells>
  <printOptions horizontalCentered="1"/>
  <pageMargins left="0.59055118110236227" right="0.59055118110236227" top="0.78740157480314965" bottom="0.78740157480314965" header="0.19685039370078741" footer="0.19685039370078741"/>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96"/>
  <sheetViews>
    <sheetView zoomScaleNormal="100" workbookViewId="0">
      <selection activeCell="A12" sqref="A12"/>
    </sheetView>
  </sheetViews>
  <sheetFormatPr baseColWidth="10" defaultColWidth="11.42578125" defaultRowHeight="12.75"/>
  <cols>
    <col min="1" max="1" width="12.7109375" style="25" customWidth="1"/>
    <col min="2" max="2" width="10.7109375" style="25" customWidth="1"/>
    <col min="3" max="3" width="15.7109375" style="25" customWidth="1"/>
    <col min="4" max="4" width="10.7109375" style="25" customWidth="1"/>
    <col min="5" max="5" width="15.7109375" style="25" customWidth="1"/>
    <col min="6" max="6" width="10.7109375" style="25" customWidth="1"/>
    <col min="7" max="7" width="15.7109375" style="25" customWidth="1"/>
    <col min="8" max="16384" width="11.42578125" style="25"/>
  </cols>
  <sheetData>
    <row r="1" spans="1:7">
      <c r="A1" s="1" t="s">
        <v>365</v>
      </c>
      <c r="B1" s="24"/>
      <c r="C1" s="24"/>
      <c r="D1" s="24"/>
      <c r="E1" s="24"/>
      <c r="F1" s="24"/>
      <c r="G1" s="24"/>
    </row>
    <row r="2" spans="1:7">
      <c r="A2" s="74" t="s">
        <v>2586</v>
      </c>
      <c r="B2" s="24"/>
      <c r="C2" s="24"/>
      <c r="D2" s="24"/>
      <c r="E2" s="24"/>
      <c r="F2" s="24"/>
      <c r="G2" s="24"/>
    </row>
    <row r="3" spans="1:7">
      <c r="A3" s="1" t="s">
        <v>5643</v>
      </c>
      <c r="B3" s="26"/>
      <c r="C3" s="26"/>
      <c r="D3" s="26"/>
      <c r="E3" s="26"/>
      <c r="F3" s="26"/>
      <c r="G3" s="26"/>
    </row>
    <row r="4" spans="1:7">
      <c r="A4" s="2322" t="s">
        <v>33</v>
      </c>
      <c r="B4" s="2323" t="s">
        <v>12</v>
      </c>
      <c r="C4" s="2323"/>
      <c r="D4" s="2323" t="s">
        <v>14</v>
      </c>
      <c r="E4" s="2323"/>
      <c r="F4" s="2323" t="s">
        <v>0</v>
      </c>
      <c r="G4" s="2323"/>
    </row>
    <row r="5" spans="1:7">
      <c r="A5" s="2322"/>
      <c r="B5" s="27" t="s">
        <v>34</v>
      </c>
      <c r="C5" s="27" t="s">
        <v>35</v>
      </c>
      <c r="D5" s="27" t="s">
        <v>34</v>
      </c>
      <c r="E5" s="27" t="s">
        <v>35</v>
      </c>
      <c r="F5" s="27" t="s">
        <v>34</v>
      </c>
      <c r="G5" s="27" t="s">
        <v>35</v>
      </c>
    </row>
    <row r="6" spans="1:7">
      <c r="A6" s="30">
        <v>2008</v>
      </c>
      <c r="B6" s="29">
        <v>3</v>
      </c>
      <c r="C6" s="78">
        <f>3*50000</f>
        <v>150000</v>
      </c>
      <c r="D6" s="29">
        <v>30</v>
      </c>
      <c r="E6" s="78">
        <f>(24*20000)+(25000*6)</f>
        <v>630000</v>
      </c>
      <c r="F6" s="30">
        <f>B6+D6</f>
        <v>33</v>
      </c>
      <c r="G6" s="78">
        <f>C6+E6</f>
        <v>780000</v>
      </c>
    </row>
    <row r="7" spans="1:7">
      <c r="A7" s="30">
        <v>2009</v>
      </c>
      <c r="B7" s="29">
        <v>12</v>
      </c>
      <c r="C7" s="78">
        <f>(9*50000)+(3*25000)</f>
        <v>525000</v>
      </c>
      <c r="D7" s="29">
        <v>14</v>
      </c>
      <c r="E7" s="78">
        <f>20000*14</f>
        <v>280000</v>
      </c>
      <c r="F7" s="30">
        <f t="shared" ref="F7:G14" si="0">B7+D7</f>
        <v>26</v>
      </c>
      <c r="G7" s="78">
        <f t="shared" si="0"/>
        <v>805000</v>
      </c>
    </row>
    <row r="8" spans="1:7">
      <c r="A8" s="30">
        <v>2010</v>
      </c>
      <c r="B8" s="29">
        <v>27</v>
      </c>
      <c r="C8" s="78">
        <f>(52500*18)+(42000*5)+(25200*4)</f>
        <v>1255800</v>
      </c>
      <c r="D8" s="29">
        <v>31</v>
      </c>
      <c r="E8" s="78">
        <f>(21000*12)+(16800*4)+(10080*8)+(25000*7)</f>
        <v>574840</v>
      </c>
      <c r="F8" s="30">
        <f t="shared" si="0"/>
        <v>58</v>
      </c>
      <c r="G8" s="78">
        <f t="shared" si="0"/>
        <v>1830640</v>
      </c>
    </row>
    <row r="9" spans="1:7" ht="12.75" customHeight="1">
      <c r="A9" s="30">
        <v>2011</v>
      </c>
      <c r="B9" s="29">
        <v>26</v>
      </c>
      <c r="C9" s="78">
        <f>1102500+50000+26250+2500+96507.58+34506.74</f>
        <v>1312264.32</v>
      </c>
      <c r="D9" s="29">
        <v>31</v>
      </c>
      <c r="E9" s="78">
        <f>25000*31</f>
        <v>775000</v>
      </c>
      <c r="F9" s="30">
        <f t="shared" si="0"/>
        <v>57</v>
      </c>
      <c r="G9" s="78">
        <f t="shared" si="0"/>
        <v>2087264.32</v>
      </c>
    </row>
    <row r="10" spans="1:7" ht="12.75" customHeight="1">
      <c r="A10" s="30">
        <v>2012</v>
      </c>
      <c r="B10" s="29">
        <v>15</v>
      </c>
      <c r="C10" s="78">
        <v>650000</v>
      </c>
      <c r="D10" s="29">
        <v>24</v>
      </c>
      <c r="E10" s="78">
        <v>600000</v>
      </c>
      <c r="F10" s="30">
        <f t="shared" si="0"/>
        <v>39</v>
      </c>
      <c r="G10" s="78">
        <f t="shared" si="0"/>
        <v>1250000</v>
      </c>
    </row>
    <row r="11" spans="1:7" ht="12.75" customHeight="1">
      <c r="A11" s="30">
        <v>2013</v>
      </c>
      <c r="B11" s="29">
        <v>33</v>
      </c>
      <c r="C11" s="78">
        <v>1632000</v>
      </c>
      <c r="D11" s="29">
        <v>17</v>
      </c>
      <c r="E11" s="78">
        <v>440000</v>
      </c>
      <c r="F11" s="30">
        <f t="shared" si="0"/>
        <v>50</v>
      </c>
      <c r="G11" s="78">
        <f t="shared" si="0"/>
        <v>2072000</v>
      </c>
    </row>
    <row r="12" spans="1:7" ht="12.75" customHeight="1">
      <c r="A12" s="30">
        <v>2014</v>
      </c>
      <c r="B12" s="29">
        <v>38</v>
      </c>
      <c r="C12" s="78">
        <v>1903120</v>
      </c>
      <c r="D12" s="29">
        <v>22</v>
      </c>
      <c r="E12" s="78">
        <v>550000</v>
      </c>
      <c r="F12" s="30">
        <f t="shared" si="0"/>
        <v>60</v>
      </c>
      <c r="G12" s="78">
        <f t="shared" si="0"/>
        <v>2453120</v>
      </c>
    </row>
    <row r="13" spans="1:7" ht="12.75" customHeight="1">
      <c r="A13" s="30">
        <v>2015</v>
      </c>
      <c r="B13" s="29">
        <v>50</v>
      </c>
      <c r="C13" s="78">
        <v>3396680</v>
      </c>
      <c r="D13" s="29">
        <v>37</v>
      </c>
      <c r="E13" s="78">
        <v>1850000</v>
      </c>
      <c r="F13" s="30">
        <f t="shared" ref="F13" si="1">B13+D13</f>
        <v>87</v>
      </c>
      <c r="G13" s="78">
        <f t="shared" ref="G13" si="2">C13+E13</f>
        <v>5246680</v>
      </c>
    </row>
    <row r="14" spans="1:7" ht="12.75" customHeight="1">
      <c r="A14" s="30">
        <v>2016</v>
      </c>
      <c r="B14" s="29">
        <v>169</v>
      </c>
      <c r="C14" s="78">
        <v>6431470</v>
      </c>
      <c r="D14" s="29">
        <v>120</v>
      </c>
      <c r="E14" s="78">
        <v>2944000</v>
      </c>
      <c r="F14" s="30">
        <f t="shared" si="0"/>
        <v>289</v>
      </c>
      <c r="G14" s="78">
        <f t="shared" si="0"/>
        <v>9375470</v>
      </c>
    </row>
    <row r="15" spans="1:7" ht="12.75" customHeight="1">
      <c r="A15" s="32" t="s">
        <v>0</v>
      </c>
      <c r="B15" s="27">
        <f t="shared" ref="B15:G15" si="3">SUM(B6:B14)</f>
        <v>373</v>
      </c>
      <c r="C15" s="79">
        <f t="shared" si="3"/>
        <v>17256334.32</v>
      </c>
      <c r="D15" s="27">
        <f t="shared" si="3"/>
        <v>326</v>
      </c>
      <c r="E15" s="79">
        <f t="shared" si="3"/>
        <v>8643840</v>
      </c>
      <c r="F15" s="27">
        <f t="shared" si="3"/>
        <v>699</v>
      </c>
      <c r="G15" s="79">
        <f t="shared" si="3"/>
        <v>25900174.32</v>
      </c>
    </row>
    <row r="16" spans="1:7" ht="12.75" customHeight="1">
      <c r="A16" s="64" t="s">
        <v>53</v>
      </c>
    </row>
    <row r="17" ht="12.75" customHeight="1"/>
    <row r="18" ht="12.75" customHeight="1"/>
    <row r="19" ht="12.75" customHeight="1"/>
    <row r="20" ht="12.75" customHeight="1"/>
    <row r="21" ht="12.75" customHeight="1"/>
    <row r="47" ht="15" customHeight="1"/>
    <row r="66" spans="1:7" ht="15" customHeight="1"/>
    <row r="79" spans="1:7" s="80" customFormat="1">
      <c r="A79" s="25"/>
      <c r="B79" s="25"/>
      <c r="C79" s="25"/>
      <c r="D79" s="25"/>
      <c r="E79" s="25"/>
      <c r="F79" s="25"/>
      <c r="G79" s="25"/>
    </row>
    <row r="80" spans="1:7" s="80" customFormat="1">
      <c r="A80" s="25"/>
      <c r="B80" s="25"/>
      <c r="C80" s="25"/>
      <c r="D80" s="25"/>
      <c r="E80" s="25"/>
      <c r="F80" s="25"/>
      <c r="G80" s="25"/>
    </row>
    <row r="81" spans="1:7" s="80" customFormat="1">
      <c r="A81" s="25"/>
      <c r="B81" s="25"/>
      <c r="C81" s="25"/>
      <c r="D81" s="25"/>
      <c r="E81" s="25"/>
      <c r="F81" s="25"/>
      <c r="G81" s="25"/>
    </row>
    <row r="83" spans="1:7" ht="15" customHeight="1"/>
    <row r="85" spans="1:7" ht="15" customHeight="1"/>
    <row r="86" spans="1:7" ht="15" customHeight="1"/>
    <row r="87" spans="1:7" ht="15" customHeight="1"/>
    <row r="88" spans="1:7" ht="15" customHeight="1"/>
    <row r="89" spans="1:7" ht="15" customHeight="1"/>
    <row r="90" spans="1:7" ht="15" customHeight="1"/>
    <row r="91" spans="1:7" ht="15" customHeight="1"/>
    <row r="92" spans="1:7" ht="15" customHeight="1"/>
    <row r="93" spans="1:7" ht="15" customHeight="1"/>
    <row r="94" spans="1:7" ht="15" customHeight="1"/>
    <row r="95" spans="1:7" ht="15" customHeight="1"/>
    <row r="96" spans="1:7" ht="15" customHeight="1"/>
  </sheetData>
  <mergeCells count="4">
    <mergeCell ref="A4:A5"/>
    <mergeCell ref="B4:C4"/>
    <mergeCell ref="D4:E4"/>
    <mergeCell ref="F4:G4"/>
  </mergeCells>
  <printOptions horizontalCentered="1"/>
  <pageMargins left="0.59055118110236227" right="0.59055118110236227" top="0.78740157480314965" bottom="0.78740157480314965" header="0.19685039370078741" footer="0.19685039370078741"/>
  <pageSetup fitToHeight="1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9"/>
  <sheetViews>
    <sheetView zoomScaleNormal="100" workbookViewId="0">
      <selection activeCell="A12" sqref="A12"/>
    </sheetView>
  </sheetViews>
  <sheetFormatPr baseColWidth="10" defaultColWidth="11.42578125" defaultRowHeight="12.75"/>
  <cols>
    <col min="1" max="1" width="40.7109375" style="2" customWidth="1"/>
    <col min="2" max="3" width="15.7109375" style="2" customWidth="1"/>
    <col min="4" max="8" width="11.42578125" style="2"/>
    <col min="9" max="9" width="12.28515625" style="2" customWidth="1"/>
    <col min="10" max="16384" width="11.42578125" style="2"/>
  </cols>
  <sheetData>
    <row r="1" spans="1:5">
      <c r="A1" s="1" t="s">
        <v>365</v>
      </c>
      <c r="B1" s="1"/>
      <c r="C1" s="1"/>
      <c r="D1" s="1"/>
    </row>
    <row r="2" spans="1:5">
      <c r="A2" s="74" t="s">
        <v>2587</v>
      </c>
      <c r="B2"/>
      <c r="C2"/>
    </row>
    <row r="3" spans="1:5">
      <c r="A3" s="1" t="s">
        <v>5644</v>
      </c>
      <c r="B3" s="1"/>
      <c r="C3" s="1"/>
      <c r="D3" s="1"/>
      <c r="E3" s="9"/>
    </row>
    <row r="4" spans="1:5">
      <c r="A4" s="2186" t="s">
        <v>29</v>
      </c>
      <c r="B4" s="2186" t="s">
        <v>1</v>
      </c>
      <c r="C4" s="2186"/>
    </row>
    <row r="5" spans="1:5">
      <c r="A5" s="2186"/>
      <c r="B5" s="404" t="s">
        <v>1120</v>
      </c>
      <c r="C5" s="404" t="s">
        <v>1121</v>
      </c>
    </row>
    <row r="6" spans="1:5">
      <c r="A6" s="204" t="s">
        <v>16</v>
      </c>
      <c r="B6" s="94">
        <v>6</v>
      </c>
      <c r="C6" s="94">
        <v>7</v>
      </c>
    </row>
    <row r="7" spans="1:5">
      <c r="A7" s="358" t="s">
        <v>36</v>
      </c>
      <c r="B7" s="94">
        <v>4</v>
      </c>
      <c r="C7" s="94">
        <v>4</v>
      </c>
    </row>
    <row r="8" spans="1:5">
      <c r="A8" s="89" t="s">
        <v>21</v>
      </c>
      <c r="B8" s="94">
        <v>3</v>
      </c>
      <c r="C8" s="94">
        <v>5</v>
      </c>
    </row>
    <row r="9" spans="1:5">
      <c r="A9" s="204" t="s">
        <v>17</v>
      </c>
      <c r="B9" s="94">
        <v>0</v>
      </c>
      <c r="C9" s="94">
        <v>0</v>
      </c>
    </row>
    <row r="10" spans="1:5">
      <c r="A10" s="89" t="s">
        <v>20</v>
      </c>
      <c r="B10" s="94">
        <v>1</v>
      </c>
      <c r="C10" s="94">
        <v>1</v>
      </c>
    </row>
    <row r="11" spans="1:5">
      <c r="A11" s="204" t="s">
        <v>19</v>
      </c>
      <c r="B11" s="94">
        <v>0</v>
      </c>
      <c r="C11" s="94">
        <v>0</v>
      </c>
    </row>
    <row r="12" spans="1:5">
      <c r="A12" s="204" t="s">
        <v>18</v>
      </c>
      <c r="B12" s="94">
        <v>3</v>
      </c>
      <c r="C12" s="94">
        <v>2</v>
      </c>
    </row>
    <row r="13" spans="1:5">
      <c r="A13" s="358" t="s">
        <v>25</v>
      </c>
      <c r="B13" s="94">
        <v>0</v>
      </c>
      <c r="C13" s="94">
        <v>0</v>
      </c>
    </row>
    <row r="14" spans="1:5">
      <c r="A14" s="89" t="s">
        <v>23</v>
      </c>
      <c r="B14" s="94">
        <v>4</v>
      </c>
      <c r="C14" s="94">
        <v>0</v>
      </c>
    </row>
    <row r="15" spans="1:5">
      <c r="A15" s="204" t="s">
        <v>24</v>
      </c>
      <c r="B15" s="94">
        <v>0</v>
      </c>
      <c r="C15" s="94">
        <v>1</v>
      </c>
    </row>
    <row r="16" spans="1:5">
      <c r="A16" s="89" t="s">
        <v>30</v>
      </c>
      <c r="B16" s="94">
        <v>1</v>
      </c>
      <c r="C16" s="94">
        <v>0</v>
      </c>
    </row>
    <row r="17" spans="1:3">
      <c r="A17" s="394" t="s">
        <v>0</v>
      </c>
      <c r="B17" s="404">
        <f>SUM(B6:B16)</f>
        <v>22</v>
      </c>
      <c r="C17" s="404">
        <f>SUM(C6:C16)</f>
        <v>20</v>
      </c>
    </row>
    <row r="18" spans="1:3">
      <c r="A18" s="448" t="s">
        <v>6541</v>
      </c>
      <c r="B18" s="446"/>
      <c r="C18"/>
    </row>
    <row r="19" spans="1:3">
      <c r="A19" s="448" t="s">
        <v>1232</v>
      </c>
      <c r="B19" s="446"/>
      <c r="C19"/>
    </row>
  </sheetData>
  <mergeCells count="2">
    <mergeCell ref="A4:A5"/>
    <mergeCell ref="B4:C4"/>
  </mergeCells>
  <printOptions horizontalCentered="1"/>
  <pageMargins left="0.23622047244094491" right="0.23622047244094491" top="0.74803149606299213" bottom="0.74803149606299213" header="0.19685039370078741" footer="0.19685039370078741"/>
  <pageSetup fitToHeight="1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3"/>
  <sheetViews>
    <sheetView workbookViewId="0">
      <selection activeCell="A12" sqref="A12"/>
    </sheetView>
  </sheetViews>
  <sheetFormatPr baseColWidth="10" defaultColWidth="11.42578125" defaultRowHeight="12.75"/>
  <cols>
    <col min="1" max="1" width="36.28515625" style="1191" customWidth="1"/>
    <col min="2" max="16384" width="11.42578125" style="1191"/>
  </cols>
  <sheetData>
    <row r="1" spans="1:7">
      <c r="A1" s="1" t="s">
        <v>365</v>
      </c>
    </row>
    <row r="2" spans="1:7">
      <c r="A2" s="74" t="s">
        <v>2588</v>
      </c>
      <c r="B2" s="1192"/>
      <c r="C2" s="1192"/>
      <c r="D2" s="1192"/>
      <c r="E2" s="1192"/>
      <c r="F2" s="1192"/>
      <c r="G2" s="1192"/>
    </row>
    <row r="3" spans="1:7">
      <c r="A3" s="74" t="s">
        <v>5645</v>
      </c>
      <c r="B3" s="1192"/>
      <c r="C3" s="1192"/>
      <c r="D3" s="1192"/>
      <c r="E3" s="1192"/>
      <c r="F3" s="1192"/>
      <c r="G3" s="1192"/>
    </row>
    <row r="4" spans="1:7">
      <c r="A4" s="1" t="s">
        <v>5333</v>
      </c>
      <c r="B4" s="1192"/>
      <c r="C4" s="1192"/>
      <c r="D4" s="1192"/>
      <c r="E4" s="1192"/>
      <c r="F4" s="1192"/>
      <c r="G4" s="1192"/>
    </row>
    <row r="5" spans="1:7" ht="12.75" customHeight="1">
      <c r="A5" s="1201" t="s">
        <v>29</v>
      </c>
      <c r="B5" s="2329" t="s">
        <v>5648</v>
      </c>
      <c r="C5" s="2330"/>
      <c r="D5" s="2331"/>
    </row>
    <row r="6" spans="1:7">
      <c r="A6" s="1202"/>
      <c r="B6" s="1203" t="s">
        <v>696</v>
      </c>
      <c r="C6" s="1203" t="s">
        <v>695</v>
      </c>
      <c r="D6" s="1203" t="s">
        <v>0</v>
      </c>
    </row>
    <row r="7" spans="1:7">
      <c r="A7" s="1194" t="s">
        <v>16</v>
      </c>
      <c r="B7" s="1195">
        <v>9</v>
      </c>
      <c r="C7" s="1195">
        <v>4</v>
      </c>
      <c r="D7" s="1195">
        <v>13</v>
      </c>
    </row>
    <row r="8" spans="1:7">
      <c r="A8" s="1194" t="s">
        <v>36</v>
      </c>
      <c r="B8" s="1195">
        <v>4</v>
      </c>
      <c r="C8" s="1195">
        <v>0</v>
      </c>
      <c r="D8" s="1195">
        <v>4</v>
      </c>
    </row>
    <row r="9" spans="1:7">
      <c r="A9" s="1194" t="s">
        <v>21</v>
      </c>
      <c r="B9" s="1195">
        <v>5</v>
      </c>
      <c r="C9" s="1195">
        <v>4</v>
      </c>
      <c r="D9" s="1195">
        <v>9</v>
      </c>
    </row>
    <row r="10" spans="1:7">
      <c r="A10" s="1194" t="s">
        <v>20</v>
      </c>
      <c r="B10" s="1195">
        <v>4</v>
      </c>
      <c r="C10" s="1195">
        <v>5</v>
      </c>
      <c r="D10" s="1195">
        <v>9</v>
      </c>
    </row>
    <row r="11" spans="1:7">
      <c r="A11" s="1194" t="s">
        <v>19</v>
      </c>
      <c r="B11" s="1195">
        <v>0</v>
      </c>
      <c r="C11" s="1195">
        <v>1</v>
      </c>
      <c r="D11" s="1195">
        <v>1</v>
      </c>
    </row>
    <row r="12" spans="1:7">
      <c r="A12" s="1194" t="s">
        <v>18</v>
      </c>
      <c r="B12" s="1195">
        <v>4</v>
      </c>
      <c r="C12" s="1195">
        <v>1</v>
      </c>
      <c r="D12" s="1195">
        <v>5</v>
      </c>
    </row>
    <row r="13" spans="1:7">
      <c r="A13" s="1194" t="s">
        <v>23</v>
      </c>
      <c r="B13" s="1195">
        <v>0</v>
      </c>
      <c r="C13" s="1195">
        <v>1</v>
      </c>
      <c r="D13" s="1195">
        <v>1</v>
      </c>
    </row>
    <row r="14" spans="1:7">
      <c r="A14" s="1196" t="s">
        <v>0</v>
      </c>
      <c r="B14" s="1197">
        <f>SUM(B7:B13)</f>
        <v>26</v>
      </c>
      <c r="C14" s="1197">
        <f>SUM(C7:C13)</f>
        <v>16</v>
      </c>
      <c r="D14" s="1197">
        <f>SUM(D7:D13)</f>
        <v>42</v>
      </c>
    </row>
    <row r="15" spans="1:7">
      <c r="A15" s="1846" t="s">
        <v>5646</v>
      </c>
    </row>
    <row r="17" spans="1:4">
      <c r="A17" s="1199" t="s">
        <v>2589</v>
      </c>
    </row>
    <row r="18" spans="1:4">
      <c r="A18" s="2324" t="s">
        <v>29</v>
      </c>
      <c r="B18" s="2326" t="s">
        <v>5648</v>
      </c>
      <c r="C18" s="2327"/>
      <c r="D18" s="2328"/>
    </row>
    <row r="19" spans="1:4">
      <c r="A19" s="2325"/>
      <c r="B19" s="1200" t="s">
        <v>696</v>
      </c>
      <c r="C19" s="1200" t="s">
        <v>695</v>
      </c>
      <c r="D19" s="1193" t="s">
        <v>0</v>
      </c>
    </row>
    <row r="20" spans="1:4">
      <c r="A20" s="1194" t="s">
        <v>19</v>
      </c>
      <c r="B20" s="1195">
        <v>1</v>
      </c>
      <c r="C20" s="1195">
        <v>0</v>
      </c>
      <c r="D20" s="1195">
        <v>1</v>
      </c>
    </row>
    <row r="21" spans="1:4">
      <c r="A21" s="1198" t="s">
        <v>25</v>
      </c>
      <c r="B21" s="1195">
        <v>2</v>
      </c>
      <c r="C21" s="1195">
        <v>2</v>
      </c>
      <c r="D21" s="1195">
        <v>4</v>
      </c>
    </row>
    <row r="22" spans="1:4">
      <c r="A22" s="1850" t="s">
        <v>0</v>
      </c>
      <c r="B22" s="1197">
        <f>SUM(B20:B21)</f>
        <v>3</v>
      </c>
      <c r="C22" s="1197">
        <f>SUM(C20:C21)</f>
        <v>2</v>
      </c>
      <c r="D22" s="1197">
        <f>SUM(D20:D21)</f>
        <v>5</v>
      </c>
    </row>
    <row r="23" spans="1:4">
      <c r="A23" s="1846" t="s">
        <v>5646</v>
      </c>
    </row>
    <row r="25" spans="1:4">
      <c r="A25" s="1848" t="s">
        <v>5647</v>
      </c>
    </row>
    <row r="26" spans="1:4">
      <c r="A26" s="2324" t="s">
        <v>29</v>
      </c>
      <c r="B26" s="2329" t="s">
        <v>5647</v>
      </c>
      <c r="C26" s="2330"/>
      <c r="D26" s="2332"/>
    </row>
    <row r="27" spans="1:4">
      <c r="A27" s="2325"/>
      <c r="B27" s="1830" t="s">
        <v>696</v>
      </c>
      <c r="C27" s="1830" t="s">
        <v>695</v>
      </c>
      <c r="D27" s="1847" t="s">
        <v>0</v>
      </c>
    </row>
    <row r="28" spans="1:4" ht="25.5">
      <c r="A28" s="1634" t="s">
        <v>38</v>
      </c>
      <c r="B28" s="1849">
        <v>9</v>
      </c>
      <c r="C28" s="1849">
        <v>9</v>
      </c>
      <c r="D28" s="1849">
        <v>18</v>
      </c>
    </row>
    <row r="29" spans="1:4" ht="25.5">
      <c r="A29" s="1634" t="s">
        <v>698</v>
      </c>
      <c r="B29" s="1849">
        <v>1</v>
      </c>
      <c r="C29" s="1849">
        <v>4</v>
      </c>
      <c r="D29" s="1849">
        <v>5</v>
      </c>
    </row>
    <row r="30" spans="1:4">
      <c r="A30" s="895" t="s">
        <v>622</v>
      </c>
      <c r="B30" s="1429">
        <v>4</v>
      </c>
      <c r="C30" s="1429">
        <v>3</v>
      </c>
      <c r="D30" s="1429">
        <v>7</v>
      </c>
    </row>
    <row r="31" spans="1:4" ht="25.5">
      <c r="A31" s="895" t="s">
        <v>627</v>
      </c>
      <c r="B31" s="1429">
        <v>0</v>
      </c>
      <c r="C31" s="1429">
        <v>1</v>
      </c>
      <c r="D31" s="1429">
        <v>1</v>
      </c>
    </row>
    <row r="32" spans="1:4">
      <c r="A32" s="1850" t="s">
        <v>0</v>
      </c>
      <c r="B32" s="1197">
        <f>SUM(B28:B31)</f>
        <v>14</v>
      </c>
      <c r="C32" s="1197">
        <f>SUM(C28:C31)</f>
        <v>17</v>
      </c>
      <c r="D32" s="1197">
        <f>SUM(D28:D31)</f>
        <v>31</v>
      </c>
    </row>
    <row r="33" spans="1:1">
      <c r="A33" s="1846" t="s">
        <v>5646</v>
      </c>
    </row>
  </sheetData>
  <mergeCells count="5">
    <mergeCell ref="A18:A19"/>
    <mergeCell ref="B18:D18"/>
    <mergeCell ref="B5:D5"/>
    <mergeCell ref="A26:A27"/>
    <mergeCell ref="B26:D26"/>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59"/>
  <sheetViews>
    <sheetView zoomScaleNormal="100" workbookViewId="0">
      <selection activeCell="A12" sqref="A12"/>
    </sheetView>
  </sheetViews>
  <sheetFormatPr baseColWidth="10" defaultColWidth="11.42578125" defaultRowHeight="12.75"/>
  <cols>
    <col min="1" max="1" width="41.28515625" style="127" customWidth="1"/>
    <col min="2" max="2" width="92.5703125" style="127" customWidth="1"/>
    <col min="3" max="16384" width="11.42578125" style="127"/>
  </cols>
  <sheetData>
    <row r="1" spans="1:5">
      <c r="A1" s="1" t="s">
        <v>365</v>
      </c>
      <c r="B1" s="1"/>
      <c r="C1" s="1"/>
      <c r="D1" s="1"/>
      <c r="E1" s="1"/>
    </row>
    <row r="2" spans="1:5">
      <c r="A2" s="1" t="s">
        <v>2590</v>
      </c>
      <c r="B2" s="1"/>
      <c r="C2" s="1"/>
      <c r="D2" s="1"/>
      <c r="E2" s="1"/>
    </row>
    <row r="3" spans="1:5">
      <c r="A3" s="1" t="s">
        <v>455</v>
      </c>
    </row>
    <row r="4" spans="1:5">
      <c r="A4" s="128" t="s">
        <v>456</v>
      </c>
      <c r="B4" s="128" t="s">
        <v>457</v>
      </c>
    </row>
    <row r="5" spans="1:5">
      <c r="A5" s="95" t="s">
        <v>458</v>
      </c>
      <c r="B5" s="95" t="s">
        <v>459</v>
      </c>
    </row>
    <row r="6" spans="1:5">
      <c r="A6" s="95" t="s">
        <v>460</v>
      </c>
      <c r="B6" s="95" t="s">
        <v>461</v>
      </c>
    </row>
    <row r="7" spans="1:5">
      <c r="A7" s="95" t="s">
        <v>462</v>
      </c>
      <c r="B7" s="95" t="s">
        <v>463</v>
      </c>
    </row>
    <row r="8" spans="1:5">
      <c r="A8" s="95" t="s">
        <v>464</v>
      </c>
      <c r="B8" s="95" t="s">
        <v>465</v>
      </c>
    </row>
    <row r="9" spans="1:5">
      <c r="A9" s="95" t="s">
        <v>466</v>
      </c>
      <c r="B9" s="95" t="s">
        <v>467</v>
      </c>
    </row>
    <row r="10" spans="1:5">
      <c r="A10" s="129" t="s">
        <v>468</v>
      </c>
      <c r="B10" s="95" t="s">
        <v>469</v>
      </c>
    </row>
    <row r="11" spans="1:5">
      <c r="A11" s="129" t="s">
        <v>470</v>
      </c>
      <c r="B11" s="95" t="s">
        <v>471</v>
      </c>
    </row>
    <row r="12" spans="1:5">
      <c r="A12" s="95" t="s">
        <v>472</v>
      </c>
      <c r="B12" s="95" t="s">
        <v>473</v>
      </c>
    </row>
    <row r="13" spans="1:5">
      <c r="A13" s="95" t="s">
        <v>474</v>
      </c>
      <c r="B13" s="95" t="s">
        <v>475</v>
      </c>
    </row>
    <row r="14" spans="1:5">
      <c r="A14" s="95" t="s">
        <v>476</v>
      </c>
      <c r="B14" s="95" t="s">
        <v>477</v>
      </c>
    </row>
    <row r="15" spans="1:5">
      <c r="A15" s="95" t="s">
        <v>478</v>
      </c>
      <c r="B15" s="95" t="s">
        <v>479</v>
      </c>
    </row>
    <row r="16" spans="1:5">
      <c r="A16" s="95" t="s">
        <v>480</v>
      </c>
      <c r="B16" s="95" t="s">
        <v>481</v>
      </c>
    </row>
    <row r="17" spans="1:2">
      <c r="A17" s="95" t="s">
        <v>482</v>
      </c>
      <c r="B17" s="95" t="s">
        <v>483</v>
      </c>
    </row>
    <row r="18" spans="1:2">
      <c r="A18" s="129" t="s">
        <v>484</v>
      </c>
      <c r="B18" s="95" t="s">
        <v>485</v>
      </c>
    </row>
    <row r="19" spans="1:2">
      <c r="A19" s="130" t="s">
        <v>486</v>
      </c>
      <c r="B19" s="130" t="s">
        <v>487</v>
      </c>
    </row>
    <row r="20" spans="1:2">
      <c r="A20" s="131"/>
      <c r="B20" s="132" t="s">
        <v>488</v>
      </c>
    </row>
    <row r="21" spans="1:2">
      <c r="A21" s="131" t="s">
        <v>5463</v>
      </c>
      <c r="B21" s="132" t="s">
        <v>489</v>
      </c>
    </row>
    <row r="22" spans="1:2">
      <c r="A22" s="131"/>
      <c r="B22" s="132" t="s">
        <v>488</v>
      </c>
    </row>
    <row r="23" spans="1:2">
      <c r="A23" s="95" t="s">
        <v>490</v>
      </c>
      <c r="B23" s="132" t="s">
        <v>491</v>
      </c>
    </row>
    <row r="24" spans="1:2">
      <c r="A24" s="95"/>
      <c r="B24" s="132" t="s">
        <v>488</v>
      </c>
    </row>
    <row r="25" spans="1:2">
      <c r="A25" s="95" t="s">
        <v>492</v>
      </c>
      <c r="B25" s="132" t="s">
        <v>493</v>
      </c>
    </row>
    <row r="26" spans="1:2">
      <c r="A26" s="95" t="s">
        <v>494</v>
      </c>
      <c r="B26" s="132" t="s">
        <v>488</v>
      </c>
    </row>
    <row r="27" spans="1:2">
      <c r="A27" s="95" t="s">
        <v>495</v>
      </c>
      <c r="B27" s="132" t="s">
        <v>496</v>
      </c>
    </row>
    <row r="28" spans="1:2">
      <c r="A28" s="95"/>
      <c r="B28" s="132" t="s">
        <v>488</v>
      </c>
    </row>
    <row r="29" spans="1:2">
      <c r="A29" s="95" t="s">
        <v>497</v>
      </c>
      <c r="B29" s="132" t="s">
        <v>498</v>
      </c>
    </row>
    <row r="30" spans="1:2">
      <c r="A30" s="95"/>
      <c r="B30" s="132" t="s">
        <v>488</v>
      </c>
    </row>
    <row r="31" spans="1:2">
      <c r="A31" s="95" t="s">
        <v>499</v>
      </c>
      <c r="B31" s="132" t="s">
        <v>500</v>
      </c>
    </row>
    <row r="32" spans="1:2">
      <c r="A32" s="95"/>
      <c r="B32" s="132" t="s">
        <v>488</v>
      </c>
    </row>
    <row r="33" spans="1:2">
      <c r="A33" s="95" t="s">
        <v>501</v>
      </c>
      <c r="B33" s="132" t="s">
        <v>502</v>
      </c>
    </row>
    <row r="34" spans="1:2">
      <c r="A34" s="95" t="s">
        <v>503</v>
      </c>
      <c r="B34" s="132" t="s">
        <v>488</v>
      </c>
    </row>
    <row r="35" spans="1:2">
      <c r="A35" s="95" t="s">
        <v>504</v>
      </c>
      <c r="B35" s="132" t="s">
        <v>505</v>
      </c>
    </row>
    <row r="36" spans="1:2">
      <c r="A36" s="131"/>
      <c r="B36" s="132" t="s">
        <v>488</v>
      </c>
    </row>
    <row r="37" spans="1:2">
      <c r="A37" s="130" t="s">
        <v>506</v>
      </c>
      <c r="B37" s="130" t="s">
        <v>507</v>
      </c>
    </row>
    <row r="38" spans="1:2">
      <c r="A38" s="131" t="s">
        <v>508</v>
      </c>
      <c r="B38" s="132" t="s">
        <v>488</v>
      </c>
    </row>
    <row r="39" spans="1:2">
      <c r="A39" s="131" t="s">
        <v>509</v>
      </c>
      <c r="B39" s="132" t="s">
        <v>510</v>
      </c>
    </row>
    <row r="40" spans="1:2">
      <c r="A40" s="131" t="s">
        <v>511</v>
      </c>
      <c r="B40" s="132" t="s">
        <v>488</v>
      </c>
    </row>
    <row r="41" spans="1:2">
      <c r="A41" s="131" t="s">
        <v>512</v>
      </c>
      <c r="B41" s="132" t="s">
        <v>513</v>
      </c>
    </row>
    <row r="42" spans="1:2">
      <c r="A42" s="131"/>
      <c r="B42" s="132" t="s">
        <v>488</v>
      </c>
    </row>
    <row r="43" spans="1:2">
      <c r="A43" s="131" t="s">
        <v>514</v>
      </c>
      <c r="B43" s="132" t="s">
        <v>515</v>
      </c>
    </row>
    <row r="44" spans="1:2">
      <c r="A44" s="131" t="s">
        <v>516</v>
      </c>
      <c r="B44" s="132" t="s">
        <v>488</v>
      </c>
    </row>
    <row r="45" spans="1:2">
      <c r="A45" s="131" t="s">
        <v>517</v>
      </c>
      <c r="B45" s="132" t="s">
        <v>518</v>
      </c>
    </row>
    <row r="46" spans="1:2">
      <c r="A46" s="131" t="s">
        <v>519</v>
      </c>
      <c r="B46" s="132" t="s">
        <v>488</v>
      </c>
    </row>
    <row r="47" spans="1:2">
      <c r="A47" s="131" t="s">
        <v>520</v>
      </c>
      <c r="B47" s="132" t="s">
        <v>521</v>
      </c>
    </row>
    <row r="48" spans="1:2">
      <c r="A48" s="131" t="s">
        <v>522</v>
      </c>
      <c r="B48" s="132" t="s">
        <v>488</v>
      </c>
    </row>
    <row r="49" spans="1:2">
      <c r="A49" s="131" t="s">
        <v>523</v>
      </c>
      <c r="B49" s="132" t="s">
        <v>524</v>
      </c>
    </row>
    <row r="50" spans="1:2">
      <c r="A50" s="131" t="s">
        <v>525</v>
      </c>
      <c r="B50" s="132" t="s">
        <v>488</v>
      </c>
    </row>
    <row r="51" spans="1:2">
      <c r="A51" s="131" t="s">
        <v>526</v>
      </c>
      <c r="B51" s="132" t="s">
        <v>527</v>
      </c>
    </row>
    <row r="52" spans="1:2">
      <c r="A52" s="131"/>
      <c r="B52" s="132" t="s">
        <v>488</v>
      </c>
    </row>
    <row r="53" spans="1:2">
      <c r="A53" s="131" t="s">
        <v>528</v>
      </c>
      <c r="B53" s="132" t="s">
        <v>529</v>
      </c>
    </row>
    <row r="54" spans="1:2">
      <c r="A54" s="131" t="s">
        <v>530</v>
      </c>
      <c r="B54" s="132" t="s">
        <v>488</v>
      </c>
    </row>
    <row r="55" spans="1:2">
      <c r="A55" s="131" t="s">
        <v>531</v>
      </c>
      <c r="B55" s="131" t="s">
        <v>532</v>
      </c>
    </row>
    <row r="56" spans="1:2">
      <c r="A56" s="131" t="s">
        <v>533</v>
      </c>
      <c r="B56" s="131" t="s">
        <v>488</v>
      </c>
    </row>
    <row r="57" spans="1:2">
      <c r="A57" s="131" t="s">
        <v>5651</v>
      </c>
      <c r="B57" s="131" t="s">
        <v>532</v>
      </c>
    </row>
    <row r="58" spans="1:2">
      <c r="A58" s="131" t="s">
        <v>534</v>
      </c>
      <c r="B58" s="131" t="s">
        <v>488</v>
      </c>
    </row>
    <row r="59" spans="1:2">
      <c r="A59" s="151" t="s">
        <v>5649</v>
      </c>
    </row>
  </sheetData>
  <autoFilter ref="A4:B59"/>
  <printOptions horizontalCentered="1"/>
  <pageMargins left="0.23622047244094491" right="0.23622047244094491" top="0.74803149606299213" bottom="0.74803149606299213" header="0.19685039370078741" footer="0.19685039370078741"/>
  <pageSetup scale="6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6"/>
  <sheetViews>
    <sheetView zoomScaleNormal="100" workbookViewId="0">
      <selection activeCell="A12" sqref="A12"/>
    </sheetView>
  </sheetViews>
  <sheetFormatPr baseColWidth="10" defaultColWidth="57.5703125" defaultRowHeight="12.75"/>
  <cols>
    <col min="1" max="1" width="24.85546875" style="2" bestFit="1" customWidth="1"/>
    <col min="2" max="2" width="21.28515625" style="2" customWidth="1"/>
    <col min="3" max="3" width="21.7109375" style="2" bestFit="1" customWidth="1"/>
    <col min="4" max="4" width="18.28515625" style="2" bestFit="1" customWidth="1"/>
    <col min="5" max="16384" width="57.5703125" style="2"/>
  </cols>
  <sheetData>
    <row r="1" spans="1:5">
      <c r="A1" s="1" t="s">
        <v>365</v>
      </c>
      <c r="B1" s="1"/>
      <c r="C1" s="1"/>
      <c r="D1" s="1"/>
      <c r="E1" s="1"/>
    </row>
    <row r="2" spans="1:5">
      <c r="A2" s="1" t="s">
        <v>2591</v>
      </c>
    </row>
    <row r="3" spans="1:5">
      <c r="A3" s="6" t="s">
        <v>535</v>
      </c>
      <c r="B3" s="133"/>
      <c r="C3" s="133"/>
      <c r="D3" s="133"/>
    </row>
    <row r="4" spans="1:5">
      <c r="A4" s="1829" t="s">
        <v>556</v>
      </c>
      <c r="B4" s="121" t="s">
        <v>536</v>
      </c>
      <c r="C4" s="121" t="s">
        <v>5650</v>
      </c>
      <c r="D4" s="121" t="s">
        <v>5108</v>
      </c>
    </row>
    <row r="5" spans="1:5">
      <c r="A5" s="1620" t="s">
        <v>537</v>
      </c>
      <c r="B5" s="134" t="s">
        <v>538</v>
      </c>
      <c r="C5" s="134">
        <v>4</v>
      </c>
      <c r="D5" s="134">
        <v>0</v>
      </c>
    </row>
    <row r="6" spans="1:5">
      <c r="A6" s="1620" t="s">
        <v>539</v>
      </c>
      <c r="B6" s="134" t="s">
        <v>538</v>
      </c>
      <c r="C6" s="134">
        <v>6</v>
      </c>
      <c r="D6" s="134">
        <v>7</v>
      </c>
    </row>
    <row r="7" spans="1:5">
      <c r="A7" s="1620" t="s">
        <v>540</v>
      </c>
      <c r="B7" s="134" t="s">
        <v>541</v>
      </c>
      <c r="C7" s="134">
        <v>2</v>
      </c>
      <c r="D7" s="134">
        <v>1</v>
      </c>
    </row>
    <row r="8" spans="1:5">
      <c r="A8" s="1620" t="s">
        <v>542</v>
      </c>
      <c r="B8" s="134" t="s">
        <v>543</v>
      </c>
      <c r="C8" s="134">
        <v>2</v>
      </c>
      <c r="D8" s="134">
        <v>0</v>
      </c>
    </row>
    <row r="9" spans="1:5">
      <c r="A9" s="1620" t="s">
        <v>544</v>
      </c>
      <c r="B9" s="134" t="s">
        <v>543</v>
      </c>
      <c r="C9" s="134">
        <v>10</v>
      </c>
      <c r="D9" s="134">
        <v>1</v>
      </c>
    </row>
    <row r="10" spans="1:5">
      <c r="A10" s="1620" t="s">
        <v>545</v>
      </c>
      <c r="B10" s="134" t="s">
        <v>546</v>
      </c>
      <c r="C10" s="134">
        <v>2</v>
      </c>
      <c r="D10" s="134">
        <v>0</v>
      </c>
    </row>
    <row r="11" spans="1:5">
      <c r="A11" s="1620" t="s">
        <v>547</v>
      </c>
      <c r="B11" s="134" t="s">
        <v>548</v>
      </c>
      <c r="C11" s="134">
        <v>3</v>
      </c>
      <c r="D11" s="134">
        <v>0</v>
      </c>
    </row>
    <row r="12" spans="1:5">
      <c r="A12" s="1620" t="s">
        <v>549</v>
      </c>
      <c r="B12" s="134" t="s">
        <v>548</v>
      </c>
      <c r="C12" s="134">
        <v>9</v>
      </c>
      <c r="D12" s="134">
        <v>3</v>
      </c>
    </row>
    <row r="13" spans="1:5">
      <c r="A13" s="1620" t="s">
        <v>550</v>
      </c>
      <c r="B13" s="134" t="s">
        <v>551</v>
      </c>
      <c r="C13" s="134">
        <v>1</v>
      </c>
      <c r="D13" s="134">
        <v>1</v>
      </c>
    </row>
    <row r="14" spans="1:5">
      <c r="A14" s="1620" t="s">
        <v>552</v>
      </c>
      <c r="B14" s="400" t="s">
        <v>553</v>
      </c>
      <c r="C14" s="400">
        <v>6</v>
      </c>
      <c r="D14" s="400">
        <v>2</v>
      </c>
    </row>
    <row r="15" spans="1:5" ht="12" customHeight="1">
      <c r="A15" s="2333" t="s">
        <v>0</v>
      </c>
      <c r="B15" s="2334"/>
      <c r="C15" s="1851">
        <f>SUM(C5:C14)</f>
        <v>45</v>
      </c>
      <c r="D15" s="1851">
        <f>SUM(D5:D14)</f>
        <v>15</v>
      </c>
      <c r="E15" s="135"/>
    </row>
    <row r="16" spans="1:5">
      <c r="A16" s="136" t="s">
        <v>554</v>
      </c>
    </row>
  </sheetData>
  <mergeCells count="1">
    <mergeCell ref="A15:B15"/>
  </mergeCells>
  <printOptions horizontalCentered="1"/>
  <pageMargins left="0.23622047244094491" right="0.23622047244094491" top="0.74803149606299213" bottom="0.74803149606299213" header="0.19685039370078741" footer="0.19685039370078741"/>
  <pageSetup fitToHeight="1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50"/>
  <sheetViews>
    <sheetView zoomScaleNormal="100" workbookViewId="0">
      <selection activeCell="A2" sqref="A2"/>
    </sheetView>
  </sheetViews>
  <sheetFormatPr baseColWidth="10" defaultColWidth="11.5703125" defaultRowHeight="12.75"/>
  <cols>
    <col min="1" max="1" width="15.7109375" style="486" customWidth="1"/>
    <col min="2" max="2" width="22.5703125" style="1642" customWidth="1"/>
    <col min="3" max="3" width="104.42578125" style="1205" customWidth="1"/>
    <col min="4" max="4" width="11.5703125" style="137" customWidth="1"/>
    <col min="5" max="16384" width="11.5703125" style="137"/>
  </cols>
  <sheetData>
    <row r="1" spans="1:3">
      <c r="A1" s="158" t="s">
        <v>365</v>
      </c>
    </row>
    <row r="2" spans="1:3">
      <c r="A2" s="158" t="s">
        <v>2596</v>
      </c>
    </row>
    <row r="3" spans="1:3">
      <c r="A3" s="1204" t="s">
        <v>555</v>
      </c>
      <c r="B3" s="1645"/>
      <c r="C3" s="1206"/>
    </row>
    <row r="4" spans="1:3">
      <c r="A4" s="1700" t="s">
        <v>556</v>
      </c>
      <c r="B4" s="1829" t="s">
        <v>557</v>
      </c>
      <c r="C4" s="1700" t="s">
        <v>558</v>
      </c>
    </row>
    <row r="5" spans="1:3">
      <c r="A5" s="2335" t="s">
        <v>537</v>
      </c>
      <c r="B5" s="1717" t="s">
        <v>2592</v>
      </c>
      <c r="C5" s="1697" t="s">
        <v>2638</v>
      </c>
    </row>
    <row r="6" spans="1:3" ht="25.5">
      <c r="A6" s="2336"/>
      <c r="B6" s="898" t="s">
        <v>2593</v>
      </c>
      <c r="C6" s="1697" t="s">
        <v>5464</v>
      </c>
    </row>
    <row r="7" spans="1:3" ht="25.5">
      <c r="A7" s="2336"/>
      <c r="B7" s="898" t="s">
        <v>2594</v>
      </c>
      <c r="C7" s="1697" t="s">
        <v>5465</v>
      </c>
    </row>
    <row r="8" spans="1:3" ht="25.5">
      <c r="A8" s="2242"/>
      <c r="B8" s="898" t="s">
        <v>2595</v>
      </c>
      <c r="C8" s="1697" t="s">
        <v>5466</v>
      </c>
    </row>
    <row r="9" spans="1:3">
      <c r="A9" s="2335" t="s">
        <v>539</v>
      </c>
      <c r="B9" s="1717" t="s">
        <v>2597</v>
      </c>
      <c r="C9" s="1697" t="s">
        <v>2638</v>
      </c>
    </row>
    <row r="10" spans="1:3" ht="25.5">
      <c r="A10" s="2336"/>
      <c r="B10" s="898" t="s">
        <v>2598</v>
      </c>
      <c r="C10" s="1697" t="s">
        <v>5109</v>
      </c>
    </row>
    <row r="11" spans="1:3" ht="306" customHeight="1">
      <c r="A11" s="2336"/>
      <c r="B11" s="898" t="s">
        <v>2599</v>
      </c>
      <c r="C11" s="1697" t="s">
        <v>5652</v>
      </c>
    </row>
    <row r="12" spans="1:3" ht="384.75" customHeight="1">
      <c r="A12" s="2336"/>
      <c r="B12" s="898" t="s">
        <v>2637</v>
      </c>
      <c r="C12" s="1697" t="s">
        <v>5653</v>
      </c>
    </row>
    <row r="13" spans="1:3">
      <c r="A13" s="2336"/>
      <c r="B13" s="898" t="s">
        <v>2600</v>
      </c>
      <c r="C13" s="1697" t="s">
        <v>5110</v>
      </c>
    </row>
    <row r="14" spans="1:3" ht="76.5">
      <c r="A14" s="2242"/>
      <c r="B14" s="898" t="s">
        <v>2601</v>
      </c>
      <c r="C14" s="1697" t="s">
        <v>5467</v>
      </c>
    </row>
    <row r="15" spans="1:3">
      <c r="A15" s="2335" t="s">
        <v>540</v>
      </c>
      <c r="B15" s="1717" t="s">
        <v>2602</v>
      </c>
      <c r="C15" s="1697" t="s">
        <v>2638</v>
      </c>
    </row>
    <row r="16" spans="1:3">
      <c r="A16" s="2242"/>
      <c r="B16" s="898" t="s">
        <v>2603</v>
      </c>
      <c r="C16" s="1697" t="s">
        <v>5111</v>
      </c>
    </row>
    <row r="17" spans="1:3">
      <c r="A17" s="2335" t="s">
        <v>542</v>
      </c>
      <c r="B17" s="1717" t="s">
        <v>2604</v>
      </c>
      <c r="C17" s="1697" t="s">
        <v>2638</v>
      </c>
    </row>
    <row r="18" spans="1:3" ht="25.5">
      <c r="A18" s="2242"/>
      <c r="B18" s="898" t="s">
        <v>2605</v>
      </c>
      <c r="C18" s="1697" t="s">
        <v>5468</v>
      </c>
    </row>
    <row r="19" spans="1:3">
      <c r="A19" s="2335" t="s">
        <v>544</v>
      </c>
      <c r="B19" s="1717" t="s">
        <v>2606</v>
      </c>
      <c r="C19" s="1697" t="s">
        <v>2638</v>
      </c>
    </row>
    <row r="20" spans="1:3">
      <c r="A20" s="2336"/>
      <c r="B20" s="898" t="s">
        <v>2607</v>
      </c>
      <c r="C20" s="1697" t="s">
        <v>5112</v>
      </c>
    </row>
    <row r="21" spans="1:3" ht="25.5">
      <c r="A21" s="2336"/>
      <c r="B21" s="898" t="s">
        <v>2608</v>
      </c>
      <c r="C21" s="1697" t="s">
        <v>5469</v>
      </c>
    </row>
    <row r="22" spans="1:3" ht="252" customHeight="1">
      <c r="A22" s="2336"/>
      <c r="B22" s="898" t="s">
        <v>2609</v>
      </c>
      <c r="C22" s="1697" t="s">
        <v>5470</v>
      </c>
    </row>
    <row r="23" spans="1:3" ht="41.25" customHeight="1">
      <c r="A23" s="2336"/>
      <c r="B23" s="898" t="s">
        <v>2610</v>
      </c>
      <c r="C23" s="1697" t="s">
        <v>5654</v>
      </c>
    </row>
    <row r="24" spans="1:3" ht="25.5">
      <c r="A24" s="2336"/>
      <c r="B24" s="898" t="s">
        <v>2611</v>
      </c>
      <c r="C24" s="1697" t="s">
        <v>5113</v>
      </c>
    </row>
    <row r="25" spans="1:3" ht="38.25">
      <c r="A25" s="2336"/>
      <c r="B25" s="898" t="s">
        <v>2612</v>
      </c>
      <c r="C25" s="1697" t="s">
        <v>5471</v>
      </c>
    </row>
    <row r="26" spans="1:3" ht="67.5" customHeight="1">
      <c r="A26" s="2336"/>
      <c r="B26" s="898" t="s">
        <v>2613</v>
      </c>
      <c r="C26" s="1697" t="s">
        <v>5114</v>
      </c>
    </row>
    <row r="27" spans="1:3" ht="239.25" customHeight="1">
      <c r="A27" s="2336"/>
      <c r="B27" s="898" t="s">
        <v>2614</v>
      </c>
      <c r="C27" s="1697" t="s">
        <v>5655</v>
      </c>
    </row>
    <row r="28" spans="1:3" ht="264.75" customHeight="1">
      <c r="A28" s="2242"/>
      <c r="B28" s="898" t="s">
        <v>2615</v>
      </c>
      <c r="C28" s="1697" t="s">
        <v>5660</v>
      </c>
    </row>
    <row r="29" spans="1:3">
      <c r="A29" s="2335" t="s">
        <v>545</v>
      </c>
      <c r="B29" s="1717" t="s">
        <v>2616</v>
      </c>
      <c r="C29" s="1697" t="s">
        <v>2638</v>
      </c>
    </row>
    <row r="30" spans="1:3" ht="51">
      <c r="A30" s="2242"/>
      <c r="B30" s="898" t="s">
        <v>2617</v>
      </c>
      <c r="C30" s="1697" t="s">
        <v>5472</v>
      </c>
    </row>
    <row r="31" spans="1:3">
      <c r="A31" s="2335" t="s">
        <v>547</v>
      </c>
      <c r="B31" s="1717" t="s">
        <v>2618</v>
      </c>
      <c r="C31" s="1697" t="s">
        <v>2638</v>
      </c>
    </row>
    <row r="32" spans="1:3" ht="25.5">
      <c r="A32" s="2336"/>
      <c r="B32" s="898" t="s">
        <v>2619</v>
      </c>
      <c r="C32" s="1697" t="s">
        <v>5473</v>
      </c>
    </row>
    <row r="33" spans="1:3" ht="25.5">
      <c r="A33" s="2242"/>
      <c r="B33" s="898" t="s">
        <v>2620</v>
      </c>
      <c r="C33" s="1697" t="s">
        <v>5474</v>
      </c>
    </row>
    <row r="34" spans="1:3">
      <c r="A34" s="2335" t="s">
        <v>549</v>
      </c>
      <c r="B34" s="1717" t="s">
        <v>2621</v>
      </c>
      <c r="C34" s="1697" t="s">
        <v>2638</v>
      </c>
    </row>
    <row r="35" spans="1:3" ht="25.5">
      <c r="A35" s="2336"/>
      <c r="B35" s="898" t="s">
        <v>2622</v>
      </c>
      <c r="C35" s="1697" t="s">
        <v>5115</v>
      </c>
    </row>
    <row r="36" spans="1:3" ht="25.5">
      <c r="A36" s="2336"/>
      <c r="B36" s="898" t="s">
        <v>2623</v>
      </c>
      <c r="C36" s="1697" t="s">
        <v>5116</v>
      </c>
    </row>
    <row r="37" spans="1:3" ht="25.5">
      <c r="A37" s="2336"/>
      <c r="B37" s="898" t="s">
        <v>2624</v>
      </c>
      <c r="C37" s="1697" t="s">
        <v>5117</v>
      </c>
    </row>
    <row r="38" spans="1:3" ht="38.25">
      <c r="A38" s="2336"/>
      <c r="B38" s="898" t="s">
        <v>2625</v>
      </c>
      <c r="C38" s="1697" t="s">
        <v>5475</v>
      </c>
    </row>
    <row r="39" spans="1:3" ht="51">
      <c r="A39" s="2336"/>
      <c r="B39" s="898" t="s">
        <v>2626</v>
      </c>
      <c r="C39" s="1697" t="s">
        <v>5118</v>
      </c>
    </row>
    <row r="40" spans="1:3">
      <c r="A40" s="2336"/>
      <c r="B40" s="898" t="s">
        <v>2627</v>
      </c>
      <c r="C40" s="1697" t="s">
        <v>5119</v>
      </c>
    </row>
    <row r="41" spans="1:3" ht="212.25" customHeight="1">
      <c r="A41" s="2336"/>
      <c r="B41" s="898" t="s">
        <v>2628</v>
      </c>
      <c r="C41" s="1697" t="s">
        <v>5656</v>
      </c>
    </row>
    <row r="42" spans="1:3">
      <c r="A42" s="2242"/>
      <c r="B42" s="898" t="s">
        <v>2629</v>
      </c>
      <c r="C42" s="1697" t="s">
        <v>5120</v>
      </c>
    </row>
    <row r="43" spans="1:3">
      <c r="A43" s="1509" t="s">
        <v>550</v>
      </c>
      <c r="B43" s="1717" t="s">
        <v>2630</v>
      </c>
      <c r="C43" s="1697" t="s">
        <v>2638</v>
      </c>
    </row>
    <row r="44" spans="1:3">
      <c r="A44" s="2335" t="s">
        <v>552</v>
      </c>
      <c r="B44" s="1717" t="s">
        <v>2631</v>
      </c>
      <c r="C44" s="1697" t="s">
        <v>2638</v>
      </c>
    </row>
    <row r="45" spans="1:3" ht="38.25">
      <c r="A45" s="2336"/>
      <c r="B45" s="898" t="s">
        <v>2632</v>
      </c>
      <c r="C45" s="1697" t="s">
        <v>5657</v>
      </c>
    </row>
    <row r="46" spans="1:3" ht="38.25">
      <c r="A46" s="2336"/>
      <c r="B46" s="898" t="s">
        <v>2633</v>
      </c>
      <c r="C46" s="1697" t="s">
        <v>5476</v>
      </c>
    </row>
    <row r="47" spans="1:3" ht="25.5">
      <c r="A47" s="2336"/>
      <c r="B47" s="898" t="s">
        <v>2634</v>
      </c>
      <c r="C47" s="1697" t="s">
        <v>5121</v>
      </c>
    </row>
    <row r="48" spans="1:3" ht="111" customHeight="1">
      <c r="A48" s="2336"/>
      <c r="B48" s="898" t="s">
        <v>2635</v>
      </c>
      <c r="C48" s="1697" t="s">
        <v>5658</v>
      </c>
    </row>
    <row r="49" spans="1:3" ht="149.25" customHeight="1">
      <c r="A49" s="2242"/>
      <c r="B49" s="898" t="s">
        <v>2636</v>
      </c>
      <c r="C49" s="1697" t="s">
        <v>5659</v>
      </c>
    </row>
    <row r="50" spans="1:3">
      <c r="A50" s="923" t="s">
        <v>554</v>
      </c>
    </row>
  </sheetData>
  <mergeCells count="9">
    <mergeCell ref="A31:A33"/>
    <mergeCell ref="A34:A42"/>
    <mergeCell ref="A44:A49"/>
    <mergeCell ref="A5:A8"/>
    <mergeCell ref="A9:A14"/>
    <mergeCell ref="A15:A16"/>
    <mergeCell ref="A17:A18"/>
    <mergeCell ref="A19:A28"/>
    <mergeCell ref="A29:A30"/>
  </mergeCells>
  <printOptions horizontalCentered="1"/>
  <pageMargins left="0.23622047244094491" right="0.23622047244094491" top="0.74803149606299213" bottom="0.74803149606299213" header="0.19685039370078741" footer="0.19685039370078741"/>
  <pageSetup scale="96" fitToHeight="10" orientation="landscape" r:id="rId1"/>
  <rowBreaks count="3" manualBreakCount="3">
    <brk id="14" max="16383" man="1"/>
    <brk id="28" max="16383" man="1"/>
    <brk id="4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45"/>
  <sheetViews>
    <sheetView zoomScaleNormal="100" workbookViewId="0">
      <selection activeCell="A2" sqref="A2"/>
    </sheetView>
  </sheetViews>
  <sheetFormatPr baseColWidth="10" defaultColWidth="11.42578125" defaultRowHeight="12.75"/>
  <cols>
    <col min="1" max="1" width="21.7109375" style="1015" customWidth="1"/>
    <col min="2" max="2" width="10.140625" style="1015" customWidth="1"/>
    <col min="3" max="27" width="5.85546875" style="1015" customWidth="1"/>
    <col min="28" max="28" width="6.7109375" style="1015" customWidth="1"/>
    <col min="29" max="16384" width="11.42578125" style="1015"/>
  </cols>
  <sheetData>
    <row r="1" spans="1:28">
      <c r="A1" s="1014" t="s">
        <v>365</v>
      </c>
      <c r="B1" s="1014"/>
    </row>
    <row r="2" spans="1:28">
      <c r="A2" s="1014" t="s">
        <v>1060</v>
      </c>
      <c r="B2" s="1014"/>
    </row>
    <row r="3" spans="1:28">
      <c r="A3" s="1014" t="s">
        <v>5601</v>
      </c>
      <c r="B3" s="1014"/>
    </row>
    <row r="4" spans="1:28">
      <c r="A4" s="1016" t="s">
        <v>2389</v>
      </c>
      <c r="B4" s="2138" t="s">
        <v>2390</v>
      </c>
      <c r="C4" s="2137">
        <v>2005</v>
      </c>
      <c r="D4" s="2137"/>
      <c r="E4" s="2137">
        <v>2006</v>
      </c>
      <c r="F4" s="2137"/>
      <c r="G4" s="2137">
        <v>2007</v>
      </c>
      <c r="H4" s="2137"/>
      <c r="I4" s="2137">
        <v>2008</v>
      </c>
      <c r="J4" s="2137"/>
      <c r="K4" s="2137">
        <v>2009</v>
      </c>
      <c r="L4" s="2137"/>
      <c r="M4" s="2137">
        <v>2010</v>
      </c>
      <c r="N4" s="2137"/>
      <c r="O4" s="2137">
        <v>2011</v>
      </c>
      <c r="P4" s="2137"/>
      <c r="Q4" s="2137">
        <v>2012</v>
      </c>
      <c r="R4" s="2137"/>
      <c r="S4" s="2137">
        <v>2013</v>
      </c>
      <c r="T4" s="2137"/>
      <c r="U4" s="2137">
        <v>2014</v>
      </c>
      <c r="V4" s="2137"/>
      <c r="W4" s="2137">
        <v>2015</v>
      </c>
      <c r="X4" s="2137"/>
      <c r="Y4" s="2137">
        <v>2016</v>
      </c>
      <c r="Z4" s="2137"/>
      <c r="AA4" s="2137" t="s">
        <v>0</v>
      </c>
      <c r="AB4" s="2137"/>
    </row>
    <row r="5" spans="1:28">
      <c r="A5" s="1016"/>
      <c r="B5" s="2139"/>
      <c r="C5" s="1013" t="s">
        <v>2391</v>
      </c>
      <c r="D5" s="1013" t="s">
        <v>668</v>
      </c>
      <c r="E5" s="1013" t="s">
        <v>2391</v>
      </c>
      <c r="F5" s="1013" t="s">
        <v>668</v>
      </c>
      <c r="G5" s="1013" t="s">
        <v>2391</v>
      </c>
      <c r="H5" s="1013" t="s">
        <v>668</v>
      </c>
      <c r="I5" s="1013" t="s">
        <v>2391</v>
      </c>
      <c r="J5" s="1013" t="s">
        <v>668</v>
      </c>
      <c r="K5" s="1013" t="s">
        <v>2391</v>
      </c>
      <c r="L5" s="1013" t="s">
        <v>668</v>
      </c>
      <c r="M5" s="1013" t="s">
        <v>2391</v>
      </c>
      <c r="N5" s="1013" t="s">
        <v>668</v>
      </c>
      <c r="O5" s="1013" t="s">
        <v>2391</v>
      </c>
      <c r="P5" s="1013" t="s">
        <v>668</v>
      </c>
      <c r="Q5" s="1013" t="s">
        <v>2391</v>
      </c>
      <c r="R5" s="1013" t="s">
        <v>668</v>
      </c>
      <c r="S5" s="1013" t="s">
        <v>2391</v>
      </c>
      <c r="T5" s="1013" t="s">
        <v>668</v>
      </c>
      <c r="U5" s="1013" t="s">
        <v>2391</v>
      </c>
      <c r="V5" s="1013" t="s">
        <v>668</v>
      </c>
      <c r="W5" s="1013" t="s">
        <v>2391</v>
      </c>
      <c r="X5" s="1013" t="s">
        <v>668</v>
      </c>
      <c r="Y5" s="1013" t="s">
        <v>2391</v>
      </c>
      <c r="Z5" s="1013" t="s">
        <v>668</v>
      </c>
      <c r="AA5" s="1013" t="s">
        <v>2391</v>
      </c>
      <c r="AB5" s="1013" t="s">
        <v>668</v>
      </c>
    </row>
    <row r="6" spans="1:28">
      <c r="A6" s="1017" t="s">
        <v>101</v>
      </c>
      <c r="B6" s="1018" t="s">
        <v>2392</v>
      </c>
      <c r="C6" s="1019">
        <v>3</v>
      </c>
      <c r="D6" s="1020">
        <f t="shared" ref="D6:D15" si="0">C6/$C$44</f>
        <v>1.4778325123152709E-2</v>
      </c>
      <c r="E6" s="1019">
        <v>7</v>
      </c>
      <c r="F6" s="1021">
        <f t="shared" ref="F6:F11" si="1">E6/$E$44</f>
        <v>7.1428571428571425E-2</v>
      </c>
      <c r="G6" s="1022">
        <v>6</v>
      </c>
      <c r="H6" s="1020">
        <f t="shared" ref="H6:H17" si="2">G6/$G$44</f>
        <v>2.1428571428571429E-2</v>
      </c>
      <c r="I6" s="1022">
        <v>5</v>
      </c>
      <c r="J6" s="1020">
        <f t="shared" ref="J6:J18" si="3">I6/$I$44</f>
        <v>1.4577259475218658E-2</v>
      </c>
      <c r="K6" s="1022">
        <v>7</v>
      </c>
      <c r="L6" s="1020">
        <f t="shared" ref="L6:L18" si="4">K6/$K$44</f>
        <v>3.1818181818181815E-2</v>
      </c>
      <c r="M6" s="1022">
        <v>10</v>
      </c>
      <c r="N6" s="1020">
        <f t="shared" ref="N6:N38" si="5">M6/$M$44</f>
        <v>3.1446540880503145E-2</v>
      </c>
      <c r="O6" s="1022">
        <v>7</v>
      </c>
      <c r="P6" s="1020">
        <f t="shared" ref="P6:P20" si="6">O6/$O$44</f>
        <v>2.1739130434782608E-2</v>
      </c>
      <c r="Q6" s="1022">
        <v>9</v>
      </c>
      <c r="R6" s="1020">
        <f t="shared" ref="R6:R38" si="7">Q6/$Q$44</f>
        <v>2.5280898876404494E-2</v>
      </c>
      <c r="S6" s="1022">
        <v>9</v>
      </c>
      <c r="T6" s="1020">
        <f>S6/$S$44</f>
        <v>2.4930747922437674E-2</v>
      </c>
      <c r="U6" s="1022">
        <v>19</v>
      </c>
      <c r="V6" s="1020">
        <f>U6/$U$44</f>
        <v>3.2590051457975985E-2</v>
      </c>
      <c r="W6" s="1022">
        <v>21</v>
      </c>
      <c r="X6" s="1021">
        <f>W6/$W$44</f>
        <v>3.4369885433715219E-2</v>
      </c>
      <c r="Y6" s="1022">
        <v>24</v>
      </c>
      <c r="Z6" s="1021">
        <f>Y6/$Y$44</f>
        <v>3.4532374100719423E-2</v>
      </c>
      <c r="AA6" s="1022">
        <f>C6+E6+G6+I6+K6+M6+O6+Q6+S6+U6+W6+Y6</f>
        <v>127</v>
      </c>
      <c r="AB6" s="1020">
        <f>AA6/$AA$44</f>
        <v>2.8929384965831435E-2</v>
      </c>
    </row>
    <row r="7" spans="1:28">
      <c r="A7" s="1023" t="s">
        <v>283</v>
      </c>
      <c r="B7" s="1018" t="s">
        <v>2392</v>
      </c>
      <c r="C7" s="1019">
        <v>3</v>
      </c>
      <c r="D7" s="1020">
        <f t="shared" si="0"/>
        <v>1.4778325123152709E-2</v>
      </c>
      <c r="E7" s="1019">
        <v>1</v>
      </c>
      <c r="F7" s="1020">
        <f t="shared" si="1"/>
        <v>1.020408163265306E-2</v>
      </c>
      <c r="G7" s="1022">
        <v>9</v>
      </c>
      <c r="H7" s="1020">
        <f t="shared" si="2"/>
        <v>3.214285714285714E-2</v>
      </c>
      <c r="I7" s="1022">
        <v>13</v>
      </c>
      <c r="J7" s="1020">
        <f t="shared" si="3"/>
        <v>3.7900874635568516E-2</v>
      </c>
      <c r="K7" s="1022">
        <v>10</v>
      </c>
      <c r="L7" s="1020">
        <f t="shared" si="4"/>
        <v>4.5454545454545456E-2</v>
      </c>
      <c r="M7" s="1022">
        <v>14</v>
      </c>
      <c r="N7" s="1020">
        <f t="shared" si="5"/>
        <v>4.40251572327044E-2</v>
      </c>
      <c r="O7" s="1022">
        <v>12</v>
      </c>
      <c r="P7" s="1021">
        <f t="shared" si="6"/>
        <v>3.7267080745341616E-2</v>
      </c>
      <c r="Q7" s="1022">
        <v>11</v>
      </c>
      <c r="R7" s="1020">
        <f t="shared" si="7"/>
        <v>3.0898876404494381E-2</v>
      </c>
      <c r="S7" s="1022">
        <v>7</v>
      </c>
      <c r="T7" s="1020">
        <f t="shared" ref="T7:T44" si="8">S7/$S$44</f>
        <v>1.9390581717451522E-2</v>
      </c>
      <c r="U7" s="1022">
        <v>13</v>
      </c>
      <c r="V7" s="1020">
        <f t="shared" ref="V7:V44" si="9">U7/$U$44</f>
        <v>2.2298456260720412E-2</v>
      </c>
      <c r="W7" s="1022">
        <v>13</v>
      </c>
      <c r="X7" s="1020">
        <f t="shared" ref="X7:X44" si="10">W7/$W$44</f>
        <v>2.1276595744680851E-2</v>
      </c>
      <c r="Y7" s="1022">
        <v>16</v>
      </c>
      <c r="Z7" s="1020">
        <f>Y7/$Y$44</f>
        <v>2.302158273381295E-2</v>
      </c>
      <c r="AA7" s="1022">
        <f t="shared" ref="AA7:AA44" si="11">C7+E7+G7+I7+K7+M7+O7+Q7+S7+U7+W7+Y7</f>
        <v>122</v>
      </c>
      <c r="AB7" s="1020">
        <f t="shared" ref="AB7:AB44" si="12">AA7/$AA$44</f>
        <v>2.7790432801822324E-2</v>
      </c>
    </row>
    <row r="8" spans="1:28">
      <c r="A8" s="1024" t="s">
        <v>253</v>
      </c>
      <c r="B8" s="1018" t="s">
        <v>2392</v>
      </c>
      <c r="C8" s="1022">
        <v>2</v>
      </c>
      <c r="D8" s="1020">
        <f t="shared" si="0"/>
        <v>9.852216748768473E-3</v>
      </c>
      <c r="E8" s="1022">
        <v>4</v>
      </c>
      <c r="F8" s="1021">
        <f t="shared" si="1"/>
        <v>4.0816326530612242E-2</v>
      </c>
      <c r="G8" s="1022">
        <v>13</v>
      </c>
      <c r="H8" s="1021">
        <f t="shared" si="2"/>
        <v>4.642857142857143E-2</v>
      </c>
      <c r="I8" s="1022">
        <v>11</v>
      </c>
      <c r="J8" s="1020">
        <f t="shared" si="3"/>
        <v>3.2069970845481049E-2</v>
      </c>
      <c r="K8" s="1022">
        <v>6</v>
      </c>
      <c r="L8" s="1020">
        <f t="shared" si="4"/>
        <v>2.7272727272727271E-2</v>
      </c>
      <c r="M8" s="1022">
        <v>8</v>
      </c>
      <c r="N8" s="1020">
        <f t="shared" si="5"/>
        <v>2.5157232704402517E-2</v>
      </c>
      <c r="O8" s="1022">
        <v>23</v>
      </c>
      <c r="P8" s="1021">
        <f t="shared" si="6"/>
        <v>7.1428571428571425E-2</v>
      </c>
      <c r="Q8" s="1022">
        <v>15</v>
      </c>
      <c r="R8" s="1021">
        <f t="shared" si="7"/>
        <v>4.2134831460674156E-2</v>
      </c>
      <c r="S8" s="1022">
        <v>13</v>
      </c>
      <c r="T8" s="1021">
        <f t="shared" si="8"/>
        <v>3.6011080332409975E-2</v>
      </c>
      <c r="U8" s="1022">
        <v>13</v>
      </c>
      <c r="V8" s="1020">
        <f t="shared" si="9"/>
        <v>2.2298456260720412E-2</v>
      </c>
      <c r="W8" s="1022">
        <v>15</v>
      </c>
      <c r="X8" s="1020">
        <f t="shared" si="10"/>
        <v>2.4549918166939442E-2</v>
      </c>
      <c r="Y8" s="1022">
        <v>22</v>
      </c>
      <c r="Z8" s="1020">
        <f>Y8/$Y$44</f>
        <v>3.1654676258992806E-2</v>
      </c>
      <c r="AA8" s="1022">
        <f t="shared" si="11"/>
        <v>145</v>
      </c>
      <c r="AB8" s="1020">
        <f t="shared" si="12"/>
        <v>3.3029612756264239E-2</v>
      </c>
    </row>
    <row r="9" spans="1:28">
      <c r="A9" s="1025" t="s">
        <v>699</v>
      </c>
      <c r="B9" s="1026"/>
      <c r="C9" s="1025">
        <f t="shared" ref="C9" si="13">SUM(C6:C8)</f>
        <v>8</v>
      </c>
      <c r="D9" s="1027">
        <f t="shared" si="0"/>
        <v>3.9408866995073892E-2</v>
      </c>
      <c r="E9" s="1025">
        <f t="shared" ref="E9" si="14">SUM(E6:E8)</f>
        <v>12</v>
      </c>
      <c r="F9" s="1027">
        <f t="shared" si="1"/>
        <v>0.12244897959183673</v>
      </c>
      <c r="G9" s="1025">
        <f t="shared" ref="G9" si="15">SUM(G6:G8)</f>
        <v>28</v>
      </c>
      <c r="H9" s="1027">
        <f t="shared" si="2"/>
        <v>0.1</v>
      </c>
      <c r="I9" s="1025">
        <f t="shared" ref="I9" si="16">SUM(I6:I8)</f>
        <v>29</v>
      </c>
      <c r="J9" s="1027">
        <f t="shared" si="3"/>
        <v>8.4548104956268216E-2</v>
      </c>
      <c r="K9" s="1025">
        <f t="shared" ref="K9" si="17">SUM(K6:K8)</f>
        <v>23</v>
      </c>
      <c r="L9" s="1027">
        <f t="shared" si="4"/>
        <v>0.10454545454545454</v>
      </c>
      <c r="M9" s="1025">
        <f t="shared" ref="M9" si="18">SUM(M6:M8)</f>
        <v>32</v>
      </c>
      <c r="N9" s="1027">
        <f t="shared" si="5"/>
        <v>0.10062893081761007</v>
      </c>
      <c r="O9" s="1025">
        <f t="shared" ref="O9" si="19">SUM(O6:O8)</f>
        <v>42</v>
      </c>
      <c r="P9" s="1027">
        <f t="shared" si="6"/>
        <v>0.13043478260869565</v>
      </c>
      <c r="Q9" s="1025">
        <f>SUM(Q6:Q8)</f>
        <v>35</v>
      </c>
      <c r="R9" s="1027">
        <f t="shared" si="7"/>
        <v>9.8314606741573038E-2</v>
      </c>
      <c r="S9" s="1025">
        <f>SUM(S6:S8)</f>
        <v>29</v>
      </c>
      <c r="T9" s="1027">
        <f t="shared" si="8"/>
        <v>8.0332409972299165E-2</v>
      </c>
      <c r="U9" s="1025">
        <f>SUM(U6:U8)</f>
        <v>45</v>
      </c>
      <c r="V9" s="1027">
        <f t="shared" si="9"/>
        <v>7.7186963979416809E-2</v>
      </c>
      <c r="W9" s="1025">
        <f>SUM(W6:W8)</f>
        <v>49</v>
      </c>
      <c r="X9" s="1027">
        <f t="shared" si="10"/>
        <v>8.0196399345335512E-2</v>
      </c>
      <c r="Y9" s="1025">
        <f>SUM(Y6:Y8)</f>
        <v>62</v>
      </c>
      <c r="Z9" s="1027">
        <f>Y9/$Y$44</f>
        <v>8.9208633093525183E-2</v>
      </c>
      <c r="AA9" s="1025">
        <f t="shared" si="11"/>
        <v>394</v>
      </c>
      <c r="AB9" s="1027">
        <f t="shared" si="12"/>
        <v>8.9749430523917997E-2</v>
      </c>
    </row>
    <row r="10" spans="1:28">
      <c r="A10" s="1023" t="s">
        <v>2393</v>
      </c>
      <c r="B10" s="1018" t="s">
        <v>2394</v>
      </c>
      <c r="C10" s="1019">
        <v>9</v>
      </c>
      <c r="D10" s="1020">
        <f t="shared" si="0"/>
        <v>4.4334975369458129E-2</v>
      </c>
      <c r="E10" s="1019">
        <v>0</v>
      </c>
      <c r="F10" s="1020">
        <f t="shared" si="1"/>
        <v>0</v>
      </c>
      <c r="G10" s="1022">
        <v>3</v>
      </c>
      <c r="H10" s="1020">
        <f t="shared" si="2"/>
        <v>1.0714285714285714E-2</v>
      </c>
      <c r="I10" s="1022">
        <v>33</v>
      </c>
      <c r="J10" s="1020">
        <f t="shared" si="3"/>
        <v>9.6209912536443148E-2</v>
      </c>
      <c r="K10" s="1022">
        <v>3</v>
      </c>
      <c r="L10" s="1020">
        <f t="shared" si="4"/>
        <v>1.3636363636363636E-2</v>
      </c>
      <c r="M10" s="1022">
        <v>23</v>
      </c>
      <c r="N10" s="1020">
        <f t="shared" si="5"/>
        <v>7.2327044025157231E-2</v>
      </c>
      <c r="O10" s="1022">
        <v>23</v>
      </c>
      <c r="P10" s="1020">
        <f t="shared" si="6"/>
        <v>7.1428571428571425E-2</v>
      </c>
      <c r="Q10" s="1022">
        <v>67</v>
      </c>
      <c r="R10" s="1020">
        <f t="shared" si="7"/>
        <v>0.18820224719101122</v>
      </c>
      <c r="S10" s="1022">
        <v>90</v>
      </c>
      <c r="T10" s="1020">
        <f t="shared" si="8"/>
        <v>0.24930747922437674</v>
      </c>
      <c r="U10" s="1022">
        <v>65</v>
      </c>
      <c r="V10" s="1020">
        <f t="shared" si="9"/>
        <v>0.11149228130360206</v>
      </c>
      <c r="W10" s="1022">
        <v>96</v>
      </c>
      <c r="X10" s="1020">
        <f t="shared" si="10"/>
        <v>0.15711947626841244</v>
      </c>
      <c r="Y10" s="1022">
        <v>54</v>
      </c>
      <c r="Z10" s="1020">
        <f t="shared" ref="Z10" si="20">Y10/$W$44</f>
        <v>8.8379705400982E-2</v>
      </c>
      <c r="AA10" s="1022">
        <f t="shared" si="11"/>
        <v>466</v>
      </c>
      <c r="AB10" s="1020">
        <f t="shared" si="12"/>
        <v>0.1061503416856492</v>
      </c>
    </row>
    <row r="11" spans="1:28">
      <c r="A11" s="1025" t="s">
        <v>699</v>
      </c>
      <c r="B11" s="1026"/>
      <c r="C11" s="1025">
        <f>SUM(C10:C10)</f>
        <v>9</v>
      </c>
      <c r="D11" s="1027">
        <f t="shared" si="0"/>
        <v>4.4334975369458129E-2</v>
      </c>
      <c r="E11" s="1025">
        <f>SUM(E10:E10)</f>
        <v>0</v>
      </c>
      <c r="F11" s="1027">
        <f t="shared" si="1"/>
        <v>0</v>
      </c>
      <c r="G11" s="1025">
        <f>SUM(G10:G10)</f>
        <v>3</v>
      </c>
      <c r="H11" s="1027">
        <f t="shared" si="2"/>
        <v>1.0714285714285714E-2</v>
      </c>
      <c r="I11" s="1025">
        <f>SUM(I10:I10)</f>
        <v>33</v>
      </c>
      <c r="J11" s="1027">
        <f t="shared" si="3"/>
        <v>9.6209912536443148E-2</v>
      </c>
      <c r="K11" s="1025">
        <f>SUM(K10:K10)</f>
        <v>3</v>
      </c>
      <c r="L11" s="1027">
        <f t="shared" si="4"/>
        <v>1.3636363636363636E-2</v>
      </c>
      <c r="M11" s="1025">
        <f>SUM(M10:M10)</f>
        <v>23</v>
      </c>
      <c r="N11" s="1027">
        <f t="shared" si="5"/>
        <v>7.2327044025157231E-2</v>
      </c>
      <c r="O11" s="1025">
        <f>SUM(O10:O10)</f>
        <v>23</v>
      </c>
      <c r="P11" s="1027">
        <f t="shared" si="6"/>
        <v>7.1428571428571425E-2</v>
      </c>
      <c r="Q11" s="1025">
        <f>SUM(Q10:Q10)</f>
        <v>67</v>
      </c>
      <c r="R11" s="1027">
        <f t="shared" si="7"/>
        <v>0.18820224719101122</v>
      </c>
      <c r="S11" s="1025">
        <f>SUM(S10:S10)</f>
        <v>90</v>
      </c>
      <c r="T11" s="1027">
        <f t="shared" si="8"/>
        <v>0.24930747922437674</v>
      </c>
      <c r="U11" s="1025">
        <f>SUM(U10:U10)</f>
        <v>65</v>
      </c>
      <c r="V11" s="1027">
        <f t="shared" si="9"/>
        <v>0.11149228130360206</v>
      </c>
      <c r="W11" s="1025">
        <f>SUM(W10:W10)</f>
        <v>96</v>
      </c>
      <c r="X11" s="1027">
        <f t="shared" si="10"/>
        <v>0.15711947626841244</v>
      </c>
      <c r="Y11" s="1025">
        <f>SUM(Y10:Y10)</f>
        <v>54</v>
      </c>
      <c r="Z11" s="1027">
        <f>Y11/$Y$44</f>
        <v>7.7697841726618699E-2</v>
      </c>
      <c r="AA11" s="1025">
        <f t="shared" si="11"/>
        <v>466</v>
      </c>
      <c r="AB11" s="1027">
        <f t="shared" si="12"/>
        <v>0.1061503416856492</v>
      </c>
    </row>
    <row r="12" spans="1:28">
      <c r="A12" s="1023" t="s">
        <v>2395</v>
      </c>
      <c r="B12" s="1018" t="s">
        <v>2396</v>
      </c>
      <c r="C12" s="1019">
        <v>1</v>
      </c>
      <c r="D12" s="1020">
        <f t="shared" si="0"/>
        <v>4.9261083743842365E-3</v>
      </c>
      <c r="E12" s="1019"/>
      <c r="F12" s="1020"/>
      <c r="G12" s="1022">
        <v>4</v>
      </c>
      <c r="H12" s="1020">
        <f t="shared" si="2"/>
        <v>1.4285714285714285E-2</v>
      </c>
      <c r="I12" s="1022">
        <v>3</v>
      </c>
      <c r="J12" s="1020">
        <f t="shared" si="3"/>
        <v>8.7463556851311956E-3</v>
      </c>
      <c r="K12" s="1022">
        <v>2</v>
      </c>
      <c r="L12" s="1020">
        <f t="shared" si="4"/>
        <v>9.0909090909090905E-3</v>
      </c>
      <c r="M12" s="1022">
        <v>3</v>
      </c>
      <c r="N12" s="1020">
        <f t="shared" si="5"/>
        <v>9.433962264150943E-3</v>
      </c>
      <c r="O12" s="1022">
        <v>5</v>
      </c>
      <c r="P12" s="1020">
        <f t="shared" si="6"/>
        <v>1.5527950310559006E-2</v>
      </c>
      <c r="Q12" s="1022">
        <v>2</v>
      </c>
      <c r="R12" s="1020">
        <f t="shared" si="7"/>
        <v>5.6179775280898875E-3</v>
      </c>
      <c r="S12" s="1022">
        <v>3</v>
      </c>
      <c r="T12" s="1020">
        <f t="shared" si="8"/>
        <v>8.3102493074792248E-3</v>
      </c>
      <c r="U12" s="1022">
        <v>5</v>
      </c>
      <c r="V12" s="1020">
        <f t="shared" si="9"/>
        <v>8.5763293310463125E-3</v>
      </c>
      <c r="W12" s="1022">
        <v>5</v>
      </c>
      <c r="X12" s="1020">
        <f t="shared" si="10"/>
        <v>8.1833060556464818E-3</v>
      </c>
      <c r="Y12" s="1022">
        <v>7</v>
      </c>
      <c r="Z12" s="1020">
        <f t="shared" ref="Z12:Z16" si="21">Y12/$Y$44</f>
        <v>1.0071942446043165E-2</v>
      </c>
      <c r="AA12" s="1022">
        <f t="shared" si="11"/>
        <v>40</v>
      </c>
      <c r="AB12" s="1020">
        <f t="shared" si="12"/>
        <v>9.1116173120728925E-3</v>
      </c>
    </row>
    <row r="13" spans="1:28">
      <c r="A13" s="1023" t="s">
        <v>73</v>
      </c>
      <c r="B13" s="1018" t="s">
        <v>2396</v>
      </c>
      <c r="C13" s="1019">
        <v>3</v>
      </c>
      <c r="D13" s="1020">
        <f t="shared" si="0"/>
        <v>1.4778325123152709E-2</v>
      </c>
      <c r="E13" s="1019">
        <v>1</v>
      </c>
      <c r="F13" s="1020">
        <f>E13/$E$44</f>
        <v>1.020408163265306E-2</v>
      </c>
      <c r="G13" s="1022">
        <v>9</v>
      </c>
      <c r="H13" s="1020">
        <f t="shared" si="2"/>
        <v>3.214285714285714E-2</v>
      </c>
      <c r="I13" s="1022">
        <v>7</v>
      </c>
      <c r="J13" s="1020">
        <f t="shared" si="3"/>
        <v>2.0408163265306121E-2</v>
      </c>
      <c r="K13" s="1022">
        <v>5</v>
      </c>
      <c r="L13" s="1020">
        <f t="shared" si="4"/>
        <v>2.2727272727272728E-2</v>
      </c>
      <c r="M13" s="1022">
        <v>11</v>
      </c>
      <c r="N13" s="1020">
        <f t="shared" si="5"/>
        <v>3.4591194968553458E-2</v>
      </c>
      <c r="O13" s="1022">
        <v>6</v>
      </c>
      <c r="P13" s="1020">
        <f t="shared" si="6"/>
        <v>1.8633540372670808E-2</v>
      </c>
      <c r="Q13" s="1022">
        <v>8</v>
      </c>
      <c r="R13" s="1020">
        <f t="shared" si="7"/>
        <v>2.247191011235955E-2</v>
      </c>
      <c r="S13" s="1022">
        <v>10</v>
      </c>
      <c r="T13" s="1020">
        <f t="shared" si="8"/>
        <v>2.7700831024930747E-2</v>
      </c>
      <c r="U13" s="1022">
        <v>7</v>
      </c>
      <c r="V13" s="1020">
        <f t="shared" si="9"/>
        <v>1.2006861063464836E-2</v>
      </c>
      <c r="W13" s="1022">
        <v>8</v>
      </c>
      <c r="X13" s="1020">
        <f t="shared" si="10"/>
        <v>1.3093289689034371E-2</v>
      </c>
      <c r="Y13" s="1022">
        <v>4</v>
      </c>
      <c r="Z13" s="1020">
        <f t="shared" si="21"/>
        <v>5.7553956834532375E-3</v>
      </c>
      <c r="AA13" s="1022">
        <f t="shared" si="11"/>
        <v>79</v>
      </c>
      <c r="AB13" s="1020">
        <f t="shared" si="12"/>
        <v>1.7995444191343964E-2</v>
      </c>
    </row>
    <row r="14" spans="1:28">
      <c r="A14" s="1023" t="s">
        <v>2397</v>
      </c>
      <c r="B14" s="1018" t="s">
        <v>2396</v>
      </c>
      <c r="C14" s="1019">
        <v>1</v>
      </c>
      <c r="D14" s="1020">
        <f t="shared" si="0"/>
        <v>4.9261083743842365E-3</v>
      </c>
      <c r="E14" s="1019">
        <v>1</v>
      </c>
      <c r="F14" s="1020">
        <f>E14/$E$44</f>
        <v>1.020408163265306E-2</v>
      </c>
      <c r="G14" s="1022">
        <v>1</v>
      </c>
      <c r="H14" s="1020">
        <f t="shared" si="2"/>
        <v>3.5714285714285713E-3</v>
      </c>
      <c r="I14" s="1022">
        <v>2</v>
      </c>
      <c r="J14" s="1020">
        <f t="shared" si="3"/>
        <v>5.8309037900874635E-3</v>
      </c>
      <c r="K14" s="1022">
        <v>2</v>
      </c>
      <c r="L14" s="1020">
        <f t="shared" si="4"/>
        <v>9.0909090909090905E-3</v>
      </c>
      <c r="M14" s="1022">
        <v>1</v>
      </c>
      <c r="N14" s="1020">
        <f t="shared" si="5"/>
        <v>3.1446540880503146E-3</v>
      </c>
      <c r="O14" s="1022">
        <v>3</v>
      </c>
      <c r="P14" s="1020">
        <f t="shared" si="6"/>
        <v>9.316770186335404E-3</v>
      </c>
      <c r="Q14" s="1022">
        <v>1</v>
      </c>
      <c r="R14" s="1020">
        <f t="shared" si="7"/>
        <v>2.8089887640449437E-3</v>
      </c>
      <c r="S14" s="1022">
        <v>6</v>
      </c>
      <c r="T14" s="1020">
        <f t="shared" si="8"/>
        <v>1.662049861495845E-2</v>
      </c>
      <c r="U14" s="1022">
        <v>3</v>
      </c>
      <c r="V14" s="1020">
        <f t="shared" si="9"/>
        <v>5.1457975986277877E-3</v>
      </c>
      <c r="W14" s="1022">
        <v>2</v>
      </c>
      <c r="X14" s="1020">
        <f t="shared" si="10"/>
        <v>3.2733224222585926E-3</v>
      </c>
      <c r="Y14" s="1022">
        <v>3</v>
      </c>
      <c r="Z14" s="1020">
        <f t="shared" si="21"/>
        <v>4.3165467625899279E-3</v>
      </c>
      <c r="AA14" s="1022">
        <f t="shared" si="11"/>
        <v>26</v>
      </c>
      <c r="AB14" s="1020">
        <f t="shared" si="12"/>
        <v>5.92255125284738E-3</v>
      </c>
    </row>
    <row r="15" spans="1:28">
      <c r="A15" s="1023" t="s">
        <v>129</v>
      </c>
      <c r="B15" s="1018" t="s">
        <v>2396</v>
      </c>
      <c r="C15" s="1019">
        <v>3</v>
      </c>
      <c r="D15" s="1020">
        <f t="shared" si="0"/>
        <v>1.4778325123152709E-2</v>
      </c>
      <c r="E15" s="1019">
        <v>2</v>
      </c>
      <c r="F15" s="1020">
        <f>E15/$E$44</f>
        <v>2.0408163265306121E-2</v>
      </c>
      <c r="G15" s="1022">
        <v>5</v>
      </c>
      <c r="H15" s="1020">
        <f t="shared" si="2"/>
        <v>1.7857142857142856E-2</v>
      </c>
      <c r="I15" s="1022">
        <v>9</v>
      </c>
      <c r="J15" s="1020">
        <f t="shared" si="3"/>
        <v>2.6239067055393587E-2</v>
      </c>
      <c r="K15" s="1022">
        <v>5</v>
      </c>
      <c r="L15" s="1020">
        <f t="shared" si="4"/>
        <v>2.2727272727272728E-2</v>
      </c>
      <c r="M15" s="1022">
        <v>16</v>
      </c>
      <c r="N15" s="1020">
        <f t="shared" si="5"/>
        <v>5.0314465408805034E-2</v>
      </c>
      <c r="O15" s="1022">
        <v>11</v>
      </c>
      <c r="P15" s="1020">
        <f t="shared" si="6"/>
        <v>3.4161490683229816E-2</v>
      </c>
      <c r="Q15" s="1022">
        <v>10</v>
      </c>
      <c r="R15" s="1020">
        <f t="shared" si="7"/>
        <v>2.8089887640449437E-2</v>
      </c>
      <c r="S15" s="1022">
        <v>12</v>
      </c>
      <c r="T15" s="1020">
        <f t="shared" si="8"/>
        <v>3.3240997229916899E-2</v>
      </c>
      <c r="U15" s="1022">
        <v>12</v>
      </c>
      <c r="V15" s="1020">
        <f t="shared" si="9"/>
        <v>2.0583190394511151E-2</v>
      </c>
      <c r="W15" s="1022">
        <v>13</v>
      </c>
      <c r="X15" s="1020">
        <f t="shared" si="10"/>
        <v>2.1276595744680851E-2</v>
      </c>
      <c r="Y15" s="1022">
        <v>14</v>
      </c>
      <c r="Z15" s="1020">
        <f t="shared" si="21"/>
        <v>2.0143884892086329E-2</v>
      </c>
      <c r="AA15" s="1022">
        <f t="shared" si="11"/>
        <v>112</v>
      </c>
      <c r="AB15" s="1020">
        <f t="shared" si="12"/>
        <v>2.55125284738041E-2</v>
      </c>
    </row>
    <row r="16" spans="1:28">
      <c r="A16" s="1023" t="s">
        <v>2398</v>
      </c>
      <c r="B16" s="1018" t="s">
        <v>2396</v>
      </c>
      <c r="C16" s="1019"/>
      <c r="D16" s="1020"/>
      <c r="E16" s="1019"/>
      <c r="F16" s="1020"/>
      <c r="G16" s="1022">
        <v>5</v>
      </c>
      <c r="H16" s="1020">
        <f t="shared" si="2"/>
        <v>1.7857142857142856E-2</v>
      </c>
      <c r="I16" s="1022">
        <v>1</v>
      </c>
      <c r="J16" s="1020">
        <f t="shared" si="3"/>
        <v>2.9154518950437317E-3</v>
      </c>
      <c r="K16" s="1022">
        <v>6</v>
      </c>
      <c r="L16" s="1020">
        <f t="shared" si="4"/>
        <v>2.7272727272727271E-2</v>
      </c>
      <c r="M16" s="1022">
        <v>4</v>
      </c>
      <c r="N16" s="1020">
        <f t="shared" si="5"/>
        <v>1.2578616352201259E-2</v>
      </c>
      <c r="O16" s="1022">
        <v>5</v>
      </c>
      <c r="P16" s="1020">
        <f t="shared" si="6"/>
        <v>1.5527950310559006E-2</v>
      </c>
      <c r="Q16" s="1022">
        <v>4</v>
      </c>
      <c r="R16" s="1020">
        <f t="shared" si="7"/>
        <v>1.1235955056179775E-2</v>
      </c>
      <c r="S16" s="1022">
        <v>5</v>
      </c>
      <c r="T16" s="1020">
        <f t="shared" si="8"/>
        <v>1.3850415512465374E-2</v>
      </c>
      <c r="U16" s="1022">
        <v>5</v>
      </c>
      <c r="V16" s="1020">
        <f t="shared" si="9"/>
        <v>8.5763293310463125E-3</v>
      </c>
      <c r="W16" s="1022">
        <v>6</v>
      </c>
      <c r="X16" s="1020">
        <f t="shared" si="10"/>
        <v>9.8199672667757774E-3</v>
      </c>
      <c r="Y16" s="1022">
        <v>5</v>
      </c>
      <c r="Z16" s="1020">
        <f t="shared" si="21"/>
        <v>7.1942446043165471E-3</v>
      </c>
      <c r="AA16" s="1022">
        <f t="shared" si="11"/>
        <v>46</v>
      </c>
      <c r="AB16" s="1020">
        <f t="shared" si="12"/>
        <v>1.0478359908883827E-2</v>
      </c>
    </row>
    <row r="17" spans="1:28">
      <c r="A17" s="1024" t="s">
        <v>77</v>
      </c>
      <c r="B17" s="1018" t="s">
        <v>2396</v>
      </c>
      <c r="C17" s="1022">
        <v>1</v>
      </c>
      <c r="D17" s="1020">
        <f>C17/$C$44</f>
        <v>4.9261083743842365E-3</v>
      </c>
      <c r="E17" s="1022">
        <v>4</v>
      </c>
      <c r="F17" s="1021">
        <f>E17/$E$44</f>
        <v>4.0816326530612242E-2</v>
      </c>
      <c r="G17" s="1022">
        <v>12</v>
      </c>
      <c r="H17" s="1020">
        <f t="shared" si="2"/>
        <v>4.2857142857142858E-2</v>
      </c>
      <c r="I17" s="1022">
        <v>12</v>
      </c>
      <c r="J17" s="1020">
        <f t="shared" si="3"/>
        <v>3.4985422740524783E-2</v>
      </c>
      <c r="K17" s="1022">
        <v>6</v>
      </c>
      <c r="L17" s="1020">
        <f t="shared" si="4"/>
        <v>2.7272727272727271E-2</v>
      </c>
      <c r="M17" s="1022">
        <v>13</v>
      </c>
      <c r="N17" s="1020">
        <f t="shared" si="5"/>
        <v>4.0880503144654086E-2</v>
      </c>
      <c r="O17" s="1022">
        <v>12</v>
      </c>
      <c r="P17" s="1021">
        <f t="shared" si="6"/>
        <v>3.7267080745341616E-2</v>
      </c>
      <c r="Q17" s="1022">
        <v>11</v>
      </c>
      <c r="R17" s="1020">
        <f t="shared" si="7"/>
        <v>3.0898876404494381E-2</v>
      </c>
      <c r="S17" s="1022">
        <v>11</v>
      </c>
      <c r="T17" s="1020">
        <f t="shared" si="8"/>
        <v>3.0470914127423823E-2</v>
      </c>
      <c r="U17" s="1022">
        <v>13</v>
      </c>
      <c r="V17" s="1020">
        <f t="shared" si="9"/>
        <v>2.2298456260720412E-2</v>
      </c>
      <c r="W17" s="1022">
        <v>19</v>
      </c>
      <c r="X17" s="1021">
        <f t="shared" si="10"/>
        <v>3.1096563011456628E-2</v>
      </c>
      <c r="Y17" s="1022">
        <v>24</v>
      </c>
      <c r="Z17" s="1021">
        <f>Y17/$Y$44</f>
        <v>3.4532374100719423E-2</v>
      </c>
      <c r="AA17" s="1022">
        <f t="shared" si="11"/>
        <v>138</v>
      </c>
      <c r="AB17" s="1020">
        <f t="shared" si="12"/>
        <v>3.143507972665148E-2</v>
      </c>
    </row>
    <row r="18" spans="1:28">
      <c r="A18" s="1024" t="s">
        <v>2399</v>
      </c>
      <c r="B18" s="1018" t="s">
        <v>2396</v>
      </c>
      <c r="C18" s="1022"/>
      <c r="D18" s="1020"/>
      <c r="E18" s="1022"/>
      <c r="F18" s="1020"/>
      <c r="G18" s="1022"/>
      <c r="H18" s="1020"/>
      <c r="I18" s="1022">
        <v>10</v>
      </c>
      <c r="J18" s="1020">
        <f t="shared" si="3"/>
        <v>2.9154518950437316E-2</v>
      </c>
      <c r="K18" s="1022">
        <v>8</v>
      </c>
      <c r="L18" s="1020">
        <f t="shared" si="4"/>
        <v>3.6363636363636362E-2</v>
      </c>
      <c r="M18" s="1022">
        <v>6</v>
      </c>
      <c r="N18" s="1020">
        <f t="shared" si="5"/>
        <v>1.8867924528301886E-2</v>
      </c>
      <c r="O18" s="1022">
        <v>7</v>
      </c>
      <c r="P18" s="1020">
        <f t="shared" si="6"/>
        <v>2.1739130434782608E-2</v>
      </c>
      <c r="Q18" s="1022">
        <v>10</v>
      </c>
      <c r="R18" s="1020">
        <f t="shared" si="7"/>
        <v>2.8089887640449437E-2</v>
      </c>
      <c r="S18" s="1022">
        <v>11</v>
      </c>
      <c r="T18" s="1020">
        <f t="shared" si="8"/>
        <v>3.0470914127423823E-2</v>
      </c>
      <c r="U18" s="1022">
        <v>7</v>
      </c>
      <c r="V18" s="1020">
        <f t="shared" si="9"/>
        <v>1.2006861063464836E-2</v>
      </c>
      <c r="W18" s="1022">
        <v>9</v>
      </c>
      <c r="X18" s="1020">
        <f t="shared" si="10"/>
        <v>1.4729950900163666E-2</v>
      </c>
      <c r="Y18" s="1022">
        <v>13</v>
      </c>
      <c r="Z18" s="1020">
        <f>Y18/$Y$44</f>
        <v>1.870503597122302E-2</v>
      </c>
      <c r="AA18" s="1022">
        <f t="shared" si="11"/>
        <v>81</v>
      </c>
      <c r="AB18" s="1020">
        <f t="shared" si="12"/>
        <v>1.8451025056947609E-2</v>
      </c>
    </row>
    <row r="19" spans="1:28">
      <c r="A19" s="1024" t="s">
        <v>2393</v>
      </c>
      <c r="B19" s="1018" t="s">
        <v>2396</v>
      </c>
      <c r="C19" s="1022"/>
      <c r="D19" s="1020"/>
      <c r="E19" s="1022"/>
      <c r="F19" s="1020"/>
      <c r="G19" s="1022"/>
      <c r="H19" s="1020"/>
      <c r="I19" s="1022"/>
      <c r="J19" s="1020"/>
      <c r="K19" s="1022"/>
      <c r="L19" s="1020"/>
      <c r="M19" s="1022">
        <v>9</v>
      </c>
      <c r="N19" s="1020">
        <f t="shared" si="5"/>
        <v>2.8301886792452831E-2</v>
      </c>
      <c r="O19" s="1022">
        <v>7</v>
      </c>
      <c r="P19" s="1020">
        <f t="shared" si="6"/>
        <v>2.1739130434782608E-2</v>
      </c>
      <c r="Q19" s="1022">
        <v>5</v>
      </c>
      <c r="R19" s="1020">
        <f t="shared" si="7"/>
        <v>1.4044943820224719E-2</v>
      </c>
      <c r="S19" s="1022">
        <v>6</v>
      </c>
      <c r="T19" s="1020">
        <f t="shared" si="8"/>
        <v>1.662049861495845E-2</v>
      </c>
      <c r="U19" s="1022">
        <v>10</v>
      </c>
      <c r="V19" s="1020">
        <f t="shared" si="9"/>
        <v>1.7152658662092625E-2</v>
      </c>
      <c r="W19" s="1022">
        <v>10</v>
      </c>
      <c r="X19" s="1020">
        <f t="shared" si="10"/>
        <v>1.6366612111292964E-2</v>
      </c>
      <c r="Y19" s="1022">
        <v>7</v>
      </c>
      <c r="Z19" s="1020">
        <f>Y19/$Y$44</f>
        <v>1.0071942446043165E-2</v>
      </c>
      <c r="AA19" s="1022">
        <f t="shared" si="11"/>
        <v>54</v>
      </c>
      <c r="AB19" s="1020">
        <f t="shared" si="12"/>
        <v>1.2300683371298405E-2</v>
      </c>
    </row>
    <row r="20" spans="1:28">
      <c r="A20" s="1025" t="s">
        <v>699</v>
      </c>
      <c r="B20" s="1026"/>
      <c r="C20" s="1025">
        <f t="shared" ref="C20" si="22">SUM(C12:C19)</f>
        <v>9</v>
      </c>
      <c r="D20" s="1027">
        <f t="shared" ref="D20:D38" si="23">C20/$C$44</f>
        <v>4.4334975369458129E-2</v>
      </c>
      <c r="E20" s="1025">
        <f t="shared" ref="E20" si="24">SUM(E12:E19)</f>
        <v>8</v>
      </c>
      <c r="F20" s="1027">
        <f>E20/$E$44</f>
        <v>8.1632653061224483E-2</v>
      </c>
      <c r="G20" s="1025">
        <f t="shared" ref="G20" si="25">SUM(G12:G19)</f>
        <v>36</v>
      </c>
      <c r="H20" s="1027">
        <f>G20/$G$44</f>
        <v>0.12857142857142856</v>
      </c>
      <c r="I20" s="1025">
        <f t="shared" ref="I20" si="26">SUM(I12:I19)</f>
        <v>44</v>
      </c>
      <c r="J20" s="1027">
        <f t="shared" ref="J20:J38" si="27">I20/$I$44</f>
        <v>0.1282798833819242</v>
      </c>
      <c r="K20" s="1025">
        <f t="shared" ref="K20" si="28">SUM(K12:K19)</f>
        <v>34</v>
      </c>
      <c r="L20" s="1027">
        <f>K20/$K$44</f>
        <v>0.15454545454545454</v>
      </c>
      <c r="M20" s="1025">
        <f t="shared" ref="M20" si="29">SUM(M12:M19)</f>
        <v>63</v>
      </c>
      <c r="N20" s="1027">
        <f t="shared" si="5"/>
        <v>0.19811320754716982</v>
      </c>
      <c r="O20" s="1025">
        <f t="shared" ref="O20" si="30">SUM(O12:O19)</f>
        <v>56</v>
      </c>
      <c r="P20" s="1027">
        <f t="shared" si="6"/>
        <v>0.17391304347826086</v>
      </c>
      <c r="Q20" s="1025">
        <f>SUM(Q12:Q19)</f>
        <v>51</v>
      </c>
      <c r="R20" s="1027">
        <f t="shared" si="7"/>
        <v>0.14325842696629212</v>
      </c>
      <c r="S20" s="1025">
        <f>SUM(S12:S19)</f>
        <v>64</v>
      </c>
      <c r="T20" s="1027">
        <f t="shared" si="8"/>
        <v>0.17728531855955679</v>
      </c>
      <c r="U20" s="1025">
        <f>SUM(U12:U19)</f>
        <v>62</v>
      </c>
      <c r="V20" s="1027">
        <f t="shared" si="9"/>
        <v>0.10634648370497427</v>
      </c>
      <c r="W20" s="1025">
        <f>SUM(W12:W19)</f>
        <v>72</v>
      </c>
      <c r="X20" s="1027">
        <f t="shared" si="10"/>
        <v>0.11783960720130933</v>
      </c>
      <c r="Y20" s="1025">
        <f>SUM(Y12:Y19)</f>
        <v>77</v>
      </c>
      <c r="Z20" s="1027">
        <f>Y20/$Y$44</f>
        <v>0.11079136690647481</v>
      </c>
      <c r="AA20" s="1025">
        <f t="shared" si="11"/>
        <v>576</v>
      </c>
      <c r="AB20" s="1027">
        <f t="shared" si="12"/>
        <v>0.13120728929384967</v>
      </c>
    </row>
    <row r="21" spans="1:28">
      <c r="A21" s="1023" t="s">
        <v>2400</v>
      </c>
      <c r="B21" s="1018" t="s">
        <v>2401</v>
      </c>
      <c r="C21" s="1019">
        <v>1</v>
      </c>
      <c r="D21" s="1020">
        <f t="shared" si="23"/>
        <v>4.9261083743842365E-3</v>
      </c>
      <c r="E21" s="1019"/>
      <c r="F21" s="1020"/>
      <c r="G21" s="1022"/>
      <c r="H21" s="1020"/>
      <c r="I21" s="1022">
        <v>1</v>
      </c>
      <c r="J21" s="1020">
        <f t="shared" si="27"/>
        <v>2.9154518950437317E-3</v>
      </c>
      <c r="K21" s="1022"/>
      <c r="L21" s="1020"/>
      <c r="M21" s="1022">
        <v>1</v>
      </c>
      <c r="N21" s="1020">
        <f t="shared" si="5"/>
        <v>3.1446540880503146E-3</v>
      </c>
      <c r="O21" s="1022"/>
      <c r="P21" s="1020"/>
      <c r="Q21" s="1022">
        <v>1</v>
      </c>
      <c r="R21" s="1020">
        <f t="shared" si="7"/>
        <v>2.8089887640449437E-3</v>
      </c>
      <c r="S21" s="1022"/>
      <c r="T21" s="1020">
        <f t="shared" si="8"/>
        <v>0</v>
      </c>
      <c r="U21" s="1022">
        <v>4</v>
      </c>
      <c r="V21" s="1020">
        <f t="shared" si="9"/>
        <v>6.8610634648370496E-3</v>
      </c>
      <c r="W21" s="1022"/>
      <c r="X21" s="1020"/>
      <c r="Y21" s="1022">
        <v>3</v>
      </c>
      <c r="Z21" s="1020">
        <f>Y21/$Y$44</f>
        <v>4.3165467625899279E-3</v>
      </c>
      <c r="AA21" s="1022">
        <f t="shared" si="11"/>
        <v>11</v>
      </c>
      <c r="AB21" s="1020">
        <f t="shared" si="12"/>
        <v>2.5056947608200456E-3</v>
      </c>
    </row>
    <row r="22" spans="1:28">
      <c r="A22" s="1023" t="s">
        <v>2402</v>
      </c>
      <c r="B22" s="1018" t="s">
        <v>2401</v>
      </c>
      <c r="C22" s="1019">
        <v>2</v>
      </c>
      <c r="D22" s="1020">
        <f t="shared" si="23"/>
        <v>9.852216748768473E-3</v>
      </c>
      <c r="E22" s="1019"/>
      <c r="F22" s="1020"/>
      <c r="G22" s="1022">
        <v>5</v>
      </c>
      <c r="H22" s="1020">
        <f t="shared" ref="H22:H35" si="31">G22/$G$44</f>
        <v>1.7857142857142856E-2</v>
      </c>
      <c r="I22" s="1022">
        <v>4</v>
      </c>
      <c r="J22" s="1020">
        <f t="shared" si="27"/>
        <v>1.1661807580174927E-2</v>
      </c>
      <c r="K22" s="1022"/>
      <c r="L22" s="1020"/>
      <c r="M22" s="1022">
        <v>2</v>
      </c>
      <c r="N22" s="1020">
        <f t="shared" si="5"/>
        <v>6.2893081761006293E-3</v>
      </c>
      <c r="O22" s="1022">
        <v>2</v>
      </c>
      <c r="P22" s="1020">
        <f t="shared" ref="P22:P38" si="32">O22/$O$44</f>
        <v>6.2111801242236021E-3</v>
      </c>
      <c r="Q22" s="1022">
        <v>1</v>
      </c>
      <c r="R22" s="1020">
        <f t="shared" si="7"/>
        <v>2.8089887640449437E-3</v>
      </c>
      <c r="S22" s="1022">
        <v>3</v>
      </c>
      <c r="T22" s="1020">
        <f t="shared" si="8"/>
        <v>8.3102493074792248E-3</v>
      </c>
      <c r="U22" s="1022">
        <v>6</v>
      </c>
      <c r="V22" s="1020">
        <f t="shared" si="9"/>
        <v>1.0291595197255575E-2</v>
      </c>
      <c r="W22" s="1022"/>
      <c r="X22" s="1020"/>
      <c r="Y22" s="1022">
        <v>4</v>
      </c>
      <c r="Z22" s="1020">
        <f t="shared" ref="Z22:Z26" si="33">Y22/$Y$44</f>
        <v>5.7553956834532375E-3</v>
      </c>
      <c r="AA22" s="1022">
        <f t="shared" si="11"/>
        <v>29</v>
      </c>
      <c r="AB22" s="1020">
        <f t="shared" si="12"/>
        <v>6.6059225512528474E-3</v>
      </c>
    </row>
    <row r="23" spans="1:28">
      <c r="A23" s="1023" t="s">
        <v>2403</v>
      </c>
      <c r="B23" s="1018" t="s">
        <v>2401</v>
      </c>
      <c r="C23" s="1019">
        <v>2</v>
      </c>
      <c r="D23" s="1020">
        <f t="shared" si="23"/>
        <v>9.852216748768473E-3</v>
      </c>
      <c r="E23" s="1019">
        <v>1</v>
      </c>
      <c r="F23" s="1020">
        <f>E23/$E$44</f>
        <v>1.020408163265306E-2</v>
      </c>
      <c r="G23" s="1022">
        <v>7</v>
      </c>
      <c r="H23" s="1020">
        <f t="shared" si="31"/>
        <v>2.5000000000000001E-2</v>
      </c>
      <c r="I23" s="1022">
        <v>9</v>
      </c>
      <c r="J23" s="1020">
        <f t="shared" si="27"/>
        <v>2.6239067055393587E-2</v>
      </c>
      <c r="K23" s="1022">
        <v>5</v>
      </c>
      <c r="L23" s="1020">
        <f>K23/$K$44</f>
        <v>2.2727272727272728E-2</v>
      </c>
      <c r="M23" s="1022">
        <v>9</v>
      </c>
      <c r="N23" s="1020">
        <f t="shared" si="5"/>
        <v>2.8301886792452831E-2</v>
      </c>
      <c r="O23" s="1022">
        <v>4</v>
      </c>
      <c r="P23" s="1020">
        <f t="shared" si="32"/>
        <v>1.2422360248447204E-2</v>
      </c>
      <c r="Q23" s="1022">
        <v>8</v>
      </c>
      <c r="R23" s="1020">
        <f t="shared" si="7"/>
        <v>2.247191011235955E-2</v>
      </c>
      <c r="S23" s="1022">
        <v>6</v>
      </c>
      <c r="T23" s="1020">
        <f t="shared" si="8"/>
        <v>1.662049861495845E-2</v>
      </c>
      <c r="U23" s="1022">
        <v>9</v>
      </c>
      <c r="V23" s="1020">
        <f t="shared" si="9"/>
        <v>1.5437392795883362E-2</v>
      </c>
      <c r="W23" s="1022">
        <v>5</v>
      </c>
      <c r="X23" s="1020">
        <f t="shared" si="10"/>
        <v>8.1833060556464818E-3</v>
      </c>
      <c r="Y23" s="1022">
        <v>8</v>
      </c>
      <c r="Z23" s="1020">
        <f t="shared" si="33"/>
        <v>1.1510791366906475E-2</v>
      </c>
      <c r="AA23" s="1022">
        <f t="shared" si="11"/>
        <v>73</v>
      </c>
      <c r="AB23" s="1020">
        <f t="shared" si="12"/>
        <v>1.662870159453303E-2</v>
      </c>
    </row>
    <row r="24" spans="1:28">
      <c r="A24" s="1023" t="s">
        <v>188</v>
      </c>
      <c r="B24" s="1018" t="s">
        <v>2401</v>
      </c>
      <c r="C24" s="1019">
        <v>7</v>
      </c>
      <c r="D24" s="1020">
        <f t="shared" si="23"/>
        <v>3.4482758620689655E-2</v>
      </c>
      <c r="E24" s="1019">
        <v>3</v>
      </c>
      <c r="F24" s="1020">
        <f>E24/$E$44</f>
        <v>3.0612244897959183E-2</v>
      </c>
      <c r="G24" s="1022">
        <v>14</v>
      </c>
      <c r="H24" s="1021">
        <f t="shared" si="31"/>
        <v>0.05</v>
      </c>
      <c r="I24" s="1022">
        <v>11</v>
      </c>
      <c r="J24" s="1020">
        <f t="shared" si="27"/>
        <v>3.2069970845481049E-2</v>
      </c>
      <c r="K24" s="1022">
        <v>7</v>
      </c>
      <c r="L24" s="1020">
        <f>K24/$K$44</f>
        <v>3.1818181818181815E-2</v>
      </c>
      <c r="M24" s="1022">
        <v>17</v>
      </c>
      <c r="N24" s="1021">
        <f t="shared" si="5"/>
        <v>5.3459119496855348E-2</v>
      </c>
      <c r="O24" s="1022">
        <v>12</v>
      </c>
      <c r="P24" s="1021">
        <f t="shared" si="32"/>
        <v>3.7267080745341616E-2</v>
      </c>
      <c r="Q24" s="1022">
        <v>12</v>
      </c>
      <c r="R24" s="1020">
        <f t="shared" si="7"/>
        <v>3.3707865168539325E-2</v>
      </c>
      <c r="S24" s="1022">
        <v>13</v>
      </c>
      <c r="T24" s="1021">
        <f t="shared" si="8"/>
        <v>3.6011080332409975E-2</v>
      </c>
      <c r="U24" s="1022">
        <v>22</v>
      </c>
      <c r="V24" s="1021">
        <f t="shared" si="9"/>
        <v>3.7735849056603772E-2</v>
      </c>
      <c r="W24" s="1022">
        <v>18</v>
      </c>
      <c r="X24" s="1020">
        <f t="shared" si="10"/>
        <v>2.9459901800327332E-2</v>
      </c>
      <c r="Y24" s="1022">
        <v>18</v>
      </c>
      <c r="Z24" s="1020">
        <f t="shared" si="33"/>
        <v>2.5899280575539568E-2</v>
      </c>
      <c r="AA24" s="1022">
        <f t="shared" si="11"/>
        <v>154</v>
      </c>
      <c r="AB24" s="1021">
        <f t="shared" si="12"/>
        <v>3.5079726651480639E-2</v>
      </c>
    </row>
    <row r="25" spans="1:28">
      <c r="A25" s="1024" t="s">
        <v>2404</v>
      </c>
      <c r="B25" s="1018" t="s">
        <v>2401</v>
      </c>
      <c r="C25" s="1022">
        <v>10</v>
      </c>
      <c r="D25" s="1021">
        <f t="shared" si="23"/>
        <v>4.9261083743842367E-2</v>
      </c>
      <c r="E25" s="1022">
        <v>1</v>
      </c>
      <c r="F25" s="1020">
        <f>E25/$E$44</f>
        <v>1.020408163265306E-2</v>
      </c>
      <c r="G25" s="1022">
        <v>10</v>
      </c>
      <c r="H25" s="1020">
        <f t="shared" si="31"/>
        <v>3.5714285714285712E-2</v>
      </c>
      <c r="I25" s="1022">
        <v>6</v>
      </c>
      <c r="J25" s="1020">
        <f t="shared" si="27"/>
        <v>1.7492711370262391E-2</v>
      </c>
      <c r="K25" s="1022">
        <v>14</v>
      </c>
      <c r="L25" s="1021">
        <f>K25/$K$44</f>
        <v>6.363636363636363E-2</v>
      </c>
      <c r="M25" s="1022">
        <v>9</v>
      </c>
      <c r="N25" s="1020">
        <f t="shared" si="5"/>
        <v>2.8301886792452831E-2</v>
      </c>
      <c r="O25" s="1022">
        <v>10</v>
      </c>
      <c r="P25" s="1020">
        <f t="shared" si="32"/>
        <v>3.1055900621118012E-2</v>
      </c>
      <c r="Q25" s="1022">
        <v>12</v>
      </c>
      <c r="R25" s="1020">
        <f t="shared" si="7"/>
        <v>3.3707865168539325E-2</v>
      </c>
      <c r="S25" s="1022">
        <v>11</v>
      </c>
      <c r="T25" s="1020">
        <f t="shared" si="8"/>
        <v>3.0470914127423823E-2</v>
      </c>
      <c r="U25" s="1022">
        <v>12</v>
      </c>
      <c r="V25" s="1020">
        <f t="shared" si="9"/>
        <v>2.0583190394511151E-2</v>
      </c>
      <c r="W25" s="1022">
        <v>7</v>
      </c>
      <c r="X25" s="1020">
        <f t="shared" si="10"/>
        <v>1.1456628477905073E-2</v>
      </c>
      <c r="Y25" s="1022">
        <v>15</v>
      </c>
      <c r="Z25" s="1020">
        <f t="shared" si="33"/>
        <v>2.1582733812949641E-2</v>
      </c>
      <c r="AA25" s="1022">
        <f t="shared" si="11"/>
        <v>117</v>
      </c>
      <c r="AB25" s="1020">
        <f t="shared" si="12"/>
        <v>2.665148063781321E-2</v>
      </c>
    </row>
    <row r="26" spans="1:28">
      <c r="A26" s="1028" t="s">
        <v>2393</v>
      </c>
      <c r="B26" s="1018" t="s">
        <v>2401</v>
      </c>
      <c r="C26" s="1019">
        <v>3</v>
      </c>
      <c r="D26" s="1020">
        <f t="shared" si="23"/>
        <v>1.4778325123152709E-2</v>
      </c>
      <c r="E26" s="1019"/>
      <c r="F26" s="1020"/>
      <c r="G26" s="1022">
        <v>4</v>
      </c>
      <c r="H26" s="1020">
        <f t="shared" si="31"/>
        <v>1.4285714285714285E-2</v>
      </c>
      <c r="I26" s="1022">
        <v>2</v>
      </c>
      <c r="J26" s="1020">
        <f t="shared" si="27"/>
        <v>5.8309037900874635E-3</v>
      </c>
      <c r="K26" s="1022"/>
      <c r="L26" s="1020"/>
      <c r="M26" s="1022">
        <v>8</v>
      </c>
      <c r="N26" s="1020">
        <f t="shared" si="5"/>
        <v>2.5157232704402517E-2</v>
      </c>
      <c r="O26" s="1022">
        <v>4</v>
      </c>
      <c r="P26" s="1020">
        <f t="shared" si="32"/>
        <v>1.2422360248447204E-2</v>
      </c>
      <c r="Q26" s="1022">
        <v>10</v>
      </c>
      <c r="R26" s="1020">
        <f t="shared" si="7"/>
        <v>2.8089887640449437E-2</v>
      </c>
      <c r="S26" s="1022">
        <v>2</v>
      </c>
      <c r="T26" s="1020">
        <f t="shared" si="8"/>
        <v>5.5401662049861496E-3</v>
      </c>
      <c r="U26" s="1022">
        <v>33</v>
      </c>
      <c r="V26" s="1020">
        <f t="shared" si="9"/>
        <v>5.6603773584905662E-2</v>
      </c>
      <c r="W26" s="1022">
        <v>15</v>
      </c>
      <c r="X26" s="1020">
        <f t="shared" si="10"/>
        <v>2.4549918166939442E-2</v>
      </c>
      <c r="Y26" s="1022">
        <v>3</v>
      </c>
      <c r="Z26" s="1020">
        <f t="shared" si="33"/>
        <v>4.3165467625899279E-3</v>
      </c>
      <c r="AA26" s="1022">
        <f t="shared" si="11"/>
        <v>84</v>
      </c>
      <c r="AB26" s="1020">
        <f t="shared" si="12"/>
        <v>1.9134396355353075E-2</v>
      </c>
    </row>
    <row r="27" spans="1:28">
      <c r="A27" s="1025" t="s">
        <v>699</v>
      </c>
      <c r="B27" s="1026"/>
      <c r="C27" s="1025">
        <f>SUM(C21:C26)</f>
        <v>25</v>
      </c>
      <c r="D27" s="1027">
        <f t="shared" si="23"/>
        <v>0.12315270935960591</v>
      </c>
      <c r="E27" s="1025">
        <f>SUM(E21:E26)</f>
        <v>5</v>
      </c>
      <c r="F27" s="1027">
        <f>E27/$E$44</f>
        <v>5.1020408163265307E-2</v>
      </c>
      <c r="G27" s="1025">
        <f>SUM(G21:G26)</f>
        <v>40</v>
      </c>
      <c r="H27" s="1027">
        <f t="shared" si="31"/>
        <v>0.14285714285714285</v>
      </c>
      <c r="I27" s="1025">
        <f>SUM(I21:I26)</f>
        <v>33</v>
      </c>
      <c r="J27" s="1027">
        <f t="shared" si="27"/>
        <v>9.6209912536443148E-2</v>
      </c>
      <c r="K27" s="1025">
        <f>SUM(K21:K26)</f>
        <v>26</v>
      </c>
      <c r="L27" s="1027">
        <f t="shared" ref="L27:L33" si="34">K27/$K$44</f>
        <v>0.11818181818181818</v>
      </c>
      <c r="M27" s="1025">
        <f>SUM(M21:M26)</f>
        <v>46</v>
      </c>
      <c r="N27" s="1027">
        <f t="shared" si="5"/>
        <v>0.14465408805031446</v>
      </c>
      <c r="O27" s="1025">
        <f>SUM(O21:O26)</f>
        <v>32</v>
      </c>
      <c r="P27" s="1027">
        <f t="shared" si="32"/>
        <v>9.9378881987577633E-2</v>
      </c>
      <c r="Q27" s="1025">
        <f>SUM(Q21:Q26)</f>
        <v>44</v>
      </c>
      <c r="R27" s="1027">
        <f t="shared" si="7"/>
        <v>0.12359550561797752</v>
      </c>
      <c r="S27" s="1025">
        <f>SUM(S21:S26)</f>
        <v>35</v>
      </c>
      <c r="T27" s="1027">
        <f t="shared" si="8"/>
        <v>9.6952908587257622E-2</v>
      </c>
      <c r="U27" s="1025">
        <f>SUM(U21:U26)</f>
        <v>86</v>
      </c>
      <c r="V27" s="1027">
        <f t="shared" si="9"/>
        <v>0.14751286449399656</v>
      </c>
      <c r="W27" s="1025">
        <f>SUM(W21:W26)</f>
        <v>45</v>
      </c>
      <c r="X27" s="1027">
        <f t="shared" si="10"/>
        <v>7.3649754500818329E-2</v>
      </c>
      <c r="Y27" s="1025">
        <f>SUM(Y21:Y26)</f>
        <v>51</v>
      </c>
      <c r="Z27" s="1027">
        <f>Y27/$Y$44</f>
        <v>7.3381294964028773E-2</v>
      </c>
      <c r="AA27" s="1025">
        <f t="shared" si="11"/>
        <v>468</v>
      </c>
      <c r="AB27" s="1027">
        <f t="shared" si="12"/>
        <v>0.10660592255125284</v>
      </c>
    </row>
    <row r="28" spans="1:28">
      <c r="A28" s="1024" t="s">
        <v>79</v>
      </c>
      <c r="B28" s="1029" t="s">
        <v>2405</v>
      </c>
      <c r="C28" s="1022">
        <v>58</v>
      </c>
      <c r="D28" s="1021">
        <f t="shared" si="23"/>
        <v>0.2857142857142857</v>
      </c>
      <c r="E28" s="1022">
        <v>27</v>
      </c>
      <c r="F28" s="1021">
        <f>E28/$E$44</f>
        <v>0.27551020408163263</v>
      </c>
      <c r="G28" s="1022">
        <v>57</v>
      </c>
      <c r="H28" s="1021">
        <f t="shared" si="31"/>
        <v>0.20357142857142857</v>
      </c>
      <c r="I28" s="1022">
        <v>68</v>
      </c>
      <c r="J28" s="1021">
        <f t="shared" si="27"/>
        <v>0.19825072886297376</v>
      </c>
      <c r="K28" s="1022">
        <v>42</v>
      </c>
      <c r="L28" s="1021">
        <f t="shared" si="34"/>
        <v>0.19090909090909092</v>
      </c>
      <c r="M28" s="1022">
        <v>58</v>
      </c>
      <c r="N28" s="1021">
        <f t="shared" si="5"/>
        <v>0.18238993710691823</v>
      </c>
      <c r="O28" s="1022">
        <v>67</v>
      </c>
      <c r="P28" s="1021">
        <f t="shared" si="32"/>
        <v>0.20807453416149069</v>
      </c>
      <c r="Q28" s="1022">
        <v>61</v>
      </c>
      <c r="R28" s="1021">
        <f t="shared" si="7"/>
        <v>0.17134831460674158</v>
      </c>
      <c r="S28" s="1022">
        <v>48</v>
      </c>
      <c r="T28" s="1021">
        <f t="shared" si="8"/>
        <v>0.1329639889196676</v>
      </c>
      <c r="U28" s="1022">
        <v>123</v>
      </c>
      <c r="V28" s="1021">
        <f t="shared" si="9"/>
        <v>0.21097770154373929</v>
      </c>
      <c r="W28" s="1022">
        <v>139</v>
      </c>
      <c r="X28" s="1021">
        <f t="shared" si="10"/>
        <v>0.22749590834697217</v>
      </c>
      <c r="Y28" s="1022">
        <v>168</v>
      </c>
      <c r="Z28" s="1021">
        <f>Y28/$Y$44</f>
        <v>0.24172661870503598</v>
      </c>
      <c r="AA28" s="1022">
        <f t="shared" si="11"/>
        <v>916</v>
      </c>
      <c r="AB28" s="1021">
        <f t="shared" si="12"/>
        <v>0.20865603644646924</v>
      </c>
    </row>
    <row r="29" spans="1:28">
      <c r="A29" s="1024" t="s">
        <v>2406</v>
      </c>
      <c r="B29" s="1029" t="s">
        <v>2405</v>
      </c>
      <c r="C29" s="1022">
        <v>49</v>
      </c>
      <c r="D29" s="1021">
        <f t="shared" si="23"/>
        <v>0.2413793103448276</v>
      </c>
      <c r="E29" s="1022">
        <v>30</v>
      </c>
      <c r="F29" s="1021">
        <f>E29/$E$44</f>
        <v>0.30612244897959184</v>
      </c>
      <c r="G29" s="1022">
        <v>65</v>
      </c>
      <c r="H29" s="1021">
        <f t="shared" si="31"/>
        <v>0.23214285714285715</v>
      </c>
      <c r="I29" s="1022">
        <v>49</v>
      </c>
      <c r="J29" s="1021">
        <f t="shared" si="27"/>
        <v>0.14285714285714285</v>
      </c>
      <c r="K29" s="1022">
        <v>45</v>
      </c>
      <c r="L29" s="1021">
        <f t="shared" si="34"/>
        <v>0.20454545454545456</v>
      </c>
      <c r="M29" s="1022">
        <v>24</v>
      </c>
      <c r="N29" s="1021">
        <f t="shared" si="5"/>
        <v>7.5471698113207544E-2</v>
      </c>
      <c r="O29" s="1022">
        <v>32</v>
      </c>
      <c r="P29" s="1021">
        <f t="shared" si="32"/>
        <v>9.9378881987577633E-2</v>
      </c>
      <c r="Q29" s="1022">
        <v>28</v>
      </c>
      <c r="R29" s="1021">
        <f t="shared" si="7"/>
        <v>7.8651685393258425E-2</v>
      </c>
      <c r="S29" s="1022">
        <v>30</v>
      </c>
      <c r="T29" s="1021">
        <f t="shared" si="8"/>
        <v>8.3102493074792241E-2</v>
      </c>
      <c r="U29" s="1022">
        <v>76</v>
      </c>
      <c r="V29" s="1021">
        <f t="shared" si="9"/>
        <v>0.13036020583190394</v>
      </c>
      <c r="W29" s="1022">
        <v>87</v>
      </c>
      <c r="X29" s="1021">
        <f t="shared" si="10"/>
        <v>0.14238952536824878</v>
      </c>
      <c r="Y29" s="1022">
        <v>122</v>
      </c>
      <c r="Z29" s="1021">
        <f t="shared" ref="Z29:Z31" si="35">Y29/$Y$44</f>
        <v>0.17553956834532375</v>
      </c>
      <c r="AA29" s="1022">
        <f t="shared" si="11"/>
        <v>637</v>
      </c>
      <c r="AB29" s="1021">
        <f t="shared" si="12"/>
        <v>0.14510250569476082</v>
      </c>
    </row>
    <row r="30" spans="1:28">
      <c r="A30" s="1024" t="s">
        <v>2407</v>
      </c>
      <c r="B30" s="1029" t="s">
        <v>2405</v>
      </c>
      <c r="C30" s="1022">
        <v>15</v>
      </c>
      <c r="D30" s="1021">
        <f t="shared" si="23"/>
        <v>7.3891625615763554E-2</v>
      </c>
      <c r="E30" s="1022">
        <v>9</v>
      </c>
      <c r="F30" s="1021">
        <f>E30/$E$44</f>
        <v>9.1836734693877556E-2</v>
      </c>
      <c r="G30" s="1022">
        <v>16</v>
      </c>
      <c r="H30" s="1021">
        <f t="shared" si="31"/>
        <v>5.7142857142857141E-2</v>
      </c>
      <c r="I30" s="1022">
        <v>31</v>
      </c>
      <c r="J30" s="1021">
        <f t="shared" si="27"/>
        <v>9.0379008746355682E-2</v>
      </c>
      <c r="K30" s="1022">
        <v>12</v>
      </c>
      <c r="L30" s="1021">
        <f t="shared" si="34"/>
        <v>5.4545454545454543E-2</v>
      </c>
      <c r="M30" s="1022">
        <v>23</v>
      </c>
      <c r="N30" s="1021">
        <f t="shared" si="5"/>
        <v>7.2327044025157231E-2</v>
      </c>
      <c r="O30" s="1022">
        <v>10</v>
      </c>
      <c r="P30" s="1020">
        <f t="shared" si="32"/>
        <v>3.1055900621118012E-2</v>
      </c>
      <c r="Q30" s="1022">
        <v>18</v>
      </c>
      <c r="R30" s="1021">
        <f t="shared" si="7"/>
        <v>5.0561797752808987E-2</v>
      </c>
      <c r="S30" s="1022">
        <v>15</v>
      </c>
      <c r="T30" s="1021">
        <f t="shared" si="8"/>
        <v>4.1551246537396121E-2</v>
      </c>
      <c r="U30" s="1022">
        <v>35</v>
      </c>
      <c r="V30" s="1021">
        <f t="shared" si="9"/>
        <v>6.0034305317324184E-2</v>
      </c>
      <c r="W30" s="1022">
        <v>38</v>
      </c>
      <c r="X30" s="1021">
        <f t="shared" si="10"/>
        <v>6.2193126022913256E-2</v>
      </c>
      <c r="Y30" s="1022">
        <v>52</v>
      </c>
      <c r="Z30" s="1021">
        <f t="shared" si="35"/>
        <v>7.4820143884892082E-2</v>
      </c>
      <c r="AA30" s="1022">
        <f t="shared" si="11"/>
        <v>274</v>
      </c>
      <c r="AB30" s="1021">
        <f t="shared" si="12"/>
        <v>6.2414578587699318E-2</v>
      </c>
    </row>
    <row r="31" spans="1:28">
      <c r="A31" s="1024" t="s">
        <v>2408</v>
      </c>
      <c r="B31" s="1029" t="s">
        <v>2405</v>
      </c>
      <c r="C31" s="1022">
        <v>3</v>
      </c>
      <c r="D31" s="1020">
        <f t="shared" si="23"/>
        <v>1.4778325123152709E-2</v>
      </c>
      <c r="E31" s="1022">
        <v>3</v>
      </c>
      <c r="F31" s="1020">
        <f>E31/$E$44</f>
        <v>3.0612244897959183E-2</v>
      </c>
      <c r="G31" s="1022">
        <v>4</v>
      </c>
      <c r="H31" s="1020">
        <f t="shared" si="31"/>
        <v>1.4285714285714285E-2</v>
      </c>
      <c r="I31" s="1022">
        <v>3</v>
      </c>
      <c r="J31" s="1020">
        <f t="shared" si="27"/>
        <v>8.7463556851311956E-3</v>
      </c>
      <c r="K31" s="1022">
        <v>5</v>
      </c>
      <c r="L31" s="1020">
        <f t="shared" si="34"/>
        <v>2.2727272727272728E-2</v>
      </c>
      <c r="M31" s="1022">
        <v>3</v>
      </c>
      <c r="N31" s="1020">
        <f t="shared" si="5"/>
        <v>9.433962264150943E-3</v>
      </c>
      <c r="O31" s="1022">
        <v>7</v>
      </c>
      <c r="P31" s="1020">
        <f t="shared" si="32"/>
        <v>2.1739130434782608E-2</v>
      </c>
      <c r="Q31" s="1022">
        <v>5</v>
      </c>
      <c r="R31" s="1020">
        <f t="shared" si="7"/>
        <v>1.4044943820224719E-2</v>
      </c>
      <c r="S31" s="1022">
        <v>7</v>
      </c>
      <c r="T31" s="1020">
        <f t="shared" si="8"/>
        <v>1.9390581717451522E-2</v>
      </c>
      <c r="U31" s="1022">
        <v>11</v>
      </c>
      <c r="V31" s="1020">
        <f t="shared" si="9"/>
        <v>1.8867924528301886E-2</v>
      </c>
      <c r="W31" s="1022">
        <v>19</v>
      </c>
      <c r="X31" s="1021">
        <f t="shared" si="10"/>
        <v>3.1096563011456628E-2</v>
      </c>
      <c r="Y31" s="1022">
        <v>27</v>
      </c>
      <c r="Z31" s="1021">
        <f t="shared" si="35"/>
        <v>3.884892086330935E-2</v>
      </c>
      <c r="AA31" s="1022">
        <f t="shared" si="11"/>
        <v>97</v>
      </c>
      <c r="AB31" s="1020">
        <f t="shared" si="12"/>
        <v>2.2095671981776765E-2</v>
      </c>
    </row>
    <row r="32" spans="1:28">
      <c r="A32" s="1024" t="s">
        <v>2409</v>
      </c>
      <c r="B32" s="1029" t="s">
        <v>2405</v>
      </c>
      <c r="C32" s="1022">
        <v>10</v>
      </c>
      <c r="D32" s="1021">
        <f t="shared" si="23"/>
        <v>4.9261083743842367E-2</v>
      </c>
      <c r="E32" s="1022"/>
      <c r="F32" s="1020"/>
      <c r="G32" s="1022">
        <v>13</v>
      </c>
      <c r="H32" s="1021">
        <f t="shared" si="31"/>
        <v>4.642857142857143E-2</v>
      </c>
      <c r="I32" s="1022">
        <v>14</v>
      </c>
      <c r="J32" s="1021">
        <f t="shared" si="27"/>
        <v>4.0816326530612242E-2</v>
      </c>
      <c r="K32" s="1022">
        <v>13</v>
      </c>
      <c r="L32" s="1021">
        <f t="shared" si="34"/>
        <v>5.909090909090909E-2</v>
      </c>
      <c r="M32" s="1022">
        <v>17</v>
      </c>
      <c r="N32" s="1021">
        <f t="shared" si="5"/>
        <v>5.3459119496855348E-2</v>
      </c>
      <c r="O32" s="1022">
        <v>14</v>
      </c>
      <c r="P32" s="1021">
        <f t="shared" si="32"/>
        <v>4.3478260869565216E-2</v>
      </c>
      <c r="Q32" s="1022">
        <v>17</v>
      </c>
      <c r="R32" s="1021">
        <f t="shared" si="7"/>
        <v>4.7752808988764044E-2</v>
      </c>
      <c r="S32" s="1022">
        <v>14</v>
      </c>
      <c r="T32" s="1021">
        <f t="shared" si="8"/>
        <v>3.8781163434903045E-2</v>
      </c>
      <c r="U32" s="1022">
        <v>19</v>
      </c>
      <c r="V32" s="1020">
        <f t="shared" si="9"/>
        <v>3.2590051457975985E-2</v>
      </c>
      <c r="W32" s="1022">
        <v>19</v>
      </c>
      <c r="X32" s="1021">
        <f t="shared" si="10"/>
        <v>3.1096563011456628E-2</v>
      </c>
      <c r="Y32" s="1022">
        <v>16</v>
      </c>
      <c r="Z32" s="1020">
        <f>Y32/$Y$44</f>
        <v>2.302158273381295E-2</v>
      </c>
      <c r="AA32" s="1022">
        <f t="shared" si="11"/>
        <v>166</v>
      </c>
      <c r="AB32" s="1021">
        <f t="shared" si="12"/>
        <v>3.7813211845102508E-2</v>
      </c>
    </row>
    <row r="33" spans="1:28">
      <c r="A33" s="1024" t="s">
        <v>2410</v>
      </c>
      <c r="B33" s="1029" t="s">
        <v>2405</v>
      </c>
      <c r="C33" s="1022">
        <v>1</v>
      </c>
      <c r="D33" s="1020">
        <f t="shared" si="23"/>
        <v>4.9261083743842365E-3</v>
      </c>
      <c r="E33" s="1022"/>
      <c r="F33" s="1020"/>
      <c r="G33" s="1022">
        <v>6</v>
      </c>
      <c r="H33" s="1020">
        <f t="shared" si="31"/>
        <v>2.1428571428571429E-2</v>
      </c>
      <c r="I33" s="1022">
        <v>16</v>
      </c>
      <c r="J33" s="1021">
        <f t="shared" si="27"/>
        <v>4.6647230320699708E-2</v>
      </c>
      <c r="K33" s="1022">
        <v>10</v>
      </c>
      <c r="L33" s="1020">
        <f t="shared" si="34"/>
        <v>4.5454545454545456E-2</v>
      </c>
      <c r="M33" s="1022">
        <v>5</v>
      </c>
      <c r="N33" s="1020">
        <f t="shared" si="5"/>
        <v>1.5723270440251572E-2</v>
      </c>
      <c r="O33" s="1022">
        <v>8</v>
      </c>
      <c r="P33" s="1020">
        <f t="shared" si="32"/>
        <v>2.4844720496894408E-2</v>
      </c>
      <c r="Q33" s="1022">
        <v>13</v>
      </c>
      <c r="R33" s="1020">
        <f t="shared" si="7"/>
        <v>3.6516853932584269E-2</v>
      </c>
      <c r="S33" s="1022">
        <v>6</v>
      </c>
      <c r="T33" s="1020">
        <f t="shared" si="8"/>
        <v>1.662049861495845E-2</v>
      </c>
      <c r="U33" s="1022">
        <v>20</v>
      </c>
      <c r="V33" s="1021">
        <f t="shared" si="9"/>
        <v>3.430531732418525E-2</v>
      </c>
      <c r="W33" s="1022">
        <v>17</v>
      </c>
      <c r="X33" s="1020">
        <f t="shared" si="10"/>
        <v>2.7823240589198037E-2</v>
      </c>
      <c r="Y33" s="1022">
        <v>16</v>
      </c>
      <c r="Z33" s="1020">
        <f t="shared" ref="Z33:Z37" si="36">Y33/$Y$44</f>
        <v>2.302158273381295E-2</v>
      </c>
      <c r="AA33" s="1022">
        <f t="shared" si="11"/>
        <v>118</v>
      </c>
      <c r="AB33" s="1020">
        <f t="shared" si="12"/>
        <v>2.6879271070615034E-2</v>
      </c>
    </row>
    <row r="34" spans="1:28">
      <c r="A34" s="1024" t="s">
        <v>2411</v>
      </c>
      <c r="B34" s="1029" t="s">
        <v>2405</v>
      </c>
      <c r="C34" s="1022">
        <v>1</v>
      </c>
      <c r="D34" s="1020">
        <f t="shared" si="23"/>
        <v>4.9261083743842365E-3</v>
      </c>
      <c r="E34" s="1022"/>
      <c r="F34" s="1020"/>
      <c r="G34" s="1022">
        <v>1</v>
      </c>
      <c r="H34" s="1020">
        <f t="shared" si="31"/>
        <v>3.5714285714285713E-3</v>
      </c>
      <c r="I34" s="1022">
        <v>4</v>
      </c>
      <c r="J34" s="1020">
        <f t="shared" si="27"/>
        <v>1.1661807580174927E-2</v>
      </c>
      <c r="K34" s="1022"/>
      <c r="L34" s="1020"/>
      <c r="M34" s="1022">
        <v>1</v>
      </c>
      <c r="N34" s="1020">
        <f t="shared" si="5"/>
        <v>3.1446540880503146E-3</v>
      </c>
      <c r="O34" s="1022">
        <v>3</v>
      </c>
      <c r="P34" s="1020">
        <f t="shared" si="32"/>
        <v>9.316770186335404E-3</v>
      </c>
      <c r="Q34" s="1022">
        <v>2</v>
      </c>
      <c r="R34" s="1020">
        <f t="shared" si="7"/>
        <v>5.6179775280898875E-3</v>
      </c>
      <c r="S34" s="1022">
        <v>2</v>
      </c>
      <c r="T34" s="1020">
        <f t="shared" si="8"/>
        <v>5.5401662049861496E-3</v>
      </c>
      <c r="U34" s="1022">
        <v>5</v>
      </c>
      <c r="V34" s="1020">
        <f t="shared" si="9"/>
        <v>8.5763293310463125E-3</v>
      </c>
      <c r="W34" s="1022">
        <v>4</v>
      </c>
      <c r="X34" s="1020">
        <f t="shared" si="10"/>
        <v>6.5466448445171853E-3</v>
      </c>
      <c r="Y34" s="1022">
        <v>6</v>
      </c>
      <c r="Z34" s="1020">
        <f t="shared" si="36"/>
        <v>8.6330935251798559E-3</v>
      </c>
      <c r="AA34" s="1022">
        <f t="shared" si="11"/>
        <v>29</v>
      </c>
      <c r="AB34" s="1020">
        <f t="shared" si="12"/>
        <v>6.6059225512528474E-3</v>
      </c>
    </row>
    <row r="35" spans="1:28">
      <c r="A35" s="1028" t="s">
        <v>2412</v>
      </c>
      <c r="B35" s="1029" t="s">
        <v>2405</v>
      </c>
      <c r="C35" s="1019">
        <v>2</v>
      </c>
      <c r="D35" s="1020">
        <f t="shared" si="23"/>
        <v>9.852216748768473E-3</v>
      </c>
      <c r="E35" s="1019">
        <v>1</v>
      </c>
      <c r="F35" s="1020">
        <f>E35/$E$44</f>
        <v>1.020408163265306E-2</v>
      </c>
      <c r="G35" s="1022">
        <v>1</v>
      </c>
      <c r="H35" s="1020">
        <f t="shared" si="31"/>
        <v>3.5714285714285713E-3</v>
      </c>
      <c r="I35" s="1022">
        <v>7</v>
      </c>
      <c r="J35" s="1020">
        <f t="shared" si="27"/>
        <v>2.0408163265306121E-2</v>
      </c>
      <c r="K35" s="1022">
        <v>4</v>
      </c>
      <c r="L35" s="1020">
        <f>K35/$K$44</f>
        <v>1.8181818181818181E-2</v>
      </c>
      <c r="M35" s="1022">
        <v>3</v>
      </c>
      <c r="N35" s="1020">
        <f t="shared" si="5"/>
        <v>9.433962264150943E-3</v>
      </c>
      <c r="O35" s="1022">
        <v>6</v>
      </c>
      <c r="P35" s="1020">
        <f t="shared" si="32"/>
        <v>1.8633540372670808E-2</v>
      </c>
      <c r="Q35" s="1022">
        <v>1</v>
      </c>
      <c r="R35" s="1020">
        <f t="shared" si="7"/>
        <v>2.8089887640449437E-3</v>
      </c>
      <c r="S35" s="1022">
        <v>2</v>
      </c>
      <c r="T35" s="1020">
        <f t="shared" si="8"/>
        <v>5.5401662049861496E-3</v>
      </c>
      <c r="U35" s="1022">
        <v>5</v>
      </c>
      <c r="V35" s="1020">
        <f t="shared" si="9"/>
        <v>8.5763293310463125E-3</v>
      </c>
      <c r="W35" s="1022">
        <v>9</v>
      </c>
      <c r="X35" s="1020">
        <f t="shared" si="10"/>
        <v>1.4729950900163666E-2</v>
      </c>
      <c r="Y35" s="1022">
        <v>11</v>
      </c>
      <c r="Z35" s="1020">
        <f t="shared" si="36"/>
        <v>1.5827338129496403E-2</v>
      </c>
      <c r="AA35" s="1022">
        <f t="shared" si="11"/>
        <v>52</v>
      </c>
      <c r="AB35" s="1020">
        <f t="shared" si="12"/>
        <v>1.184510250569476E-2</v>
      </c>
    </row>
    <row r="36" spans="1:28">
      <c r="A36" s="1028" t="s">
        <v>190</v>
      </c>
      <c r="B36" s="1029" t="s">
        <v>2405</v>
      </c>
      <c r="C36" s="1019">
        <v>2</v>
      </c>
      <c r="D36" s="1020">
        <f t="shared" si="23"/>
        <v>9.852216748768473E-3</v>
      </c>
      <c r="E36" s="1019"/>
      <c r="F36" s="1020"/>
      <c r="G36" s="1022"/>
      <c r="H36" s="1020"/>
      <c r="I36" s="1022">
        <v>2</v>
      </c>
      <c r="J36" s="1020">
        <f t="shared" si="27"/>
        <v>5.8309037900874635E-3</v>
      </c>
      <c r="K36" s="1022"/>
      <c r="L36" s="1020"/>
      <c r="M36" s="1022">
        <v>3</v>
      </c>
      <c r="N36" s="1020">
        <f t="shared" si="5"/>
        <v>9.433962264150943E-3</v>
      </c>
      <c r="O36" s="1022"/>
      <c r="P36" s="1020">
        <f t="shared" si="32"/>
        <v>0</v>
      </c>
      <c r="Q36" s="1022">
        <v>3</v>
      </c>
      <c r="R36" s="1020">
        <f t="shared" si="7"/>
        <v>8.4269662921348312E-3</v>
      </c>
      <c r="S36" s="1022"/>
      <c r="T36" s="1020"/>
      <c r="U36" s="1022">
        <v>1</v>
      </c>
      <c r="V36" s="1020">
        <f t="shared" si="9"/>
        <v>1.7152658662092624E-3</v>
      </c>
      <c r="W36" s="1022">
        <v>3</v>
      </c>
      <c r="X36" s="1020">
        <f t="shared" si="10"/>
        <v>4.9099836333878887E-3</v>
      </c>
      <c r="Y36" s="1022">
        <v>5</v>
      </c>
      <c r="Z36" s="1020">
        <f t="shared" si="36"/>
        <v>7.1942446043165471E-3</v>
      </c>
      <c r="AA36" s="1022">
        <f t="shared" si="11"/>
        <v>19</v>
      </c>
      <c r="AB36" s="1020">
        <f t="shared" si="12"/>
        <v>4.3280182232346238E-3</v>
      </c>
    </row>
    <row r="37" spans="1:28">
      <c r="A37" s="1028" t="s">
        <v>2393</v>
      </c>
      <c r="B37" s="1029" t="s">
        <v>2405</v>
      </c>
      <c r="C37" s="1019">
        <v>5</v>
      </c>
      <c r="D37" s="1020">
        <f t="shared" si="23"/>
        <v>2.4630541871921183E-2</v>
      </c>
      <c r="E37" s="1019">
        <v>2</v>
      </c>
      <c r="F37" s="1020">
        <f>E37/$E$44</f>
        <v>2.0408163265306121E-2</v>
      </c>
      <c r="G37" s="1022">
        <v>3</v>
      </c>
      <c r="H37" s="1020">
        <f>G37/$G$44</f>
        <v>1.0714285714285714E-2</v>
      </c>
      <c r="I37" s="1022">
        <v>3</v>
      </c>
      <c r="J37" s="1020">
        <f t="shared" si="27"/>
        <v>8.7463556851311956E-3</v>
      </c>
      <c r="K37" s="1022"/>
      <c r="L37" s="1020"/>
      <c r="M37" s="1022">
        <v>2</v>
      </c>
      <c r="N37" s="1020">
        <f t="shared" si="5"/>
        <v>6.2893081761006293E-3</v>
      </c>
      <c r="O37" s="1022">
        <v>3</v>
      </c>
      <c r="P37" s="1020">
        <f t="shared" si="32"/>
        <v>9.316770186335404E-3</v>
      </c>
      <c r="Q37" s="1022">
        <v>3</v>
      </c>
      <c r="R37" s="1020">
        <f t="shared" si="7"/>
        <v>8.4269662921348312E-3</v>
      </c>
      <c r="S37" s="1022">
        <v>5</v>
      </c>
      <c r="T37" s="1020">
        <f t="shared" si="8"/>
        <v>1.3850415512465374E-2</v>
      </c>
      <c r="U37" s="1022">
        <v>6</v>
      </c>
      <c r="V37" s="1020">
        <f t="shared" si="9"/>
        <v>1.0291595197255575E-2</v>
      </c>
      <c r="W37" s="1022">
        <v>2</v>
      </c>
      <c r="X37" s="1020">
        <f t="shared" si="10"/>
        <v>3.2733224222585926E-3</v>
      </c>
      <c r="Y37" s="1022">
        <v>12</v>
      </c>
      <c r="Z37" s="1020">
        <f t="shared" si="36"/>
        <v>1.7266187050359712E-2</v>
      </c>
      <c r="AA37" s="1022">
        <f t="shared" si="11"/>
        <v>46</v>
      </c>
      <c r="AB37" s="1020">
        <f t="shared" si="12"/>
        <v>1.0478359908883827E-2</v>
      </c>
    </row>
    <row r="38" spans="1:28">
      <c r="A38" s="1025" t="s">
        <v>699</v>
      </c>
      <c r="B38" s="1026"/>
      <c r="C38" s="1025">
        <f>SUM(C28:C37)</f>
        <v>146</v>
      </c>
      <c r="D38" s="1027">
        <f t="shared" si="23"/>
        <v>0.71921182266009853</v>
      </c>
      <c r="E38" s="1025">
        <f>SUM(E28:E37)</f>
        <v>72</v>
      </c>
      <c r="F38" s="1027">
        <f>E38/$E$44</f>
        <v>0.73469387755102045</v>
      </c>
      <c r="G38" s="1025">
        <f>SUM(G28:G37)</f>
        <v>166</v>
      </c>
      <c r="H38" s="1027">
        <f>G38/$G$44</f>
        <v>0.59285714285714286</v>
      </c>
      <c r="I38" s="1025">
        <f>SUM(I28:I37)</f>
        <v>197</v>
      </c>
      <c r="J38" s="1027">
        <f t="shared" si="27"/>
        <v>0.57434402332361512</v>
      </c>
      <c r="K38" s="1025">
        <f>SUM(K28:K37)</f>
        <v>131</v>
      </c>
      <c r="L38" s="1027">
        <f>K38/$K$44</f>
        <v>0.59545454545454546</v>
      </c>
      <c r="M38" s="1025">
        <f>SUM(M28:M37)</f>
        <v>139</v>
      </c>
      <c r="N38" s="1027">
        <f t="shared" si="5"/>
        <v>0.43710691823899372</v>
      </c>
      <c r="O38" s="1025">
        <f>SUM(O28:O37)</f>
        <v>150</v>
      </c>
      <c r="P38" s="1027">
        <f t="shared" si="32"/>
        <v>0.46583850931677018</v>
      </c>
      <c r="Q38" s="1025">
        <f>SUM(Q28:Q37)</f>
        <v>151</v>
      </c>
      <c r="R38" s="1027">
        <f t="shared" si="7"/>
        <v>0.4241573033707865</v>
      </c>
      <c r="S38" s="1025">
        <f>SUM(S28:S37)</f>
        <v>129</v>
      </c>
      <c r="T38" s="1027">
        <f t="shared" si="8"/>
        <v>0.35734072022160662</v>
      </c>
      <c r="U38" s="1025">
        <f>SUM(U28:U37)</f>
        <v>301</v>
      </c>
      <c r="V38" s="1027">
        <f t="shared" si="9"/>
        <v>0.516295025728988</v>
      </c>
      <c r="W38" s="1025">
        <f>SUM(W28:W37)</f>
        <v>337</v>
      </c>
      <c r="X38" s="1027">
        <f t="shared" si="10"/>
        <v>0.55155482815057288</v>
      </c>
      <c r="Y38" s="1025">
        <f>SUM(Y28:Y37)</f>
        <v>435</v>
      </c>
      <c r="Z38" s="1027">
        <f>Y38/$Y$44</f>
        <v>0.62589928057553956</v>
      </c>
      <c r="AA38" s="1025">
        <f t="shared" si="11"/>
        <v>2354</v>
      </c>
      <c r="AB38" s="1030">
        <f t="shared" si="12"/>
        <v>0.53621867881548979</v>
      </c>
    </row>
    <row r="39" spans="1:28">
      <c r="A39" s="1023" t="s">
        <v>2413</v>
      </c>
      <c r="B39" s="1018" t="s">
        <v>2414</v>
      </c>
      <c r="C39" s="1019"/>
      <c r="D39" s="1020"/>
      <c r="E39" s="1019"/>
      <c r="F39" s="1020"/>
      <c r="G39" s="1022"/>
      <c r="H39" s="1020"/>
      <c r="I39" s="1022"/>
      <c r="J39" s="1020"/>
      <c r="K39" s="1022"/>
      <c r="L39" s="1020"/>
      <c r="M39" s="1022"/>
      <c r="N39" s="1020"/>
      <c r="O39" s="1022"/>
      <c r="P39" s="1020"/>
      <c r="Q39" s="1022"/>
      <c r="R39" s="1020"/>
      <c r="S39" s="1022">
        <v>2</v>
      </c>
      <c r="T39" s="1020">
        <f t="shared" si="8"/>
        <v>5.5401662049861496E-3</v>
      </c>
      <c r="U39" s="1022"/>
      <c r="V39" s="1020"/>
      <c r="W39" s="1022"/>
      <c r="X39" s="1020"/>
      <c r="Y39" s="1022"/>
      <c r="Z39" s="1020">
        <f>Y39/$Y$44</f>
        <v>0</v>
      </c>
      <c r="AA39" s="1022">
        <f t="shared" si="11"/>
        <v>2</v>
      </c>
      <c r="AB39" s="1020">
        <f t="shared" si="12"/>
        <v>4.5558086560364467E-4</v>
      </c>
    </row>
    <row r="40" spans="1:28">
      <c r="A40" s="1023" t="s">
        <v>75</v>
      </c>
      <c r="B40" s="1018" t="s">
        <v>2414</v>
      </c>
      <c r="C40" s="1019">
        <v>3</v>
      </c>
      <c r="D40" s="1020">
        <f>C40/$C$44</f>
        <v>1.4778325123152709E-2</v>
      </c>
      <c r="E40" s="1019">
        <v>1</v>
      </c>
      <c r="F40" s="1020">
        <f t="shared" ref="F40" si="37">E40/$E$44</f>
        <v>1.020408163265306E-2</v>
      </c>
      <c r="G40" s="1022">
        <v>7</v>
      </c>
      <c r="H40" s="1020">
        <f>G40/$G$44</f>
        <v>2.5000000000000001E-2</v>
      </c>
      <c r="I40" s="1022">
        <v>7</v>
      </c>
      <c r="J40" s="1020">
        <f>I40/$I$44</f>
        <v>2.0408163265306121E-2</v>
      </c>
      <c r="K40" s="1022">
        <v>2</v>
      </c>
      <c r="L40" s="1020">
        <f>K40/$K$44</f>
        <v>9.0909090909090905E-3</v>
      </c>
      <c r="M40" s="1022">
        <v>7</v>
      </c>
      <c r="N40" s="1020">
        <f>M40/$M$44</f>
        <v>2.20125786163522E-2</v>
      </c>
      <c r="O40" s="1022">
        <v>10</v>
      </c>
      <c r="P40" s="1020">
        <f>O40/$O$44</f>
        <v>3.1055900621118012E-2</v>
      </c>
      <c r="Q40" s="1022">
        <v>6</v>
      </c>
      <c r="R40" s="1020">
        <f>Q40/$Q$44</f>
        <v>1.6853932584269662E-2</v>
      </c>
      <c r="S40" s="1022">
        <v>6</v>
      </c>
      <c r="T40" s="1020">
        <f t="shared" si="8"/>
        <v>1.662049861495845E-2</v>
      </c>
      <c r="U40" s="1022">
        <v>18</v>
      </c>
      <c r="V40" s="1020">
        <f t="shared" si="9"/>
        <v>3.0874785591766724E-2</v>
      </c>
      <c r="W40" s="1022">
        <v>10</v>
      </c>
      <c r="X40" s="1020">
        <f t="shared" si="10"/>
        <v>1.6366612111292964E-2</v>
      </c>
      <c r="Y40" s="1022">
        <v>12</v>
      </c>
      <c r="Z40" s="1020">
        <f t="shared" ref="Z40:Z42" si="38">Y40/$Y$44</f>
        <v>1.7266187050359712E-2</v>
      </c>
      <c r="AA40" s="1022">
        <f t="shared" si="11"/>
        <v>89</v>
      </c>
      <c r="AB40" s="1020">
        <f t="shared" si="12"/>
        <v>2.0273348519362185E-2</v>
      </c>
    </row>
    <row r="41" spans="1:28">
      <c r="A41" s="1023" t="s">
        <v>192</v>
      </c>
      <c r="B41" s="1018" t="s">
        <v>2414</v>
      </c>
      <c r="C41" s="1019">
        <v>3</v>
      </c>
      <c r="D41" s="1020">
        <f>C41/$C$44</f>
        <v>1.4778325123152709E-2</v>
      </c>
      <c r="E41" s="1019"/>
      <c r="F41" s="1020"/>
      <c r="G41" s="1022"/>
      <c r="H41" s="1020"/>
      <c r="I41" s="1022"/>
      <c r="J41" s="1020"/>
      <c r="K41" s="1022">
        <v>1</v>
      </c>
      <c r="L41" s="1020">
        <f>K41/$K$44</f>
        <v>4.5454545454545452E-3</v>
      </c>
      <c r="M41" s="1022">
        <v>3</v>
      </c>
      <c r="N41" s="1020">
        <f>M41/$M$44</f>
        <v>9.433962264150943E-3</v>
      </c>
      <c r="O41" s="1022">
        <v>3</v>
      </c>
      <c r="P41" s="1020">
        <f>O41/$O$44</f>
        <v>9.316770186335404E-3</v>
      </c>
      <c r="Q41" s="1022">
        <v>2</v>
      </c>
      <c r="R41" s="1020">
        <f>Q41/$Q$44</f>
        <v>5.6179775280898875E-3</v>
      </c>
      <c r="S41" s="1022">
        <v>6</v>
      </c>
      <c r="T41" s="1020">
        <f t="shared" si="8"/>
        <v>1.662049861495845E-2</v>
      </c>
      <c r="U41" s="1022">
        <v>6</v>
      </c>
      <c r="V41" s="1020">
        <f t="shared" si="9"/>
        <v>1.0291595197255575E-2</v>
      </c>
      <c r="W41" s="1022">
        <v>2</v>
      </c>
      <c r="X41" s="1020">
        <f t="shared" si="10"/>
        <v>3.2733224222585926E-3</v>
      </c>
      <c r="Y41" s="1022">
        <v>4</v>
      </c>
      <c r="Z41" s="1020">
        <f t="shared" si="38"/>
        <v>5.7553956834532375E-3</v>
      </c>
      <c r="AA41" s="1022">
        <f t="shared" si="11"/>
        <v>30</v>
      </c>
      <c r="AB41" s="1020">
        <f t="shared" si="12"/>
        <v>6.8337129840546698E-3</v>
      </c>
    </row>
    <row r="42" spans="1:28">
      <c r="A42" s="1028" t="s">
        <v>2393</v>
      </c>
      <c r="B42" s="1018" t="s">
        <v>2414</v>
      </c>
      <c r="C42" s="1019"/>
      <c r="D42" s="1020"/>
      <c r="E42" s="1019"/>
      <c r="F42" s="1020"/>
      <c r="G42" s="1022"/>
      <c r="H42" s="1020"/>
      <c r="I42" s="1022"/>
      <c r="J42" s="1020"/>
      <c r="K42" s="1022"/>
      <c r="L42" s="1020"/>
      <c r="M42" s="1022">
        <v>5</v>
      </c>
      <c r="N42" s="1020">
        <f>M42/$M$44</f>
        <v>1.5723270440251572E-2</v>
      </c>
      <c r="O42" s="1022">
        <v>6</v>
      </c>
      <c r="P42" s="1020">
        <f>O42/$O$44</f>
        <v>1.8633540372670808E-2</v>
      </c>
      <c r="Q42" s="1022"/>
      <c r="R42" s="1020"/>
      <c r="S42" s="1022"/>
      <c r="T42" s="1020"/>
      <c r="U42" s="1022"/>
      <c r="V42" s="1020"/>
      <c r="W42" s="1022"/>
      <c r="X42" s="1020"/>
      <c r="Y42" s="1022"/>
      <c r="Z42" s="1020">
        <f t="shared" si="38"/>
        <v>0</v>
      </c>
      <c r="AA42" s="1022">
        <f t="shared" si="11"/>
        <v>11</v>
      </c>
      <c r="AB42" s="1020">
        <f t="shared" si="12"/>
        <v>2.5056947608200456E-3</v>
      </c>
    </row>
    <row r="43" spans="1:28">
      <c r="A43" s="1025" t="s">
        <v>699</v>
      </c>
      <c r="B43" s="1026"/>
      <c r="C43" s="1025">
        <f t="shared" ref="C43" si="39">SUM(C39:C42)</f>
        <v>6</v>
      </c>
      <c r="D43" s="1027">
        <f>C43/$C$44</f>
        <v>2.9556650246305417E-2</v>
      </c>
      <c r="E43" s="1025">
        <f t="shared" ref="E43" si="40">SUM(E39:E42)</f>
        <v>1</v>
      </c>
      <c r="F43" s="1027">
        <f>E43/$E$44</f>
        <v>1.020408163265306E-2</v>
      </c>
      <c r="G43" s="1025">
        <f t="shared" ref="G43" si="41">SUM(G39:G42)</f>
        <v>7</v>
      </c>
      <c r="H43" s="1027">
        <f>G43/$G$44</f>
        <v>2.5000000000000001E-2</v>
      </c>
      <c r="I43" s="1025">
        <f t="shared" ref="I43" si="42">SUM(I39:I42)</f>
        <v>7</v>
      </c>
      <c r="J43" s="1027">
        <f>I43/$I$44</f>
        <v>2.0408163265306121E-2</v>
      </c>
      <c r="K43" s="1025">
        <f t="shared" ref="K43" si="43">SUM(K39:K42)</f>
        <v>3</v>
      </c>
      <c r="L43" s="1027">
        <f>K43/$K$44</f>
        <v>1.3636363636363636E-2</v>
      </c>
      <c r="M43" s="1025">
        <f t="shared" ref="M43" si="44">SUM(M39:M42)</f>
        <v>15</v>
      </c>
      <c r="N43" s="1027">
        <f>M43/$M$44</f>
        <v>4.716981132075472E-2</v>
      </c>
      <c r="O43" s="1025">
        <f t="shared" ref="O43" si="45">SUM(O39:O42)</f>
        <v>19</v>
      </c>
      <c r="P43" s="1027">
        <f>O43/$O$44</f>
        <v>5.9006211180124224E-2</v>
      </c>
      <c r="Q43" s="1025">
        <f>SUM(Q39:Q42)</f>
        <v>8</v>
      </c>
      <c r="R43" s="1027">
        <f>Q43/$Q$44</f>
        <v>2.247191011235955E-2</v>
      </c>
      <c r="S43" s="1025">
        <f>SUM(S39:S42)</f>
        <v>14</v>
      </c>
      <c r="T43" s="1027">
        <f t="shared" si="8"/>
        <v>3.8781163434903045E-2</v>
      </c>
      <c r="U43" s="1025">
        <f>SUM(U39:U42)</f>
        <v>24</v>
      </c>
      <c r="V43" s="1027">
        <f t="shared" si="9"/>
        <v>4.1166380789022301E-2</v>
      </c>
      <c r="W43" s="1025">
        <f>SUM(W39:W42)</f>
        <v>12</v>
      </c>
      <c r="X43" s="1027">
        <f t="shared" si="10"/>
        <v>1.9639934533551555E-2</v>
      </c>
      <c r="Y43" s="1025">
        <f>SUM(Y39:Y42)</f>
        <v>16</v>
      </c>
      <c r="Z43" s="1027">
        <f>Y43/$Y$44</f>
        <v>2.302158273381295E-2</v>
      </c>
      <c r="AA43" s="1025">
        <f t="shared" si="11"/>
        <v>132</v>
      </c>
      <c r="AB43" s="1027">
        <f t="shared" si="12"/>
        <v>3.0068337129840545E-2</v>
      </c>
    </row>
    <row r="44" spans="1:28">
      <c r="A44" s="1025" t="s">
        <v>0</v>
      </c>
      <c r="B44" s="1026"/>
      <c r="C44" s="1025">
        <f>SUM(C9,C11,C20,C27,C38,C43)</f>
        <v>203</v>
      </c>
      <c r="D44" s="1031">
        <f>C44/$C$44</f>
        <v>1</v>
      </c>
      <c r="E44" s="1025">
        <f>SUM(E9,E11,E20,E27,E38,E43)</f>
        <v>98</v>
      </c>
      <c r="F44" s="1031">
        <f>E44/$E$44</f>
        <v>1</v>
      </c>
      <c r="G44" s="1025">
        <f>SUM(G9,G11,G20,G27,G38,G43)</f>
        <v>280</v>
      </c>
      <c r="H44" s="1031">
        <f>G44/$G$44</f>
        <v>1</v>
      </c>
      <c r="I44" s="1025">
        <f>SUM(I9,I11,I20,I27,I38,I43)</f>
        <v>343</v>
      </c>
      <c r="J44" s="1031">
        <f>I44/$I$44</f>
        <v>1</v>
      </c>
      <c r="K44" s="1025">
        <f>SUM(K9,K11,K20,K27,K38,K43)</f>
        <v>220</v>
      </c>
      <c r="L44" s="1031">
        <f>K44/$K$44</f>
        <v>1</v>
      </c>
      <c r="M44" s="1025">
        <f>SUM(M9,M11,M20,M27,M38,M43)</f>
        <v>318</v>
      </c>
      <c r="N44" s="1031">
        <f>M44/$M$44</f>
        <v>1</v>
      </c>
      <c r="O44" s="1025">
        <f>SUM(O9,O11,O20,O27,O38,O43)</f>
        <v>322</v>
      </c>
      <c r="P44" s="1031">
        <f>O44/$O$44</f>
        <v>1</v>
      </c>
      <c r="Q44" s="1025">
        <f>SUM(Q9,Q11,Q20,Q27,Q38,Q43)</f>
        <v>356</v>
      </c>
      <c r="R44" s="1031">
        <f>Q44/$Q$44</f>
        <v>1</v>
      </c>
      <c r="S44" s="1025">
        <f>SUM(S9,S11,S20,S27,S38,S43)</f>
        <v>361</v>
      </c>
      <c r="T44" s="1031">
        <f t="shared" si="8"/>
        <v>1</v>
      </c>
      <c r="U44" s="1025">
        <f>SUM(U9,U11,U20,U27,U38,U43)</f>
        <v>583</v>
      </c>
      <c r="V44" s="1031">
        <f t="shared" si="9"/>
        <v>1</v>
      </c>
      <c r="W44" s="1025">
        <f>SUM(W9,W11,W20,W27,W38,W43)</f>
        <v>611</v>
      </c>
      <c r="X44" s="1031">
        <f t="shared" si="10"/>
        <v>1</v>
      </c>
      <c r="Y44" s="1025">
        <f>SUM(Y9,Y11,Y20,Y27,Y38,Y43)</f>
        <v>695</v>
      </c>
      <c r="Z44" s="1031">
        <f>Y44/$Y$44</f>
        <v>1</v>
      </c>
      <c r="AA44" s="1025">
        <f t="shared" si="11"/>
        <v>4390</v>
      </c>
      <c r="AB44" s="1027">
        <f t="shared" si="12"/>
        <v>1</v>
      </c>
    </row>
    <row r="45" spans="1:28">
      <c r="A45" s="1032" t="s">
        <v>5278</v>
      </c>
      <c r="B45" s="1032"/>
    </row>
  </sheetData>
  <mergeCells count="14">
    <mergeCell ref="K4:L4"/>
    <mergeCell ref="B4:B5"/>
    <mergeCell ref="C4:D4"/>
    <mergeCell ref="E4:F4"/>
    <mergeCell ref="G4:H4"/>
    <mergeCell ref="I4:J4"/>
    <mergeCell ref="Y4:Z4"/>
    <mergeCell ref="AA4:AB4"/>
    <mergeCell ref="M4:N4"/>
    <mergeCell ref="O4:P4"/>
    <mergeCell ref="Q4:R4"/>
    <mergeCell ref="S4:T4"/>
    <mergeCell ref="U4:V4"/>
    <mergeCell ref="W4:X4"/>
  </mergeCells>
  <pageMargins left="0.70866141732283472" right="0.70866141732283472" top="0.74803149606299213" bottom="0.74803149606299213" header="0.31496062992125984" footer="0.31496062992125984"/>
  <pageSetup scale="67"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21"/>
  <sheetViews>
    <sheetView zoomScaleNormal="100" workbookViewId="0">
      <selection activeCell="A2" sqref="A2"/>
    </sheetView>
  </sheetViews>
  <sheetFormatPr baseColWidth="10" defaultColWidth="11.42578125" defaultRowHeight="12.75"/>
  <cols>
    <col min="1" max="1" width="15.7109375" style="7" customWidth="1"/>
    <col min="2" max="2" width="18.7109375" style="7" customWidth="1"/>
    <col min="3" max="3" width="105.7109375" style="147" customWidth="1"/>
    <col min="4" max="16384" width="11.42578125" style="7"/>
  </cols>
  <sheetData>
    <row r="1" spans="1:3">
      <c r="A1" s="144" t="s">
        <v>365</v>
      </c>
      <c r="B1" s="145"/>
      <c r="C1" s="146"/>
    </row>
    <row r="2" spans="1:3">
      <c r="A2" s="144" t="s">
        <v>2639</v>
      </c>
    </row>
    <row r="3" spans="1:3">
      <c r="A3" s="144" t="s">
        <v>5675</v>
      </c>
      <c r="B3" s="145"/>
      <c r="C3" s="146"/>
    </row>
    <row r="4" spans="1:3">
      <c r="A4" s="1829" t="s">
        <v>556</v>
      </c>
      <c r="B4" s="1700" t="s">
        <v>559</v>
      </c>
      <c r="C4" s="1700" t="s">
        <v>560</v>
      </c>
    </row>
    <row r="5" spans="1:3" ht="25.5">
      <c r="A5" s="2337" t="s">
        <v>539</v>
      </c>
      <c r="B5" s="1717" t="s">
        <v>2640</v>
      </c>
      <c r="C5" s="1697" t="s">
        <v>5661</v>
      </c>
    </row>
    <row r="6" spans="1:3" ht="25.5">
      <c r="A6" s="2338"/>
      <c r="B6" s="1696" t="s">
        <v>2641</v>
      </c>
      <c r="C6" s="1697" t="s">
        <v>5662</v>
      </c>
    </row>
    <row r="7" spans="1:3" ht="25.5">
      <c r="A7" s="2338"/>
      <c r="B7" s="1696" t="s">
        <v>2642</v>
      </c>
      <c r="C7" s="1697" t="s">
        <v>5663</v>
      </c>
    </row>
    <row r="8" spans="1:3" ht="25.5">
      <c r="A8" s="2338"/>
      <c r="B8" s="1696" t="s">
        <v>2643</v>
      </c>
      <c r="C8" s="1697" t="s">
        <v>5664</v>
      </c>
    </row>
    <row r="9" spans="1:3" ht="38.25">
      <c r="A9" s="2338"/>
      <c r="B9" s="1696" t="s">
        <v>2644</v>
      </c>
      <c r="C9" s="1697" t="s">
        <v>5665</v>
      </c>
    </row>
    <row r="10" spans="1:3" ht="25.5">
      <c r="A10" s="2338"/>
      <c r="B10" s="895" t="s">
        <v>2645</v>
      </c>
      <c r="C10" s="1697" t="s">
        <v>2655</v>
      </c>
    </row>
    <row r="11" spans="1:3" ht="38.25">
      <c r="A11" s="2250"/>
      <c r="B11" s="895" t="s">
        <v>2646</v>
      </c>
      <c r="C11" s="1697" t="s">
        <v>5666</v>
      </c>
    </row>
    <row r="12" spans="1:3">
      <c r="A12" s="1852" t="s">
        <v>540</v>
      </c>
      <c r="B12" s="1717" t="s">
        <v>2647</v>
      </c>
      <c r="C12" s="1697" t="s">
        <v>5667</v>
      </c>
    </row>
    <row r="13" spans="1:3" ht="25.5">
      <c r="A13" s="1852" t="s">
        <v>544</v>
      </c>
      <c r="B13" s="1717" t="s">
        <v>2648</v>
      </c>
      <c r="C13" s="1697" t="s">
        <v>5668</v>
      </c>
    </row>
    <row r="14" spans="1:3" ht="25.5">
      <c r="A14" s="2337" t="s">
        <v>549</v>
      </c>
      <c r="B14" s="1717" t="s">
        <v>2649</v>
      </c>
      <c r="C14" s="1697" t="s">
        <v>5669</v>
      </c>
    </row>
    <row r="15" spans="1:3" ht="25.5">
      <c r="A15" s="2338"/>
      <c r="B15" s="895" t="s">
        <v>2650</v>
      </c>
      <c r="C15" s="1697" t="s">
        <v>5670</v>
      </c>
    </row>
    <row r="16" spans="1:3" ht="25.5">
      <c r="A16" s="2250"/>
      <c r="B16" s="895" t="s">
        <v>2651</v>
      </c>
      <c r="C16" s="1697" t="s">
        <v>5671</v>
      </c>
    </row>
    <row r="17" spans="1:3" ht="369.75">
      <c r="A17" s="1852" t="s">
        <v>550</v>
      </c>
      <c r="B17" s="1717" t="s">
        <v>2652</v>
      </c>
      <c r="C17" s="1697" t="s">
        <v>5477</v>
      </c>
    </row>
    <row r="18" spans="1:3" ht="408">
      <c r="A18" s="1852"/>
      <c r="B18" s="1717" t="s">
        <v>2656</v>
      </c>
      <c r="C18" s="1697" t="s">
        <v>5672</v>
      </c>
    </row>
    <row r="19" spans="1:3" ht="51">
      <c r="A19" s="2337" t="s">
        <v>552</v>
      </c>
      <c r="B19" s="1717" t="s">
        <v>2653</v>
      </c>
      <c r="C19" s="1697" t="s">
        <v>5673</v>
      </c>
    </row>
    <row r="20" spans="1:3" ht="25.5">
      <c r="A20" s="2250"/>
      <c r="B20" s="895" t="s">
        <v>2654</v>
      </c>
      <c r="C20" s="1697" t="s">
        <v>5674</v>
      </c>
    </row>
    <row r="21" spans="1:3">
      <c r="A21" s="1758" t="s">
        <v>554</v>
      </c>
      <c r="C21" s="148"/>
    </row>
  </sheetData>
  <mergeCells count="3">
    <mergeCell ref="A5:A11"/>
    <mergeCell ref="A14:A16"/>
    <mergeCell ref="A19:A20"/>
  </mergeCells>
  <pageMargins left="0.70866141732283472" right="0.70866141732283472" top="0.74803149606299213" bottom="0.74803149606299213" header="0.31496062992125984" footer="0.31496062992125984"/>
  <pageSetup scale="89" fitToHeight="1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8"/>
  <sheetViews>
    <sheetView workbookViewId="0">
      <selection activeCell="C7" sqref="C7"/>
    </sheetView>
  </sheetViews>
  <sheetFormatPr baseColWidth="10" defaultColWidth="11.42578125" defaultRowHeight="12.75"/>
  <cols>
    <col min="1" max="1" width="54.85546875" style="2" customWidth="1"/>
    <col min="2" max="2" width="22.140625" style="2" customWidth="1"/>
    <col min="3" max="3" width="15.7109375" style="2" customWidth="1"/>
    <col min="4" max="4" width="45.7109375" style="2" customWidth="1"/>
    <col min="5" max="5" width="15.7109375" style="2" customWidth="1"/>
    <col min="6" max="16384" width="11.42578125" style="2"/>
  </cols>
  <sheetData>
    <row r="1" spans="1:4">
      <c r="A1" s="149" t="s">
        <v>365</v>
      </c>
      <c r="B1" s="1"/>
      <c r="C1" s="1"/>
    </row>
    <row r="2" spans="1:4">
      <c r="A2" s="150" t="s">
        <v>2657</v>
      </c>
    </row>
    <row r="3" spans="1:4">
      <c r="A3" s="1" t="s">
        <v>5676</v>
      </c>
      <c r="B3" s="1"/>
    </row>
    <row r="4" spans="1:4" ht="25.5">
      <c r="A4" s="121" t="s">
        <v>561</v>
      </c>
      <c r="B4" s="121" t="s">
        <v>562</v>
      </c>
      <c r="C4" s="121" t="s">
        <v>563</v>
      </c>
      <c r="D4" s="121" t="s">
        <v>564</v>
      </c>
    </row>
    <row r="5" spans="1:4" ht="51">
      <c r="A5" s="139" t="s">
        <v>565</v>
      </c>
      <c r="B5" s="139" t="s">
        <v>538</v>
      </c>
      <c r="C5" s="134" t="s">
        <v>566</v>
      </c>
      <c r="D5" s="134" t="s">
        <v>567</v>
      </c>
    </row>
    <row r="6" spans="1:4" ht="38.25">
      <c r="A6" s="139" t="s">
        <v>568</v>
      </c>
      <c r="B6" s="139" t="s">
        <v>538</v>
      </c>
      <c r="C6" s="96" t="s">
        <v>5677</v>
      </c>
      <c r="D6" s="134" t="s">
        <v>569</v>
      </c>
    </row>
    <row r="7" spans="1:4" ht="38.25">
      <c r="A7" s="139" t="s">
        <v>570</v>
      </c>
      <c r="B7" s="139" t="s">
        <v>543</v>
      </c>
      <c r="C7" s="96" t="s">
        <v>571</v>
      </c>
      <c r="D7" s="134" t="s">
        <v>567</v>
      </c>
    </row>
    <row r="8" spans="1:4">
      <c r="A8" s="151" t="s">
        <v>554</v>
      </c>
    </row>
  </sheetData>
  <pageMargins left="0.70866141732283472" right="0.70866141732283472" top="0.74803149606299213" bottom="0.74803149606299213" header="0.31496062992125984" footer="0.31496062992125984"/>
  <pageSetup scale="90" fitToHeight="1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55"/>
  <sheetViews>
    <sheetView zoomScaleNormal="100" workbookViewId="0">
      <selection activeCell="C7" sqref="C7"/>
    </sheetView>
  </sheetViews>
  <sheetFormatPr baseColWidth="10" defaultColWidth="11.42578125" defaultRowHeight="12.75"/>
  <cols>
    <col min="1" max="1" width="31.85546875" style="2" customWidth="1"/>
    <col min="2" max="2" width="42.5703125" style="2" customWidth="1"/>
    <col min="3" max="4" width="10.28515625" style="2" customWidth="1"/>
    <col min="5" max="16384" width="11.42578125" style="2"/>
  </cols>
  <sheetData>
    <row r="1" spans="1:6">
      <c r="A1" s="1" t="s">
        <v>365</v>
      </c>
      <c r="B1" s="1"/>
      <c r="C1" s="1"/>
      <c r="D1" s="1"/>
    </row>
    <row r="2" spans="1:6">
      <c r="A2" s="1" t="s">
        <v>2658</v>
      </c>
    </row>
    <row r="3" spans="1:6">
      <c r="A3" s="1" t="s">
        <v>572</v>
      </c>
      <c r="B3" s="1"/>
      <c r="C3" s="1"/>
    </row>
    <row r="4" spans="1:6">
      <c r="A4" s="1" t="s">
        <v>5678</v>
      </c>
      <c r="B4" s="1"/>
      <c r="C4" s="1"/>
    </row>
    <row r="5" spans="1:6" s="3" customFormat="1" ht="15.75">
      <c r="A5" s="121" t="s">
        <v>573</v>
      </c>
      <c r="B5" s="121" t="s">
        <v>29</v>
      </c>
      <c r="C5" s="121" t="s">
        <v>367</v>
      </c>
      <c r="D5" s="121" t="s">
        <v>48</v>
      </c>
      <c r="F5" s="152"/>
    </row>
    <row r="6" spans="1:6" s="9" customFormat="1" ht="15" customHeight="1">
      <c r="A6" s="1718" t="s">
        <v>574</v>
      </c>
      <c r="B6" s="1718" t="s">
        <v>16</v>
      </c>
      <c r="C6" s="134" t="s">
        <v>428</v>
      </c>
      <c r="D6" s="134" t="s">
        <v>575</v>
      </c>
      <c r="F6" s="153"/>
    </row>
    <row r="7" spans="1:6" s="9" customFormat="1" ht="15" customHeight="1">
      <c r="A7" s="1718" t="s">
        <v>576</v>
      </c>
      <c r="B7" s="1718" t="s">
        <v>16</v>
      </c>
      <c r="C7" s="134" t="s">
        <v>428</v>
      </c>
      <c r="D7" s="134" t="s">
        <v>577</v>
      </c>
    </row>
    <row r="8" spans="1:6" s="9" customFormat="1" ht="15" customHeight="1">
      <c r="A8" s="1718" t="s">
        <v>5680</v>
      </c>
      <c r="B8" s="1718" t="s">
        <v>16</v>
      </c>
      <c r="C8" s="134" t="s">
        <v>428</v>
      </c>
      <c r="D8" s="134" t="s">
        <v>578</v>
      </c>
      <c r="F8" s="152"/>
    </row>
    <row r="9" spans="1:6" s="9" customFormat="1" ht="15" customHeight="1">
      <c r="A9" s="1718" t="s">
        <v>579</v>
      </c>
      <c r="B9" s="1718" t="s">
        <v>580</v>
      </c>
      <c r="C9" s="134" t="s">
        <v>427</v>
      </c>
      <c r="D9" s="134" t="s">
        <v>575</v>
      </c>
      <c r="F9" s="153"/>
    </row>
    <row r="10" spans="1:6" s="9" customFormat="1" ht="15" customHeight="1">
      <c r="A10" s="1718" t="s">
        <v>581</v>
      </c>
      <c r="B10" s="1718" t="s">
        <v>580</v>
      </c>
      <c r="C10" s="134" t="s">
        <v>427</v>
      </c>
      <c r="D10" s="134" t="s">
        <v>577</v>
      </c>
      <c r="F10" s="153"/>
    </row>
    <row r="11" spans="1:6" s="9" customFormat="1" ht="15" customHeight="1">
      <c r="A11" s="1718" t="s">
        <v>582</v>
      </c>
      <c r="B11" s="1718" t="s">
        <v>580</v>
      </c>
      <c r="C11" s="134" t="s">
        <v>427</v>
      </c>
      <c r="D11" s="134" t="s">
        <v>578</v>
      </c>
      <c r="F11" s="153"/>
    </row>
    <row r="12" spans="1:6" s="9" customFormat="1" ht="15" customHeight="1">
      <c r="A12" s="1718" t="s">
        <v>583</v>
      </c>
      <c r="B12" s="1718" t="s">
        <v>584</v>
      </c>
      <c r="C12" s="134" t="s">
        <v>426</v>
      </c>
      <c r="D12" s="134" t="s">
        <v>575</v>
      </c>
    </row>
    <row r="13" spans="1:6" s="9" customFormat="1" ht="15" customHeight="1">
      <c r="A13" s="1718" t="s">
        <v>586</v>
      </c>
      <c r="B13" s="1718" t="s">
        <v>584</v>
      </c>
      <c r="C13" s="134" t="s">
        <v>426</v>
      </c>
      <c r="D13" s="134" t="s">
        <v>577</v>
      </c>
      <c r="F13" s="153"/>
    </row>
    <row r="14" spans="1:6" s="9" customFormat="1" ht="15" customHeight="1">
      <c r="A14" s="1718" t="s">
        <v>585</v>
      </c>
      <c r="B14" s="1718" t="s">
        <v>584</v>
      </c>
      <c r="C14" s="134" t="s">
        <v>426</v>
      </c>
      <c r="D14" s="134" t="s">
        <v>577</v>
      </c>
      <c r="F14" s="153"/>
    </row>
    <row r="15" spans="1:6" s="9" customFormat="1" ht="15" customHeight="1">
      <c r="A15" s="1718" t="s">
        <v>587</v>
      </c>
      <c r="B15" s="1718" t="s">
        <v>584</v>
      </c>
      <c r="C15" s="134" t="s">
        <v>426</v>
      </c>
      <c r="D15" s="134" t="s">
        <v>578</v>
      </c>
      <c r="F15" s="152"/>
    </row>
    <row r="16" spans="1:6" s="9" customFormat="1" ht="15" customHeight="1">
      <c r="A16" s="1718" t="s">
        <v>588</v>
      </c>
      <c r="B16" s="1718" t="s">
        <v>589</v>
      </c>
      <c r="C16" s="134" t="s">
        <v>426</v>
      </c>
      <c r="D16" s="134" t="s">
        <v>575</v>
      </c>
      <c r="F16" s="153"/>
    </row>
    <row r="17" spans="1:6" s="9" customFormat="1" ht="15" customHeight="1">
      <c r="A17" s="1718" t="s">
        <v>590</v>
      </c>
      <c r="B17" s="1718" t="s">
        <v>589</v>
      </c>
      <c r="C17" s="134" t="s">
        <v>426</v>
      </c>
      <c r="D17" s="134" t="s">
        <v>577</v>
      </c>
      <c r="F17" s="153"/>
    </row>
    <row r="18" spans="1:6" s="9" customFormat="1" ht="15" customHeight="1">
      <c r="A18" s="1718" t="s">
        <v>591</v>
      </c>
      <c r="B18" s="1718" t="s">
        <v>589</v>
      </c>
      <c r="C18" s="134" t="s">
        <v>426</v>
      </c>
      <c r="D18" s="134" t="s">
        <v>578</v>
      </c>
      <c r="F18" s="153"/>
    </row>
    <row r="19" spans="1:6" s="9" customFormat="1" ht="15" customHeight="1">
      <c r="A19" s="1718" t="s">
        <v>592</v>
      </c>
      <c r="B19" s="1718" t="s">
        <v>593</v>
      </c>
      <c r="C19" s="134" t="s">
        <v>428</v>
      </c>
      <c r="D19" s="134" t="s">
        <v>575</v>
      </c>
    </row>
    <row r="20" spans="1:6" s="9" customFormat="1" ht="15" customHeight="1">
      <c r="A20" s="1718" t="s">
        <v>594</v>
      </c>
      <c r="B20" s="1718" t="s">
        <v>593</v>
      </c>
      <c r="C20" s="134" t="s">
        <v>428</v>
      </c>
      <c r="D20" s="134" t="s">
        <v>578</v>
      </c>
    </row>
    <row r="21" spans="1:6" s="9" customFormat="1" ht="15" customHeight="1">
      <c r="A21" s="1718" t="s">
        <v>595</v>
      </c>
      <c r="B21" s="1718" t="s">
        <v>596</v>
      </c>
      <c r="C21" s="134" t="s">
        <v>428</v>
      </c>
      <c r="D21" s="134" t="s">
        <v>575</v>
      </c>
      <c r="F21" s="152"/>
    </row>
    <row r="22" spans="1:6" s="9" customFormat="1" ht="15" customHeight="1">
      <c r="A22" s="1718" t="s">
        <v>597</v>
      </c>
      <c r="B22" s="1718" t="s">
        <v>596</v>
      </c>
      <c r="C22" s="134" t="s">
        <v>428</v>
      </c>
      <c r="D22" s="134" t="s">
        <v>577</v>
      </c>
      <c r="F22" s="152"/>
    </row>
    <row r="23" spans="1:6" s="9" customFormat="1" ht="15" customHeight="1">
      <c r="A23" s="1718" t="s">
        <v>5478</v>
      </c>
      <c r="B23" s="1718" t="s">
        <v>596</v>
      </c>
      <c r="C23" s="134" t="s">
        <v>428</v>
      </c>
      <c r="D23" s="134" t="s">
        <v>578</v>
      </c>
      <c r="F23" s="153"/>
    </row>
    <row r="24" spans="1:6" s="9" customFormat="1" ht="15" customHeight="1">
      <c r="A24" s="1718" t="s">
        <v>598</v>
      </c>
      <c r="B24" s="1718" t="s">
        <v>599</v>
      </c>
      <c r="C24" s="134" t="s">
        <v>427</v>
      </c>
      <c r="D24" s="134" t="s">
        <v>575</v>
      </c>
      <c r="F24" s="153"/>
    </row>
    <row r="25" spans="1:6" s="9" customFormat="1" ht="15" customHeight="1">
      <c r="A25" s="1718" t="s">
        <v>600</v>
      </c>
      <c r="B25" s="1718" t="s">
        <v>599</v>
      </c>
      <c r="C25" s="134" t="s">
        <v>427</v>
      </c>
      <c r="D25" s="134" t="s">
        <v>578</v>
      </c>
      <c r="F25" s="153"/>
    </row>
    <row r="26" spans="1:6" ht="15">
      <c r="A26" s="1718" t="s">
        <v>601</v>
      </c>
      <c r="B26" s="1718" t="s">
        <v>602</v>
      </c>
      <c r="C26" s="134" t="s">
        <v>427</v>
      </c>
      <c r="D26" s="134" t="s">
        <v>575</v>
      </c>
      <c r="F26" s="153"/>
    </row>
    <row r="27" spans="1:6" ht="14.25" customHeight="1">
      <c r="A27" s="1853" t="s">
        <v>603</v>
      </c>
      <c r="B27" s="1853" t="s">
        <v>602</v>
      </c>
      <c r="C27" s="1717" t="s">
        <v>427</v>
      </c>
      <c r="D27" s="1717" t="s">
        <v>577</v>
      </c>
      <c r="E27" s="152"/>
    </row>
    <row r="28" spans="1:6" ht="15">
      <c r="A28" s="1853" t="s">
        <v>604</v>
      </c>
      <c r="B28" s="1853" t="s">
        <v>602</v>
      </c>
      <c r="C28" s="1717" t="s">
        <v>427</v>
      </c>
      <c r="D28" s="1717" t="s">
        <v>578</v>
      </c>
      <c r="E28" s="153"/>
    </row>
    <row r="29" spans="1:6" ht="15">
      <c r="A29" s="1853" t="s">
        <v>605</v>
      </c>
      <c r="B29" s="1853" t="s">
        <v>606</v>
      </c>
      <c r="C29" s="1717" t="s">
        <v>427</v>
      </c>
      <c r="D29" s="1717" t="s">
        <v>575</v>
      </c>
      <c r="E29" s="153"/>
    </row>
    <row r="30" spans="1:6" ht="15">
      <c r="A30" s="1853" t="s">
        <v>607</v>
      </c>
      <c r="B30" s="1853" t="s">
        <v>606</v>
      </c>
      <c r="C30" s="1717" t="s">
        <v>427</v>
      </c>
      <c r="D30" s="1717" t="s">
        <v>577</v>
      </c>
      <c r="E30" s="153"/>
    </row>
    <row r="31" spans="1:6" ht="16.5" customHeight="1">
      <c r="A31" s="1853" t="s">
        <v>608</v>
      </c>
      <c r="B31" s="1853" t="s">
        <v>606</v>
      </c>
      <c r="C31" s="1717" t="s">
        <v>427</v>
      </c>
      <c r="D31" s="1717" t="s">
        <v>578</v>
      </c>
      <c r="E31" s="152"/>
    </row>
    <row r="32" spans="1:6" ht="15">
      <c r="A32" s="1853" t="s">
        <v>609</v>
      </c>
      <c r="B32" s="1853" t="s">
        <v>30</v>
      </c>
      <c r="C32" s="1717" t="s">
        <v>427</v>
      </c>
      <c r="D32" s="1717" t="s">
        <v>575</v>
      </c>
      <c r="E32" s="153"/>
    </row>
    <row r="33" spans="1:5" ht="15">
      <c r="A33" s="1853" t="s">
        <v>610</v>
      </c>
      <c r="B33" s="1853" t="s">
        <v>30</v>
      </c>
      <c r="C33" s="1717" t="s">
        <v>427</v>
      </c>
      <c r="D33" s="1717" t="s">
        <v>577</v>
      </c>
      <c r="E33" s="153"/>
    </row>
    <row r="34" spans="1:5" ht="15">
      <c r="A34" s="1853" t="s">
        <v>611</v>
      </c>
      <c r="B34" s="1853" t="s">
        <v>30</v>
      </c>
      <c r="C34" s="1717" t="s">
        <v>427</v>
      </c>
      <c r="D34" s="1717" t="s">
        <v>578</v>
      </c>
      <c r="E34" s="153"/>
    </row>
    <row r="35" spans="1:5" ht="15">
      <c r="A35" s="63" t="s">
        <v>554</v>
      </c>
      <c r="B35" s="1855"/>
      <c r="C35" s="1855"/>
      <c r="D35" s="1855"/>
      <c r="E35" s="153"/>
    </row>
    <row r="36" spans="1:5" ht="15">
      <c r="A36" s="1856" t="s">
        <v>2579</v>
      </c>
      <c r="B36" s="1854"/>
      <c r="C36" s="1854"/>
      <c r="D36" s="1854"/>
      <c r="E36" s="153"/>
    </row>
    <row r="37" spans="1:5">
      <c r="A37" s="121" t="s">
        <v>573</v>
      </c>
      <c r="B37" s="121" t="s">
        <v>5679</v>
      </c>
      <c r="C37" s="121" t="s">
        <v>367</v>
      </c>
      <c r="D37" s="121" t="s">
        <v>48</v>
      </c>
    </row>
    <row r="38" spans="1:5" ht="19.5" customHeight="1">
      <c r="A38" s="1718" t="s">
        <v>630</v>
      </c>
      <c r="B38" s="1718" t="s">
        <v>631</v>
      </c>
      <c r="C38" s="134" t="s">
        <v>428</v>
      </c>
      <c r="D38" s="134" t="s">
        <v>577</v>
      </c>
      <c r="E38" s="152"/>
    </row>
    <row r="39" spans="1:5" ht="17.25" customHeight="1">
      <c r="A39" s="1718" t="s">
        <v>632</v>
      </c>
      <c r="B39" s="1718" t="s">
        <v>631</v>
      </c>
      <c r="C39" s="134" t="s">
        <v>428</v>
      </c>
      <c r="D39" s="134" t="s">
        <v>578</v>
      </c>
      <c r="E39" s="152"/>
    </row>
    <row r="40" spans="1:5" ht="15" customHeight="1">
      <c r="A40" s="1718" t="s">
        <v>618</v>
      </c>
      <c r="B40" s="1718" t="s">
        <v>619</v>
      </c>
      <c r="C40" s="134" t="s">
        <v>427</v>
      </c>
      <c r="D40" s="134" t="s">
        <v>577</v>
      </c>
      <c r="E40" s="153"/>
    </row>
    <row r="41" spans="1:5" ht="16.5" customHeight="1">
      <c r="A41" s="1718" t="s">
        <v>620</v>
      </c>
      <c r="B41" s="1718" t="s">
        <v>619</v>
      </c>
      <c r="C41" s="134" t="s">
        <v>427</v>
      </c>
      <c r="D41" s="134" t="s">
        <v>578</v>
      </c>
      <c r="E41" s="153"/>
    </row>
    <row r="42" spans="1:5" ht="16.5" customHeight="1">
      <c r="A42" s="1718" t="s">
        <v>621</v>
      </c>
      <c r="B42" s="1718" t="s">
        <v>622</v>
      </c>
      <c r="C42" s="134" t="s">
        <v>427</v>
      </c>
      <c r="D42" s="134" t="s">
        <v>575</v>
      </c>
      <c r="E42" s="152"/>
    </row>
    <row r="43" spans="1:5" ht="17.25" customHeight="1">
      <c r="A43" s="1718" t="s">
        <v>623</v>
      </c>
      <c r="B43" s="1718" t="s">
        <v>622</v>
      </c>
      <c r="C43" s="134" t="s">
        <v>427</v>
      </c>
      <c r="D43" s="134" t="s">
        <v>577</v>
      </c>
      <c r="E43" s="153"/>
    </row>
    <row r="44" spans="1:5" ht="15">
      <c r="A44" s="1718" t="s">
        <v>624</v>
      </c>
      <c r="B44" s="1718" t="s">
        <v>622</v>
      </c>
      <c r="C44" s="134" t="s">
        <v>427</v>
      </c>
      <c r="D44" s="134" t="s">
        <v>577</v>
      </c>
      <c r="E44" s="153"/>
    </row>
    <row r="45" spans="1:5" ht="15">
      <c r="A45" s="1718" t="s">
        <v>625</v>
      </c>
      <c r="B45" s="1718" t="s">
        <v>622</v>
      </c>
      <c r="C45" s="134" t="s">
        <v>427</v>
      </c>
      <c r="D45" s="134" t="s">
        <v>578</v>
      </c>
      <c r="E45" s="153"/>
    </row>
    <row r="46" spans="1:5" ht="15">
      <c r="A46" s="1718" t="s">
        <v>626</v>
      </c>
      <c r="B46" s="1718" t="s">
        <v>627</v>
      </c>
      <c r="C46" s="134" t="s">
        <v>428</v>
      </c>
      <c r="D46" s="134" t="s">
        <v>575</v>
      </c>
      <c r="E46" s="153"/>
    </row>
    <row r="47" spans="1:5">
      <c r="A47" s="1718" t="s">
        <v>628</v>
      </c>
      <c r="B47" s="1718" t="s">
        <v>627</v>
      </c>
      <c r="C47" s="134" t="s">
        <v>428</v>
      </c>
      <c r="D47" s="134" t="s">
        <v>577</v>
      </c>
    </row>
    <row r="48" spans="1:5" ht="15.75">
      <c r="A48" s="1718" t="s">
        <v>629</v>
      </c>
      <c r="B48" s="1718" t="s">
        <v>627</v>
      </c>
      <c r="C48" s="134" t="s">
        <v>428</v>
      </c>
      <c r="D48" s="134" t="s">
        <v>578</v>
      </c>
      <c r="E48" s="152"/>
    </row>
    <row r="49" spans="1:5" ht="15">
      <c r="A49" s="1718" t="s">
        <v>615</v>
      </c>
      <c r="B49" s="1718" t="s">
        <v>614</v>
      </c>
      <c r="C49" s="134" t="s">
        <v>426</v>
      </c>
      <c r="D49" s="134" t="s">
        <v>575</v>
      </c>
      <c r="E49" s="153"/>
    </row>
    <row r="50" spans="1:5" ht="15">
      <c r="A50" s="1718" t="s">
        <v>613</v>
      </c>
      <c r="B50" s="1718" t="s">
        <v>614</v>
      </c>
      <c r="C50" s="134" t="s">
        <v>426</v>
      </c>
      <c r="D50" s="134" t="s">
        <v>575</v>
      </c>
      <c r="E50" s="153"/>
    </row>
    <row r="51" spans="1:5" ht="15">
      <c r="A51" s="1718" t="s">
        <v>617</v>
      </c>
      <c r="B51" s="1718" t="s">
        <v>614</v>
      </c>
      <c r="C51" s="134" t="s">
        <v>426</v>
      </c>
      <c r="D51" s="134" t="s">
        <v>578</v>
      </c>
      <c r="E51" s="153"/>
    </row>
    <row r="52" spans="1:5" ht="15">
      <c r="A52" s="1718" t="s">
        <v>616</v>
      </c>
      <c r="B52" s="1718" t="s">
        <v>614</v>
      </c>
      <c r="C52" s="134" t="s">
        <v>426</v>
      </c>
      <c r="D52" s="134" t="s">
        <v>578</v>
      </c>
      <c r="E52" s="153"/>
    </row>
    <row r="53" spans="1:5" ht="15.75">
      <c r="A53" s="63" t="s">
        <v>554</v>
      </c>
      <c r="E53" s="152"/>
    </row>
    <row r="54" spans="1:5" ht="15">
      <c r="E54" s="153"/>
    </row>
    <row r="55" spans="1:5" ht="15">
      <c r="E55" s="154"/>
    </row>
  </sheetData>
  <sortState ref="A36:D50">
    <sortCondition ref="B36:B50"/>
    <sortCondition ref="D36:D50"/>
    <sortCondition ref="A36:A50"/>
  </sortState>
  <printOptions horizontalCentered="1" verticalCentered="1"/>
  <pageMargins left="0.23622047244094491" right="0.23622047244094491" top="0.74803149606299213" bottom="0.74803149606299213" header="0.19685039370078741" footer="0.19685039370078741"/>
  <pageSetup fitToHeight="2" orientation="landscape" r:id="rId1"/>
  <rowBreaks count="1" manualBreakCount="1">
    <brk id="35"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7"/>
  <sheetViews>
    <sheetView zoomScaleNormal="100" workbookViewId="0">
      <selection activeCell="C7" sqref="C7"/>
    </sheetView>
  </sheetViews>
  <sheetFormatPr baseColWidth="10" defaultColWidth="11.42578125" defaultRowHeight="12.75"/>
  <cols>
    <col min="1" max="1" width="31.7109375" style="2" customWidth="1"/>
    <col min="2" max="2" width="57.7109375" style="2" customWidth="1"/>
    <col min="3" max="3" width="25.85546875" style="2" customWidth="1"/>
    <col min="4" max="16384" width="11.42578125" style="2"/>
  </cols>
  <sheetData>
    <row r="1" spans="1:3">
      <c r="A1" s="3" t="s">
        <v>365</v>
      </c>
    </row>
    <row r="2" spans="1:3">
      <c r="A2" s="3" t="s">
        <v>2659</v>
      </c>
      <c r="B2" s="155"/>
    </row>
    <row r="3" spans="1:3">
      <c r="A3" s="1" t="s">
        <v>633</v>
      </c>
      <c r="B3" s="1"/>
      <c r="C3" s="1"/>
    </row>
    <row r="4" spans="1:3" ht="28.5" customHeight="1">
      <c r="A4" s="1700" t="s">
        <v>573</v>
      </c>
      <c r="B4" s="1700" t="s">
        <v>5686</v>
      </c>
      <c r="C4" s="1700" t="s">
        <v>29</v>
      </c>
    </row>
    <row r="5" spans="1:3" ht="25.5">
      <c r="A5" s="1719" t="s">
        <v>5685</v>
      </c>
      <c r="B5" s="1719" t="s">
        <v>635</v>
      </c>
      <c r="C5" s="1719" t="s">
        <v>30</v>
      </c>
    </row>
    <row r="6" spans="1:3" ht="25.5">
      <c r="A6" s="1719" t="s">
        <v>5684</v>
      </c>
      <c r="B6" s="1719" t="s">
        <v>636</v>
      </c>
      <c r="C6" s="1719" t="s">
        <v>36</v>
      </c>
    </row>
    <row r="7" spans="1:3" ht="25.5">
      <c r="A7" s="1719" t="s">
        <v>5683</v>
      </c>
      <c r="B7" s="1719" t="s">
        <v>637</v>
      </c>
      <c r="C7" s="1719" t="s">
        <v>25</v>
      </c>
    </row>
    <row r="8" spans="1:3" ht="25.5">
      <c r="A8" s="1719" t="s">
        <v>5682</v>
      </c>
      <c r="B8" s="1719" t="s">
        <v>638</v>
      </c>
      <c r="C8" s="1719" t="s">
        <v>16</v>
      </c>
    </row>
    <row r="9" spans="1:3" ht="25.5">
      <c r="A9" s="1719" t="s">
        <v>5681</v>
      </c>
      <c r="B9" s="1719" t="s">
        <v>639</v>
      </c>
      <c r="C9" s="1719" t="s">
        <v>18</v>
      </c>
    </row>
    <row r="10" spans="1:3">
      <c r="A10" s="63" t="s">
        <v>554</v>
      </c>
    </row>
    <row r="14" spans="1:3">
      <c r="B14" s="156"/>
      <c r="C14" s="156"/>
    </row>
    <row r="15" spans="1:3">
      <c r="A15" s="141"/>
      <c r="B15" s="141"/>
      <c r="C15" s="141"/>
    </row>
    <row r="16" spans="1:3">
      <c r="A16" s="141"/>
      <c r="B16" s="141"/>
      <c r="C16" s="141"/>
    </row>
    <row r="17" spans="1:3">
      <c r="A17" s="141"/>
      <c r="B17" s="141"/>
      <c r="C17" s="141"/>
    </row>
  </sheetData>
  <pageMargins left="0.70866141732283472" right="0.70866141732283472" top="0.74803149606299213" bottom="0.74803149606299213" header="0.31496062992125984" footer="0.31496062992125984"/>
  <pageSetup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12"/>
  <sheetViews>
    <sheetView workbookViewId="0">
      <selection activeCell="C7" sqref="C7"/>
    </sheetView>
  </sheetViews>
  <sheetFormatPr baseColWidth="10" defaultColWidth="11.42578125" defaultRowHeight="12.75"/>
  <cols>
    <col min="1" max="1" width="33.85546875" style="2" customWidth="1"/>
    <col min="2" max="2" width="58.140625" style="2" customWidth="1"/>
    <col min="3" max="3" width="31.28515625" style="2" customWidth="1"/>
    <col min="4" max="16384" width="11.42578125" style="2"/>
  </cols>
  <sheetData>
    <row r="1" spans="1:3">
      <c r="A1" s="3" t="s">
        <v>365</v>
      </c>
    </row>
    <row r="2" spans="1:3">
      <c r="A2" s="3" t="s">
        <v>2660</v>
      </c>
    </row>
    <row r="3" spans="1:3">
      <c r="A3" s="1" t="s">
        <v>640</v>
      </c>
      <c r="B3" s="1"/>
      <c r="C3" s="1"/>
    </row>
    <row r="4" spans="1:3" ht="27.75" customHeight="1">
      <c r="A4" s="121" t="s">
        <v>573</v>
      </c>
      <c r="B4" s="121" t="s">
        <v>641</v>
      </c>
      <c r="C4" s="121" t="s">
        <v>642</v>
      </c>
    </row>
    <row r="5" spans="1:3" ht="38.25">
      <c r="A5" s="140" t="s">
        <v>5687</v>
      </c>
      <c r="B5" s="143" t="s">
        <v>5688</v>
      </c>
      <c r="C5" s="143" t="s">
        <v>627</v>
      </c>
    </row>
    <row r="6" spans="1:3">
      <c r="A6" s="63" t="s">
        <v>554</v>
      </c>
    </row>
    <row r="7" spans="1:3" ht="16.149999999999999" customHeight="1"/>
    <row r="10" spans="1:3">
      <c r="A10" s="158"/>
    </row>
    <row r="11" spans="1:3">
      <c r="A11" s="158"/>
      <c r="B11" s="159"/>
    </row>
    <row r="12" spans="1:3">
      <c r="A12" s="160"/>
      <c r="C12" s="156"/>
    </row>
  </sheetData>
  <pageMargins left="0.70866141732283472" right="0.70866141732283472" top="0.74803149606299213" bottom="0.74803149606299213" header="0.31496062992125984" footer="0.31496062992125984"/>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305"/>
  <sheetViews>
    <sheetView zoomScaleNormal="100" workbookViewId="0">
      <selection activeCell="C7" sqref="C7"/>
    </sheetView>
  </sheetViews>
  <sheetFormatPr baseColWidth="10" defaultColWidth="11.5703125" defaultRowHeight="12.75"/>
  <cols>
    <col min="1" max="1" width="15.7109375" style="1651" customWidth="1"/>
    <col min="2" max="2" width="19.140625" style="1646" customWidth="1"/>
    <col min="3" max="3" width="107.140625" style="371" customWidth="1"/>
    <col min="4" max="4" width="11.5703125" style="1648" customWidth="1"/>
    <col min="5" max="16384" width="11.5703125" style="1648"/>
  </cols>
  <sheetData>
    <row r="1" spans="1:3" s="486" customFormat="1">
      <c r="A1" s="144" t="s">
        <v>365</v>
      </c>
      <c r="B1" s="1642"/>
      <c r="C1" s="1205"/>
    </row>
    <row r="2" spans="1:3" s="486" customFormat="1">
      <c r="A2" s="1643" t="s">
        <v>2662</v>
      </c>
      <c r="B2" s="1642"/>
      <c r="C2" s="1205"/>
    </row>
    <row r="3" spans="1:3" s="486" customFormat="1">
      <c r="A3" s="1644" t="s">
        <v>5334</v>
      </c>
      <c r="B3" s="1645"/>
      <c r="C3" s="1206"/>
    </row>
    <row r="4" spans="1:3" s="1646" customFormat="1" ht="15" customHeight="1">
      <c r="A4" s="1608" t="s">
        <v>556</v>
      </c>
      <c r="B4" s="1608" t="s">
        <v>557</v>
      </c>
      <c r="C4" s="1608" t="s">
        <v>558</v>
      </c>
    </row>
    <row r="5" spans="1:3" s="1647" customFormat="1">
      <c r="A5" s="2343" t="s">
        <v>2000</v>
      </c>
      <c r="B5" s="2270"/>
      <c r="C5" s="2344"/>
    </row>
    <row r="6" spans="1:3">
      <c r="A6" s="2339" t="s">
        <v>3651</v>
      </c>
      <c r="B6" s="1604" t="s">
        <v>3652</v>
      </c>
      <c r="C6" s="1605" t="s">
        <v>3653</v>
      </c>
    </row>
    <row r="7" spans="1:3" ht="25.5">
      <c r="A7" s="2340"/>
      <c r="B7" s="1604" t="s">
        <v>3654</v>
      </c>
      <c r="C7" s="1605" t="s">
        <v>3655</v>
      </c>
    </row>
    <row r="8" spans="1:3" ht="25.5">
      <c r="A8" s="2340"/>
      <c r="B8" s="1604" t="s">
        <v>3656</v>
      </c>
      <c r="C8" s="1605" t="s">
        <v>5690</v>
      </c>
    </row>
    <row r="9" spans="1:3" ht="25.5">
      <c r="A9" s="2340"/>
      <c r="B9" s="1604" t="s">
        <v>3657</v>
      </c>
      <c r="C9" s="1605" t="s">
        <v>3658</v>
      </c>
    </row>
    <row r="10" spans="1:3" ht="38.25">
      <c r="A10" s="2340"/>
      <c r="B10" s="1604" t="s">
        <v>3659</v>
      </c>
      <c r="C10" s="1605" t="s">
        <v>3660</v>
      </c>
    </row>
    <row r="11" spans="1:3" ht="38.25">
      <c r="A11" s="2340"/>
      <c r="B11" s="1604" t="s">
        <v>3661</v>
      </c>
      <c r="C11" s="1605" t="s">
        <v>3662</v>
      </c>
    </row>
    <row r="12" spans="1:3" ht="25.5">
      <c r="A12" s="2340"/>
      <c r="B12" s="1604" t="s">
        <v>3663</v>
      </c>
      <c r="C12" s="1605" t="s">
        <v>3664</v>
      </c>
    </row>
    <row r="13" spans="1:3" ht="25.5">
      <c r="A13" s="2340"/>
      <c r="B13" s="1604" t="s">
        <v>3665</v>
      </c>
      <c r="C13" s="1605" t="s">
        <v>3666</v>
      </c>
    </row>
    <row r="14" spans="1:3" ht="38.25">
      <c r="A14" s="2340"/>
      <c r="B14" s="1604" t="s">
        <v>3667</v>
      </c>
      <c r="C14" s="1605" t="s">
        <v>3668</v>
      </c>
    </row>
    <row r="15" spans="1:3" ht="25.5">
      <c r="A15" s="2340"/>
      <c r="B15" s="2111" t="s">
        <v>3669</v>
      </c>
      <c r="C15" s="1605" t="s">
        <v>3670</v>
      </c>
    </row>
    <row r="16" spans="1:3" ht="38.25">
      <c r="A16" s="2340"/>
      <c r="B16" s="2111"/>
      <c r="C16" s="1605" t="s">
        <v>3671</v>
      </c>
    </row>
    <row r="17" spans="1:3" ht="15" customHeight="1">
      <c r="A17" s="2340"/>
      <c r="B17" s="2111"/>
      <c r="C17" s="1605" t="s">
        <v>3672</v>
      </c>
    </row>
    <row r="18" spans="1:3" ht="25.5">
      <c r="A18" s="2340"/>
      <c r="B18" s="2111" t="s">
        <v>3673</v>
      </c>
      <c r="C18" s="1605" t="s">
        <v>3674</v>
      </c>
    </row>
    <row r="19" spans="1:3">
      <c r="A19" s="2340"/>
      <c r="B19" s="2111"/>
      <c r="C19" s="1605" t="s">
        <v>3672</v>
      </c>
    </row>
    <row r="20" spans="1:3" ht="38.25">
      <c r="A20" s="2340"/>
      <c r="B20" s="1604" t="s">
        <v>3675</v>
      </c>
      <c r="C20" s="1605" t="s">
        <v>5689</v>
      </c>
    </row>
    <row r="21" spans="1:3">
      <c r="A21" s="2340"/>
      <c r="B21" s="1604" t="s">
        <v>3676</v>
      </c>
      <c r="C21" s="1605" t="s">
        <v>3677</v>
      </c>
    </row>
    <row r="22" spans="1:3" ht="38.25">
      <c r="A22" s="2340"/>
      <c r="B22" s="1604" t="s">
        <v>3678</v>
      </c>
      <c r="C22" s="1605" t="s">
        <v>3679</v>
      </c>
    </row>
    <row r="23" spans="1:3" ht="25.5">
      <c r="A23" s="2340"/>
      <c r="B23" s="1604" t="s">
        <v>3680</v>
      </c>
      <c r="C23" s="1605" t="s">
        <v>3681</v>
      </c>
    </row>
    <row r="24" spans="1:3" ht="25.5">
      <c r="A24" s="2340"/>
      <c r="B24" s="1604" t="s">
        <v>3682</v>
      </c>
      <c r="C24" s="1605" t="s">
        <v>3683</v>
      </c>
    </row>
    <row r="25" spans="1:3">
      <c r="A25" s="2340"/>
      <c r="B25" s="1604" t="s">
        <v>3684</v>
      </c>
      <c r="C25" s="1605" t="s">
        <v>3685</v>
      </c>
    </row>
    <row r="26" spans="1:3">
      <c r="A26" s="2340"/>
      <c r="B26" s="2111" t="s">
        <v>3686</v>
      </c>
      <c r="C26" s="1605" t="s">
        <v>3687</v>
      </c>
    </row>
    <row r="27" spans="1:3" ht="15" customHeight="1">
      <c r="A27" s="2340"/>
      <c r="B27" s="2111"/>
      <c r="C27" s="1605" t="s">
        <v>3688</v>
      </c>
    </row>
    <row r="28" spans="1:3" ht="15" customHeight="1">
      <c r="A28" s="2340"/>
      <c r="B28" s="2111"/>
      <c r="C28" s="1605" t="s">
        <v>3689</v>
      </c>
    </row>
    <row r="29" spans="1:3" ht="63.75">
      <c r="A29" s="2340"/>
      <c r="B29" s="2111"/>
      <c r="C29" s="1605" t="s">
        <v>3690</v>
      </c>
    </row>
    <row r="30" spans="1:3" ht="15" customHeight="1">
      <c r="A30" s="2341"/>
      <c r="B30" s="1604" t="s">
        <v>3691</v>
      </c>
      <c r="C30" s="1605" t="s">
        <v>3692</v>
      </c>
    </row>
    <row r="31" spans="1:3">
      <c r="A31" s="2111" t="s">
        <v>3693</v>
      </c>
      <c r="B31" s="1604" t="s">
        <v>3694</v>
      </c>
      <c r="C31" s="1605" t="s">
        <v>3653</v>
      </c>
    </row>
    <row r="32" spans="1:3" ht="25.5">
      <c r="A32" s="2111"/>
      <c r="B32" s="1824" t="s">
        <v>5722</v>
      </c>
      <c r="C32" s="1825" t="s">
        <v>5723</v>
      </c>
    </row>
    <row r="33" spans="1:3">
      <c r="A33" s="2111"/>
      <c r="B33" s="1604" t="s">
        <v>3695</v>
      </c>
      <c r="C33" s="1605" t="s">
        <v>3696</v>
      </c>
    </row>
    <row r="34" spans="1:3" ht="25.5">
      <c r="A34" s="2111"/>
      <c r="B34" s="1604" t="s">
        <v>3697</v>
      </c>
      <c r="C34" s="1605" t="s">
        <v>3698</v>
      </c>
    </row>
    <row r="35" spans="1:3" ht="38.25">
      <c r="A35" s="2111"/>
      <c r="B35" s="1604" t="s">
        <v>3699</v>
      </c>
      <c r="C35" s="1605" t="s">
        <v>3700</v>
      </c>
    </row>
    <row r="36" spans="1:3" ht="63.75">
      <c r="A36" s="2111"/>
      <c r="B36" s="1604" t="s">
        <v>3701</v>
      </c>
      <c r="C36" s="1605" t="s">
        <v>5691</v>
      </c>
    </row>
    <row r="37" spans="1:3" ht="25.5">
      <c r="A37" s="2111"/>
      <c r="B37" s="1604" t="s">
        <v>3702</v>
      </c>
      <c r="C37" s="1605" t="s">
        <v>3703</v>
      </c>
    </row>
    <row r="38" spans="1:3" ht="25.5">
      <c r="A38" s="2111"/>
      <c r="B38" s="1604" t="s">
        <v>3704</v>
      </c>
      <c r="C38" s="1605" t="s">
        <v>3705</v>
      </c>
    </row>
    <row r="39" spans="1:3" ht="25.5">
      <c r="A39" s="2111"/>
      <c r="B39" s="1604" t="s">
        <v>3706</v>
      </c>
      <c r="C39" s="1605" t="s">
        <v>3707</v>
      </c>
    </row>
    <row r="40" spans="1:3" ht="38.25">
      <c r="A40" s="2111"/>
      <c r="B40" s="1604" t="s">
        <v>3708</v>
      </c>
      <c r="C40" s="1605" t="s">
        <v>3709</v>
      </c>
    </row>
    <row r="41" spans="1:3">
      <c r="A41" s="2111" t="s">
        <v>3710</v>
      </c>
      <c r="B41" s="1604" t="s">
        <v>3711</v>
      </c>
      <c r="C41" s="895" t="s">
        <v>3712</v>
      </c>
    </row>
    <row r="42" spans="1:3" ht="25.5">
      <c r="A42" s="2111"/>
      <c r="B42" s="1604" t="s">
        <v>3713</v>
      </c>
      <c r="C42" s="895" t="s">
        <v>5718</v>
      </c>
    </row>
    <row r="43" spans="1:3" ht="38.25">
      <c r="A43" s="2111"/>
      <c r="B43" s="1604" t="s">
        <v>3714</v>
      </c>
      <c r="C43" s="895" t="s">
        <v>3715</v>
      </c>
    </row>
    <row r="44" spans="1:3" ht="38.25">
      <c r="A44" s="2111"/>
      <c r="B44" s="1604" t="s">
        <v>3716</v>
      </c>
      <c r="C44" s="895" t="s">
        <v>3717</v>
      </c>
    </row>
    <row r="45" spans="1:3" ht="38.25">
      <c r="A45" s="2111"/>
      <c r="B45" s="1604" t="s">
        <v>3718</v>
      </c>
      <c r="C45" s="895" t="s">
        <v>3719</v>
      </c>
    </row>
    <row r="46" spans="1:3" ht="25.5">
      <c r="A46" s="2111"/>
      <c r="B46" s="1604" t="s">
        <v>3720</v>
      </c>
      <c r="C46" s="895" t="s">
        <v>3721</v>
      </c>
    </row>
    <row r="47" spans="1:3" ht="38.25">
      <c r="A47" s="2111"/>
      <c r="B47" s="1604" t="s">
        <v>3722</v>
      </c>
      <c r="C47" s="895" t="s">
        <v>3723</v>
      </c>
    </row>
    <row r="48" spans="1:3">
      <c r="A48" s="2111" t="s">
        <v>3724</v>
      </c>
      <c r="B48" s="1604" t="s">
        <v>3725</v>
      </c>
      <c r="C48" s="895" t="s">
        <v>3653</v>
      </c>
    </row>
    <row r="49" spans="1:3" ht="25.5">
      <c r="A49" s="2111"/>
      <c r="B49" s="1604" t="s">
        <v>3726</v>
      </c>
      <c r="C49" s="895" t="s">
        <v>3727</v>
      </c>
    </row>
    <row r="50" spans="1:3" ht="25.5">
      <c r="A50" s="2111"/>
      <c r="B50" s="1604" t="s">
        <v>3728</v>
      </c>
      <c r="C50" s="895" t="s">
        <v>5692</v>
      </c>
    </row>
    <row r="51" spans="1:3" ht="25.5">
      <c r="A51" s="2111"/>
      <c r="B51" s="1604" t="s">
        <v>3729</v>
      </c>
      <c r="C51" s="895" t="s">
        <v>3730</v>
      </c>
    </row>
    <row r="52" spans="1:3" ht="25.5">
      <c r="A52" s="2111"/>
      <c r="B52" s="1604" t="s">
        <v>3731</v>
      </c>
      <c r="C52" s="895" t="s">
        <v>3732</v>
      </c>
    </row>
    <row r="53" spans="1:3" ht="38.25">
      <c r="A53" s="2111"/>
      <c r="B53" s="1604" t="s">
        <v>3733</v>
      </c>
      <c r="C53" s="895" t="s">
        <v>5693</v>
      </c>
    </row>
    <row r="54" spans="1:3" ht="38.25">
      <c r="A54" s="2111"/>
      <c r="B54" s="1604" t="s">
        <v>3734</v>
      </c>
      <c r="C54" s="895" t="s">
        <v>3735</v>
      </c>
    </row>
    <row r="55" spans="1:3" ht="25.5">
      <c r="A55" s="2111"/>
      <c r="B55" s="1604" t="s">
        <v>3736</v>
      </c>
      <c r="C55" s="895" t="s">
        <v>3737</v>
      </c>
    </row>
    <row r="56" spans="1:3" ht="25.5">
      <c r="A56" s="2111"/>
      <c r="B56" s="1604" t="s">
        <v>3738</v>
      </c>
      <c r="C56" s="895" t="s">
        <v>3739</v>
      </c>
    </row>
    <row r="57" spans="1:3" ht="25.5">
      <c r="A57" s="2111"/>
      <c r="B57" s="1604" t="s">
        <v>3740</v>
      </c>
      <c r="C57" s="895" t="s">
        <v>3741</v>
      </c>
    </row>
    <row r="58" spans="1:3" ht="25.5">
      <c r="A58" s="2111"/>
      <c r="B58" s="1604" t="s">
        <v>3742</v>
      </c>
      <c r="C58" s="895" t="s">
        <v>3743</v>
      </c>
    </row>
    <row r="59" spans="1:3" ht="38.25">
      <c r="A59" s="1604" t="s">
        <v>3744</v>
      </c>
      <c r="B59" s="1604" t="s">
        <v>3745</v>
      </c>
      <c r="C59" s="895" t="s">
        <v>3746</v>
      </c>
    </row>
    <row r="60" spans="1:3">
      <c r="A60" s="2339" t="s">
        <v>3747</v>
      </c>
      <c r="B60" s="1604" t="s">
        <v>3748</v>
      </c>
      <c r="C60" s="895" t="s">
        <v>3653</v>
      </c>
    </row>
    <row r="61" spans="1:3">
      <c r="A61" s="2340"/>
      <c r="B61" s="1604" t="s">
        <v>3749</v>
      </c>
      <c r="C61" s="895" t="s">
        <v>3750</v>
      </c>
    </row>
    <row r="62" spans="1:3" ht="25.5">
      <c r="A62" s="2340"/>
      <c r="B62" s="1604" t="s">
        <v>3751</v>
      </c>
      <c r="C62" s="895" t="s">
        <v>3752</v>
      </c>
    </row>
    <row r="63" spans="1:3" ht="63.75">
      <c r="A63" s="2340"/>
      <c r="B63" s="1604" t="s">
        <v>3753</v>
      </c>
      <c r="C63" s="895" t="s">
        <v>3754</v>
      </c>
    </row>
    <row r="64" spans="1:3" ht="38.25">
      <c r="A64" s="2340"/>
      <c r="B64" s="1604" t="s">
        <v>3755</v>
      </c>
      <c r="C64" s="895" t="s">
        <v>3756</v>
      </c>
    </row>
    <row r="65" spans="1:3">
      <c r="A65" s="2340"/>
      <c r="B65" s="1604" t="s">
        <v>3757</v>
      </c>
      <c r="C65" s="895" t="s">
        <v>3758</v>
      </c>
    </row>
    <row r="66" spans="1:3" ht="25.5">
      <c r="A66" s="2340"/>
      <c r="B66" s="1604" t="s">
        <v>3759</v>
      </c>
      <c r="C66" s="895" t="s">
        <v>3760</v>
      </c>
    </row>
    <row r="67" spans="1:3" ht="38.25">
      <c r="A67" s="2340"/>
      <c r="B67" s="1604" t="s">
        <v>3761</v>
      </c>
      <c r="C67" s="895" t="s">
        <v>3762</v>
      </c>
    </row>
    <row r="68" spans="1:3" ht="25.5">
      <c r="A68" s="2340"/>
      <c r="B68" s="1604" t="s">
        <v>3763</v>
      </c>
      <c r="C68" s="895" t="s">
        <v>3764</v>
      </c>
    </row>
    <row r="69" spans="1:3" ht="25.5">
      <c r="A69" s="2340"/>
      <c r="B69" s="1604" t="s">
        <v>3765</v>
      </c>
      <c r="C69" s="895" t="s">
        <v>3766</v>
      </c>
    </row>
    <row r="70" spans="1:3" ht="25.5">
      <c r="A70" s="2340"/>
      <c r="B70" s="1604" t="s">
        <v>3767</v>
      </c>
      <c r="C70" s="895" t="s">
        <v>3768</v>
      </c>
    </row>
    <row r="71" spans="1:3" ht="25.5">
      <c r="A71" s="2340"/>
      <c r="B71" s="1604" t="s">
        <v>3769</v>
      </c>
      <c r="C71" s="895" t="s">
        <v>3770</v>
      </c>
    </row>
    <row r="72" spans="1:3">
      <c r="A72" s="2340"/>
      <c r="B72" s="1604" t="s">
        <v>3771</v>
      </c>
      <c r="C72" s="895" t="s">
        <v>3772</v>
      </c>
    </row>
    <row r="73" spans="1:3" ht="102">
      <c r="A73" s="2340"/>
      <c r="B73" s="1604" t="s">
        <v>5694</v>
      </c>
      <c r="C73" s="1649" t="s">
        <v>5695</v>
      </c>
    </row>
    <row r="74" spans="1:3" ht="25.5">
      <c r="A74" s="2341"/>
      <c r="B74" s="1604" t="s">
        <v>3773</v>
      </c>
      <c r="C74" s="895" t="s">
        <v>3774</v>
      </c>
    </row>
    <row r="75" spans="1:3" ht="19.5" customHeight="1">
      <c r="A75" s="2111" t="s">
        <v>3775</v>
      </c>
      <c r="B75" s="1604" t="s">
        <v>3776</v>
      </c>
      <c r="C75" s="895" t="s">
        <v>3653</v>
      </c>
    </row>
    <row r="76" spans="1:3" ht="19.5" customHeight="1">
      <c r="A76" s="2111"/>
      <c r="B76" s="1604" t="s">
        <v>3777</v>
      </c>
      <c r="C76" s="895" t="s">
        <v>3778</v>
      </c>
    </row>
    <row r="77" spans="1:3">
      <c r="A77" s="2339" t="s">
        <v>3779</v>
      </c>
      <c r="B77" s="1604" t="s">
        <v>3780</v>
      </c>
      <c r="C77" s="895" t="s">
        <v>3781</v>
      </c>
    </row>
    <row r="78" spans="1:3" ht="25.5">
      <c r="A78" s="2340"/>
      <c r="B78" s="1604" t="s">
        <v>3782</v>
      </c>
      <c r="C78" s="895" t="s">
        <v>5696</v>
      </c>
    </row>
    <row r="79" spans="1:3" ht="25.5">
      <c r="A79" s="2340"/>
      <c r="B79" s="1604" t="s">
        <v>3783</v>
      </c>
      <c r="C79" s="895" t="s">
        <v>3784</v>
      </c>
    </row>
    <row r="80" spans="1:3" ht="25.5">
      <c r="A80" s="2340"/>
      <c r="B80" s="1604" t="s">
        <v>3785</v>
      </c>
      <c r="C80" s="895" t="s">
        <v>3786</v>
      </c>
    </row>
    <row r="81" spans="1:3" ht="25.5">
      <c r="A81" s="2340"/>
      <c r="B81" s="1604" t="s">
        <v>3787</v>
      </c>
      <c r="C81" s="895" t="s">
        <v>5698</v>
      </c>
    </row>
    <row r="82" spans="1:3" ht="409.5">
      <c r="A82" s="2340"/>
      <c r="B82" s="1604" t="s">
        <v>3788</v>
      </c>
      <c r="C82" s="1649" t="s">
        <v>5697</v>
      </c>
    </row>
    <row r="83" spans="1:3">
      <c r="A83" s="2339" t="s">
        <v>3789</v>
      </c>
      <c r="B83" s="1604" t="s">
        <v>3790</v>
      </c>
      <c r="C83" s="895" t="s">
        <v>3791</v>
      </c>
    </row>
    <row r="84" spans="1:3" ht="25.5">
      <c r="A84" s="2340"/>
      <c r="B84" s="1604" t="s">
        <v>3792</v>
      </c>
      <c r="C84" s="895" t="s">
        <v>3793</v>
      </c>
    </row>
    <row r="85" spans="1:3" ht="25.5">
      <c r="A85" s="2340"/>
      <c r="B85" s="1604" t="s">
        <v>3794</v>
      </c>
      <c r="C85" s="895" t="s">
        <v>3795</v>
      </c>
    </row>
    <row r="86" spans="1:3" ht="25.5">
      <c r="A86" s="2340"/>
      <c r="B86" s="1604" t="s">
        <v>3796</v>
      </c>
      <c r="C86" s="895" t="s">
        <v>3797</v>
      </c>
    </row>
    <row r="87" spans="1:3" ht="38.25">
      <c r="A87" s="2340"/>
      <c r="B87" s="1604" t="s">
        <v>3798</v>
      </c>
      <c r="C87" s="895" t="s">
        <v>3799</v>
      </c>
    </row>
    <row r="88" spans="1:3" ht="25.5">
      <c r="A88" s="2340"/>
      <c r="B88" s="1604" t="s">
        <v>3800</v>
      </c>
      <c r="C88" s="895" t="s">
        <v>3801</v>
      </c>
    </row>
    <row r="89" spans="1:3" ht="25.5">
      <c r="A89" s="2340"/>
      <c r="B89" s="1604" t="s">
        <v>3802</v>
      </c>
      <c r="C89" s="895" t="s">
        <v>3803</v>
      </c>
    </row>
    <row r="90" spans="1:3" ht="25.5">
      <c r="A90" s="2340"/>
      <c r="B90" s="1604" t="s">
        <v>3804</v>
      </c>
      <c r="C90" s="895" t="s">
        <v>3805</v>
      </c>
    </row>
    <row r="91" spans="1:3" ht="25.5">
      <c r="A91" s="2340"/>
      <c r="B91" s="1604" t="s">
        <v>3806</v>
      </c>
      <c r="C91" s="895" t="s">
        <v>3807</v>
      </c>
    </row>
    <row r="92" spans="1:3" ht="25.5">
      <c r="A92" s="2340"/>
      <c r="B92" s="1604" t="s">
        <v>3808</v>
      </c>
      <c r="C92" s="895" t="s">
        <v>3809</v>
      </c>
    </row>
    <row r="93" spans="1:3" ht="25.5">
      <c r="A93" s="2341"/>
      <c r="B93" s="1604"/>
      <c r="C93" s="895" t="s">
        <v>3810</v>
      </c>
    </row>
    <row r="94" spans="1:3">
      <c r="A94" s="2111" t="s">
        <v>3811</v>
      </c>
      <c r="B94" s="1604" t="s">
        <v>3812</v>
      </c>
      <c r="C94" s="895" t="s">
        <v>3653</v>
      </c>
    </row>
    <row r="95" spans="1:3">
      <c r="A95" s="2111"/>
      <c r="B95" s="1604" t="s">
        <v>3813</v>
      </c>
      <c r="C95" s="895" t="s">
        <v>3814</v>
      </c>
    </row>
    <row r="96" spans="1:3" ht="51">
      <c r="A96" s="2111"/>
      <c r="B96" s="1604" t="s">
        <v>3815</v>
      </c>
      <c r="C96" s="1605" t="s">
        <v>5699</v>
      </c>
    </row>
    <row r="97" spans="1:3" ht="25.5">
      <c r="A97" s="2111"/>
      <c r="B97" s="1604" t="s">
        <v>3816</v>
      </c>
      <c r="C97" s="895" t="s">
        <v>3817</v>
      </c>
    </row>
    <row r="98" spans="1:3" ht="38.25">
      <c r="A98" s="2111"/>
      <c r="B98" s="1604" t="s">
        <v>3818</v>
      </c>
      <c r="C98" s="895" t="s">
        <v>5700</v>
      </c>
    </row>
    <row r="99" spans="1:3" ht="25.5">
      <c r="A99" s="2111"/>
      <c r="B99" s="1604" t="s">
        <v>3819</v>
      </c>
      <c r="C99" s="895" t="s">
        <v>3820</v>
      </c>
    </row>
    <row r="100" spans="1:3" ht="25.5">
      <c r="A100" s="2111"/>
      <c r="B100" s="1604" t="s">
        <v>3821</v>
      </c>
      <c r="C100" s="895" t="s">
        <v>3822</v>
      </c>
    </row>
    <row r="101" spans="1:3" ht="25.5">
      <c r="A101" s="2111"/>
      <c r="B101" s="1604" t="s">
        <v>3823</v>
      </c>
      <c r="C101" s="895" t="s">
        <v>5701</v>
      </c>
    </row>
    <row r="102" spans="1:3">
      <c r="A102" s="2111" t="s">
        <v>3824</v>
      </c>
      <c r="B102" s="1604" t="s">
        <v>3825</v>
      </c>
      <c r="C102" s="895" t="s">
        <v>3826</v>
      </c>
    </row>
    <row r="103" spans="1:3" ht="25.5">
      <c r="A103" s="2111"/>
      <c r="B103" s="1604" t="s">
        <v>3827</v>
      </c>
      <c r="C103" s="1605" t="s">
        <v>5703</v>
      </c>
    </row>
    <row r="104" spans="1:3" ht="25.5">
      <c r="A104" s="2111"/>
      <c r="B104" s="1604" t="s">
        <v>3828</v>
      </c>
      <c r="C104" s="895" t="s">
        <v>3829</v>
      </c>
    </row>
    <row r="105" spans="1:3" ht="25.5">
      <c r="A105" s="2111"/>
      <c r="B105" s="1604" t="s">
        <v>3830</v>
      </c>
      <c r="C105" s="895" t="s">
        <v>3831</v>
      </c>
    </row>
    <row r="106" spans="1:3" ht="25.5">
      <c r="A106" s="2111"/>
      <c r="B106" s="1604" t="s">
        <v>3832</v>
      </c>
      <c r="C106" s="895" t="s">
        <v>3833</v>
      </c>
    </row>
    <row r="107" spans="1:3" ht="25.5">
      <c r="A107" s="2111"/>
      <c r="B107" s="1604" t="s">
        <v>3834</v>
      </c>
      <c r="C107" s="1605" t="s">
        <v>3835</v>
      </c>
    </row>
    <row r="108" spans="1:3" ht="25.5">
      <c r="A108" s="2111"/>
      <c r="B108" s="1604" t="s">
        <v>3836</v>
      </c>
      <c r="C108" s="1605" t="s">
        <v>5702</v>
      </c>
    </row>
    <row r="109" spans="1:3" ht="25.5">
      <c r="A109" s="2111"/>
      <c r="B109" s="1604" t="s">
        <v>3837</v>
      </c>
      <c r="C109" s="1605" t="s">
        <v>3838</v>
      </c>
    </row>
    <row r="110" spans="1:3" ht="25.5">
      <c r="A110" s="2111"/>
      <c r="B110" s="1604" t="s">
        <v>3839</v>
      </c>
      <c r="C110" s="1605" t="s">
        <v>3840</v>
      </c>
    </row>
    <row r="111" spans="1:3" ht="12.75" customHeight="1">
      <c r="A111" s="2111" t="s">
        <v>3841</v>
      </c>
      <c r="B111" s="1604" t="s">
        <v>3842</v>
      </c>
      <c r="C111" s="895" t="s">
        <v>3653</v>
      </c>
    </row>
    <row r="112" spans="1:3" ht="25.5">
      <c r="A112" s="2111"/>
      <c r="B112" s="1604" t="s">
        <v>3843</v>
      </c>
      <c r="C112" s="895" t="s">
        <v>3844</v>
      </c>
    </row>
    <row r="113" spans="1:5" ht="25.5">
      <c r="A113" s="2111"/>
      <c r="B113" s="1604" t="s">
        <v>3845</v>
      </c>
      <c r="C113" s="895" t="s">
        <v>3846</v>
      </c>
    </row>
    <row r="114" spans="1:5" ht="25.5">
      <c r="A114" s="2111"/>
      <c r="B114" s="1604" t="s">
        <v>3847</v>
      </c>
      <c r="C114" s="895" t="s">
        <v>3848</v>
      </c>
    </row>
    <row r="115" spans="1:5" ht="25.5">
      <c r="A115" s="2111"/>
      <c r="B115" s="1604" t="s">
        <v>3849</v>
      </c>
      <c r="C115" s="895" t="s">
        <v>3850</v>
      </c>
    </row>
    <row r="116" spans="1:5" ht="25.5">
      <c r="A116" s="2111"/>
      <c r="B116" s="1604" t="s">
        <v>3851</v>
      </c>
      <c r="C116" s="1649" t="s">
        <v>3852</v>
      </c>
    </row>
    <row r="117" spans="1:5" ht="25.5">
      <c r="A117" s="2111"/>
      <c r="B117" s="1604" t="s">
        <v>3853</v>
      </c>
      <c r="C117" s="1649" t="s">
        <v>3854</v>
      </c>
    </row>
    <row r="118" spans="1:5" ht="25.5">
      <c r="A118" s="2111"/>
      <c r="B118" s="1604" t="s">
        <v>3855</v>
      </c>
      <c r="C118" s="895" t="s">
        <v>3856</v>
      </c>
    </row>
    <row r="119" spans="1:5" ht="25.5">
      <c r="A119" s="2111"/>
      <c r="B119" s="1604" t="s">
        <v>3857</v>
      </c>
      <c r="C119" s="1650" t="s">
        <v>3858</v>
      </c>
    </row>
    <row r="120" spans="1:5" ht="25.5">
      <c r="A120" s="2111"/>
      <c r="B120" s="1604" t="s">
        <v>3859</v>
      </c>
      <c r="C120" s="1650" t="s">
        <v>3860</v>
      </c>
    </row>
    <row r="121" spans="1:5" s="159" customFormat="1">
      <c r="A121" s="2342" t="s">
        <v>2012</v>
      </c>
      <c r="B121" s="2273"/>
      <c r="C121" s="2273"/>
      <c r="D121" s="705"/>
      <c r="E121" s="705"/>
    </row>
    <row r="122" spans="1:5" s="159" customFormat="1">
      <c r="A122" s="2339" t="s">
        <v>4009</v>
      </c>
      <c r="B122" s="1604" t="s">
        <v>5715</v>
      </c>
      <c r="C122" s="1605" t="s">
        <v>3915</v>
      </c>
      <c r="D122" s="705"/>
      <c r="E122" s="705"/>
    </row>
    <row r="123" spans="1:5" s="159" customFormat="1">
      <c r="A123" s="2340"/>
      <c r="B123" s="1604" t="s">
        <v>4010</v>
      </c>
      <c r="C123" s="1605" t="s">
        <v>4011</v>
      </c>
      <c r="D123" s="705"/>
      <c r="E123" s="705"/>
    </row>
    <row r="124" spans="1:5" s="159" customFormat="1" ht="25.5">
      <c r="A124" s="2340"/>
      <c r="B124" s="1604" t="s">
        <v>4012</v>
      </c>
      <c r="C124" s="1605" t="s">
        <v>4013</v>
      </c>
      <c r="D124" s="705"/>
      <c r="E124" s="705"/>
    </row>
    <row r="125" spans="1:5" s="159" customFormat="1" ht="25.5">
      <c r="A125" s="2340"/>
      <c r="B125" s="1604" t="s">
        <v>4014</v>
      </c>
      <c r="C125" s="1605" t="s">
        <v>4015</v>
      </c>
      <c r="D125" s="705"/>
      <c r="E125" s="705"/>
    </row>
    <row r="126" spans="1:5" s="159" customFormat="1">
      <c r="A126" s="2340"/>
      <c r="B126" s="1604" t="s">
        <v>4016</v>
      </c>
      <c r="C126" s="1605" t="s">
        <v>4017</v>
      </c>
      <c r="D126" s="705"/>
      <c r="E126" s="705"/>
    </row>
    <row r="127" spans="1:5" s="159" customFormat="1" ht="25.5">
      <c r="A127" s="2340"/>
      <c r="B127" s="1604" t="s">
        <v>4018</v>
      </c>
      <c r="C127" s="1605" t="s">
        <v>4019</v>
      </c>
      <c r="D127" s="705"/>
      <c r="E127" s="705"/>
    </row>
    <row r="128" spans="1:5" s="159" customFormat="1" ht="25.5">
      <c r="A128" s="2340"/>
      <c r="B128" s="1604" t="s">
        <v>4020</v>
      </c>
      <c r="C128" s="1605" t="s">
        <v>4021</v>
      </c>
      <c r="D128" s="705"/>
      <c r="E128" s="705"/>
    </row>
    <row r="129" spans="1:5" s="159" customFormat="1">
      <c r="A129" s="2340"/>
      <c r="B129" s="1604" t="s">
        <v>4022</v>
      </c>
      <c r="C129" s="1605" t="s">
        <v>4023</v>
      </c>
      <c r="D129" s="705"/>
      <c r="E129" s="705"/>
    </row>
    <row r="130" spans="1:5" s="159" customFormat="1" ht="25.5">
      <c r="A130" s="2340"/>
      <c r="B130" s="1604" t="s">
        <v>4024</v>
      </c>
      <c r="C130" s="1605" t="s">
        <v>4025</v>
      </c>
      <c r="D130" s="705"/>
      <c r="E130" s="705"/>
    </row>
    <row r="131" spans="1:5" s="159" customFormat="1" ht="25.5">
      <c r="A131" s="2340"/>
      <c r="B131" s="1604" t="s">
        <v>4026</v>
      </c>
      <c r="C131" s="1605" t="s">
        <v>4027</v>
      </c>
      <c r="D131" s="705"/>
      <c r="E131" s="705"/>
    </row>
    <row r="132" spans="1:5" s="159" customFormat="1" ht="25.5">
      <c r="A132" s="2340"/>
      <c r="B132" s="1604" t="s">
        <v>4028</v>
      </c>
      <c r="C132" s="1605" t="s">
        <v>5716</v>
      </c>
      <c r="D132" s="705"/>
      <c r="E132" s="705"/>
    </row>
    <row r="133" spans="1:5" s="159" customFormat="1" ht="25.5">
      <c r="A133" s="2340"/>
      <c r="B133" s="1604" t="s">
        <v>4029</v>
      </c>
      <c r="C133" s="1605" t="s">
        <v>4030</v>
      </c>
      <c r="D133" s="705"/>
      <c r="E133" s="705"/>
    </row>
    <row r="134" spans="1:5" s="159" customFormat="1" ht="25.5">
      <c r="A134" s="2340"/>
      <c r="B134" s="1604" t="s">
        <v>4031</v>
      </c>
      <c r="C134" s="1605" t="s">
        <v>4032</v>
      </c>
      <c r="D134" s="705"/>
      <c r="E134" s="705"/>
    </row>
    <row r="135" spans="1:5" s="159" customFormat="1" ht="25.5">
      <c r="A135" s="2340"/>
      <c r="B135" s="1604" t="s">
        <v>4033</v>
      </c>
      <c r="C135" s="1605" t="s">
        <v>5717</v>
      </c>
      <c r="D135" s="705"/>
      <c r="E135" s="705"/>
    </row>
    <row r="136" spans="1:5" s="159" customFormat="1">
      <c r="A136" s="2341"/>
      <c r="B136" s="1604" t="s">
        <v>4034</v>
      </c>
      <c r="C136" s="1605" t="s">
        <v>4035</v>
      </c>
      <c r="D136" s="705"/>
      <c r="E136" s="705"/>
    </row>
    <row r="137" spans="1:5" s="159" customFormat="1" ht="38.25">
      <c r="A137" s="2339" t="s">
        <v>3989</v>
      </c>
      <c r="B137" s="1604" t="s">
        <v>3990</v>
      </c>
      <c r="C137" s="1605" t="s">
        <v>3991</v>
      </c>
      <c r="D137" s="705"/>
      <c r="E137" s="705"/>
    </row>
    <row r="138" spans="1:5" s="159" customFormat="1" ht="25.5">
      <c r="A138" s="2340"/>
      <c r="B138" s="1604" t="s">
        <v>3992</v>
      </c>
      <c r="C138" s="1605" t="s">
        <v>3993</v>
      </c>
      <c r="D138" s="705"/>
      <c r="E138" s="705"/>
    </row>
    <row r="139" spans="1:5" s="159" customFormat="1" ht="25.5">
      <c r="A139" s="2340"/>
      <c r="B139" s="1604" t="s">
        <v>3994</v>
      </c>
      <c r="C139" s="1605" t="s">
        <v>3995</v>
      </c>
      <c r="D139" s="705"/>
      <c r="E139" s="705"/>
    </row>
    <row r="140" spans="1:5" s="159" customFormat="1" ht="25.5">
      <c r="A140" s="2340"/>
      <c r="B140" s="1604" t="s">
        <v>3996</v>
      </c>
      <c r="C140" s="1605" t="s">
        <v>5714</v>
      </c>
      <c r="D140" s="705"/>
      <c r="E140" s="705"/>
    </row>
    <row r="141" spans="1:5" s="159" customFormat="1" ht="25.5">
      <c r="A141" s="2340"/>
      <c r="B141" s="1604" t="s">
        <v>3997</v>
      </c>
      <c r="C141" s="1605" t="s">
        <v>3998</v>
      </c>
      <c r="D141" s="705"/>
      <c r="E141" s="705"/>
    </row>
    <row r="142" spans="1:5" s="159" customFormat="1">
      <c r="A142" s="2340"/>
      <c r="B142" s="1604" t="s">
        <v>3999</v>
      </c>
      <c r="C142" s="1605" t="s">
        <v>4000</v>
      </c>
      <c r="D142" s="705"/>
      <c r="E142" s="705"/>
    </row>
    <row r="143" spans="1:5" s="159" customFormat="1" ht="25.5">
      <c r="A143" s="2340"/>
      <c r="B143" s="1604" t="s">
        <v>4001</v>
      </c>
      <c r="C143" s="1605" t="s">
        <v>4002</v>
      </c>
      <c r="D143" s="705"/>
      <c r="E143" s="705"/>
    </row>
    <row r="144" spans="1:5" s="159" customFormat="1" ht="25.5">
      <c r="A144" s="2340"/>
      <c r="B144" s="1604" t="s">
        <v>4003</v>
      </c>
      <c r="C144" s="1605" t="s">
        <v>4004</v>
      </c>
      <c r="D144" s="705"/>
      <c r="E144" s="705"/>
    </row>
    <row r="145" spans="1:5" s="159" customFormat="1" ht="25.5">
      <c r="A145" s="2340"/>
      <c r="B145" s="1604" t="s">
        <v>4005</v>
      </c>
      <c r="C145" s="1605" t="s">
        <v>4006</v>
      </c>
      <c r="D145" s="705"/>
      <c r="E145" s="705"/>
    </row>
    <row r="146" spans="1:5" s="159" customFormat="1" ht="25.5">
      <c r="A146" s="2341"/>
      <c r="B146" s="1604" t="s">
        <v>4007</v>
      </c>
      <c r="C146" s="1605" t="s">
        <v>4008</v>
      </c>
      <c r="D146" s="705"/>
      <c r="E146" s="705"/>
    </row>
    <row r="147" spans="1:5" s="159" customFormat="1" ht="38.25">
      <c r="A147" s="2339" t="s">
        <v>3975</v>
      </c>
      <c r="B147" s="1604" t="s">
        <v>3976</v>
      </c>
      <c r="C147" s="1605" t="s">
        <v>3977</v>
      </c>
      <c r="D147" s="705"/>
      <c r="E147" s="705"/>
    </row>
    <row r="148" spans="1:5" s="159" customFormat="1" ht="63.75">
      <c r="A148" s="2340"/>
      <c r="B148" s="1604" t="s">
        <v>3978</v>
      </c>
      <c r="C148" s="1605" t="s">
        <v>3979</v>
      </c>
      <c r="D148" s="705"/>
      <c r="E148" s="705"/>
    </row>
    <row r="149" spans="1:5" s="159" customFormat="1" ht="25.5">
      <c r="A149" s="2340"/>
      <c r="B149" s="1604" t="s">
        <v>3980</v>
      </c>
      <c r="C149" s="1605" t="s">
        <v>3981</v>
      </c>
      <c r="D149" s="705"/>
      <c r="E149" s="705"/>
    </row>
    <row r="150" spans="1:5" s="159" customFormat="1" ht="25.5">
      <c r="A150" s="2340"/>
      <c r="B150" s="1604" t="s">
        <v>3982</v>
      </c>
      <c r="C150" s="1605" t="s">
        <v>5712</v>
      </c>
      <c r="D150" s="705"/>
      <c r="E150" s="705"/>
    </row>
    <row r="151" spans="1:5" s="159" customFormat="1" ht="25.5">
      <c r="A151" s="2340"/>
      <c r="B151" s="1604" t="s">
        <v>3983</v>
      </c>
      <c r="C151" s="1605" t="s">
        <v>3935</v>
      </c>
      <c r="D151" s="705"/>
      <c r="E151" s="705"/>
    </row>
    <row r="152" spans="1:5" s="159" customFormat="1" ht="38.25">
      <c r="A152" s="2340"/>
      <c r="B152" s="1604" t="s">
        <v>3984</v>
      </c>
      <c r="C152" s="1605" t="s">
        <v>5713</v>
      </c>
      <c r="D152" s="705"/>
      <c r="E152" s="705"/>
    </row>
    <row r="153" spans="1:5" s="159" customFormat="1" ht="25.5">
      <c r="A153" s="2340"/>
      <c r="B153" s="1604" t="s">
        <v>3985</v>
      </c>
      <c r="C153" s="1605" t="s">
        <v>3986</v>
      </c>
      <c r="D153" s="705"/>
      <c r="E153" s="705"/>
    </row>
    <row r="154" spans="1:5" s="159" customFormat="1" ht="25.5">
      <c r="A154" s="2341"/>
      <c r="B154" s="1604" t="s">
        <v>3987</v>
      </c>
      <c r="C154" s="1605" t="s">
        <v>3988</v>
      </c>
      <c r="D154" s="705"/>
      <c r="E154" s="705"/>
    </row>
    <row r="155" spans="1:5" s="159" customFormat="1">
      <c r="A155" s="2339" t="s">
        <v>3971</v>
      </c>
      <c r="B155" s="1604" t="s">
        <v>3972</v>
      </c>
      <c r="C155" s="1605" t="s">
        <v>3915</v>
      </c>
      <c r="D155" s="705"/>
      <c r="E155" s="705"/>
    </row>
    <row r="156" spans="1:5" s="159" customFormat="1">
      <c r="A156" s="2341"/>
      <c r="B156" s="1604" t="s">
        <v>3973</v>
      </c>
      <c r="C156" s="1605" t="s">
        <v>3974</v>
      </c>
      <c r="D156" s="705"/>
      <c r="E156" s="705"/>
    </row>
    <row r="157" spans="1:5" s="159" customFormat="1">
      <c r="A157" s="2339" t="s">
        <v>3964</v>
      </c>
      <c r="B157" s="1604" t="s">
        <v>3965</v>
      </c>
      <c r="C157" s="1605" t="s">
        <v>3915</v>
      </c>
      <c r="D157" s="705"/>
      <c r="E157" s="705"/>
    </row>
    <row r="158" spans="1:5" s="159" customFormat="1" ht="25.5">
      <c r="A158" s="2340"/>
      <c r="B158" s="1604" t="s">
        <v>3966</v>
      </c>
      <c r="C158" s="1605" t="s">
        <v>3967</v>
      </c>
      <c r="D158" s="705"/>
      <c r="E158" s="705"/>
    </row>
    <row r="159" spans="1:5" s="159" customFormat="1">
      <c r="A159" s="2340"/>
      <c r="B159" s="1604" t="s">
        <v>3968</v>
      </c>
      <c r="C159" s="1605" t="s">
        <v>3969</v>
      </c>
      <c r="D159" s="705"/>
      <c r="E159" s="705"/>
    </row>
    <row r="160" spans="1:5" s="159" customFormat="1" ht="25.5">
      <c r="A160" s="2341"/>
      <c r="B160" s="1604" t="s">
        <v>3970</v>
      </c>
      <c r="C160" s="1605" t="s">
        <v>5709</v>
      </c>
      <c r="D160" s="705"/>
      <c r="E160" s="705"/>
    </row>
    <row r="161" spans="1:5" s="159" customFormat="1">
      <c r="A161" s="2339" t="s">
        <v>3952</v>
      </c>
      <c r="B161" s="1604" t="s">
        <v>3953</v>
      </c>
      <c r="C161" s="1605" t="s">
        <v>3915</v>
      </c>
      <c r="D161" s="705"/>
      <c r="E161" s="705"/>
    </row>
    <row r="162" spans="1:5" s="159" customFormat="1" ht="25.5">
      <c r="A162" s="2340"/>
      <c r="B162" s="1604" t="s">
        <v>3954</v>
      </c>
      <c r="C162" s="1605" t="s">
        <v>5479</v>
      </c>
      <c r="D162" s="705"/>
      <c r="E162" s="705"/>
    </row>
    <row r="163" spans="1:5" s="159" customFormat="1" ht="25.5">
      <c r="A163" s="2340"/>
      <c r="B163" s="1604" t="s">
        <v>3955</v>
      </c>
      <c r="C163" s="1605" t="s">
        <v>5711</v>
      </c>
      <c r="D163" s="705"/>
      <c r="E163" s="705"/>
    </row>
    <row r="164" spans="1:5" s="159" customFormat="1" ht="38.25">
      <c r="A164" s="2340"/>
      <c r="B164" s="1604" t="s">
        <v>3956</v>
      </c>
      <c r="C164" s="1605" t="s">
        <v>3957</v>
      </c>
      <c r="D164" s="705"/>
      <c r="E164" s="705"/>
    </row>
    <row r="165" spans="1:5" s="159" customFormat="1" ht="25.5">
      <c r="A165" s="2340"/>
      <c r="B165" s="1604" t="s">
        <v>3958</v>
      </c>
      <c r="C165" s="1605" t="s">
        <v>3959</v>
      </c>
      <c r="D165" s="705"/>
      <c r="E165" s="705"/>
    </row>
    <row r="166" spans="1:5" s="159" customFormat="1" ht="25.5">
      <c r="A166" s="2340"/>
      <c r="B166" s="1604" t="s">
        <v>3960</v>
      </c>
      <c r="C166" s="1605" t="s">
        <v>3961</v>
      </c>
      <c r="D166" s="705"/>
      <c r="E166" s="705"/>
    </row>
    <row r="167" spans="1:5" s="159" customFormat="1" ht="25.5">
      <c r="A167" s="2341"/>
      <c r="B167" s="1604" t="s">
        <v>3962</v>
      </c>
      <c r="C167" s="1605" t="s">
        <v>3963</v>
      </c>
      <c r="D167" s="705"/>
      <c r="E167" s="705"/>
    </row>
    <row r="168" spans="1:5" s="159" customFormat="1">
      <c r="A168" s="2339" t="s">
        <v>3948</v>
      </c>
      <c r="B168" s="1604" t="s">
        <v>3949</v>
      </c>
      <c r="C168" s="1605" t="s">
        <v>3915</v>
      </c>
      <c r="D168" s="705"/>
      <c r="E168" s="705"/>
    </row>
    <row r="169" spans="1:5" s="159" customFormat="1" ht="25.5">
      <c r="A169" s="2341"/>
      <c r="B169" s="1604" t="s">
        <v>3950</v>
      </c>
      <c r="C169" s="1605" t="s">
        <v>3951</v>
      </c>
      <c r="D169" s="705"/>
      <c r="E169" s="705"/>
    </row>
    <row r="170" spans="1:5" s="159" customFormat="1" ht="25.5">
      <c r="A170" s="2339" t="s">
        <v>3928</v>
      </c>
      <c r="B170" s="1604" t="s">
        <v>3929</v>
      </c>
      <c r="C170" s="1605" t="s">
        <v>3930</v>
      </c>
      <c r="D170" s="705"/>
      <c r="E170" s="705"/>
    </row>
    <row r="171" spans="1:5" s="159" customFormat="1">
      <c r="A171" s="2340"/>
      <c r="B171" s="1604" t="s">
        <v>3931</v>
      </c>
      <c r="C171" s="1605" t="s">
        <v>3932</v>
      </c>
      <c r="D171" s="705"/>
      <c r="E171" s="705"/>
    </row>
    <row r="172" spans="1:5" s="159" customFormat="1" ht="25.5">
      <c r="A172" s="2340"/>
      <c r="B172" s="1604" t="s">
        <v>3933</v>
      </c>
      <c r="C172" s="1605" t="s">
        <v>5710</v>
      </c>
      <c r="D172" s="705"/>
      <c r="E172" s="705"/>
    </row>
    <row r="173" spans="1:5" s="159" customFormat="1" ht="25.5">
      <c r="A173" s="2340"/>
      <c r="B173" s="1604" t="s">
        <v>3934</v>
      </c>
      <c r="C173" s="1605" t="s">
        <v>3935</v>
      </c>
      <c r="D173" s="705"/>
      <c r="E173" s="705"/>
    </row>
    <row r="174" spans="1:5" s="159" customFormat="1" ht="25.5">
      <c r="A174" s="2340"/>
      <c r="B174" s="1604" t="s">
        <v>3936</v>
      </c>
      <c r="C174" s="1605" t="s">
        <v>3937</v>
      </c>
      <c r="D174" s="705"/>
      <c r="E174" s="705"/>
    </row>
    <row r="175" spans="1:5" s="159" customFormat="1" ht="25.5">
      <c r="A175" s="2340"/>
      <c r="B175" s="1604" t="s">
        <v>3938</v>
      </c>
      <c r="C175" s="1605" t="s">
        <v>3939</v>
      </c>
      <c r="D175" s="705"/>
      <c r="E175" s="705"/>
    </row>
    <row r="176" spans="1:5" s="159" customFormat="1" ht="25.5">
      <c r="A176" s="2340"/>
      <c r="B176" s="1604" t="s">
        <v>3940</v>
      </c>
      <c r="C176" s="1605" t="s">
        <v>3941</v>
      </c>
      <c r="D176" s="705"/>
      <c r="E176" s="705"/>
    </row>
    <row r="177" spans="1:5" s="159" customFormat="1">
      <c r="A177" s="2340"/>
      <c r="B177" s="1604" t="s">
        <v>3942</v>
      </c>
      <c r="C177" s="1605" t="s">
        <v>3943</v>
      </c>
      <c r="D177" s="705"/>
      <c r="E177" s="705"/>
    </row>
    <row r="178" spans="1:5" s="159" customFormat="1">
      <c r="A178" s="2340"/>
      <c r="B178" s="1604" t="s">
        <v>3944</v>
      </c>
      <c r="C178" s="1605" t="s">
        <v>3945</v>
      </c>
      <c r="D178" s="705"/>
      <c r="E178" s="705"/>
    </row>
    <row r="179" spans="1:5" s="159" customFormat="1" ht="25.5">
      <c r="A179" s="2341"/>
      <c r="B179" s="1604" t="s">
        <v>3946</v>
      </c>
      <c r="C179" s="1605" t="s">
        <v>3947</v>
      </c>
      <c r="D179" s="705"/>
      <c r="E179" s="705"/>
    </row>
    <row r="180" spans="1:5" s="159" customFormat="1">
      <c r="A180" s="2339" t="s">
        <v>3920</v>
      </c>
      <c r="B180" s="1604" t="s">
        <v>3921</v>
      </c>
      <c r="C180" s="1605" t="s">
        <v>3915</v>
      </c>
      <c r="D180" s="705"/>
      <c r="E180" s="705"/>
    </row>
    <row r="181" spans="1:5" s="159" customFormat="1" ht="25.5">
      <c r="A181" s="2340"/>
      <c r="B181" s="1604" t="s">
        <v>3922</v>
      </c>
      <c r="C181" s="1605" t="s">
        <v>3923</v>
      </c>
      <c r="D181" s="705"/>
      <c r="E181" s="705"/>
    </row>
    <row r="182" spans="1:5" s="159" customFormat="1" ht="25.5">
      <c r="A182" s="2340"/>
      <c r="B182" s="1604" t="s">
        <v>3924</v>
      </c>
      <c r="C182" s="1605" t="s">
        <v>3925</v>
      </c>
      <c r="D182" s="705"/>
      <c r="E182" s="705"/>
    </row>
    <row r="183" spans="1:5" s="159" customFormat="1" ht="25.5">
      <c r="A183" s="2341"/>
      <c r="B183" s="1604" t="s">
        <v>3926</v>
      </c>
      <c r="C183" s="1605" t="s">
        <v>3927</v>
      </c>
      <c r="D183" s="705"/>
      <c r="E183" s="705"/>
    </row>
    <row r="184" spans="1:5" s="159" customFormat="1">
      <c r="A184" s="2339" t="s">
        <v>3913</v>
      </c>
      <c r="B184" s="1604" t="s">
        <v>3914</v>
      </c>
      <c r="C184" s="1605" t="s">
        <v>3915</v>
      </c>
      <c r="D184" s="705"/>
      <c r="E184" s="705"/>
    </row>
    <row r="185" spans="1:5" s="159" customFormat="1">
      <c r="A185" s="2340"/>
      <c r="B185" s="1604" t="s">
        <v>3916</v>
      </c>
      <c r="C185" s="1605" t="s">
        <v>3917</v>
      </c>
      <c r="D185" s="705"/>
      <c r="E185" s="705"/>
    </row>
    <row r="186" spans="1:5" s="159" customFormat="1" ht="25.5">
      <c r="A186" s="2341"/>
      <c r="B186" s="1604" t="s">
        <v>3918</v>
      </c>
      <c r="C186" s="1605" t="s">
        <v>3919</v>
      </c>
      <c r="D186" s="705"/>
      <c r="E186" s="705"/>
    </row>
    <row r="187" spans="1:5" s="159" customFormat="1">
      <c r="A187" s="2339" t="s">
        <v>3892</v>
      </c>
      <c r="B187" s="1604" t="s">
        <v>3893</v>
      </c>
      <c r="C187" s="1605" t="s">
        <v>3894</v>
      </c>
      <c r="D187" s="705"/>
      <c r="E187" s="705"/>
    </row>
    <row r="188" spans="1:5" s="159" customFormat="1">
      <c r="A188" s="2340"/>
      <c r="B188" s="1604" t="s">
        <v>3895</v>
      </c>
      <c r="C188" s="1605" t="s">
        <v>3896</v>
      </c>
      <c r="D188" s="705"/>
      <c r="E188" s="705"/>
    </row>
    <row r="189" spans="1:5" s="159" customFormat="1" ht="25.5">
      <c r="A189" s="2340"/>
      <c r="B189" s="1604" t="s">
        <v>3897</v>
      </c>
      <c r="C189" s="1605" t="s">
        <v>5705</v>
      </c>
      <c r="D189" s="705"/>
      <c r="E189" s="705"/>
    </row>
    <row r="190" spans="1:5" s="159" customFormat="1" ht="25.5">
      <c r="A190" s="2340"/>
      <c r="B190" s="1604" t="s">
        <v>3898</v>
      </c>
      <c r="C190" s="1605" t="s">
        <v>3899</v>
      </c>
      <c r="D190" s="705"/>
      <c r="E190" s="705"/>
    </row>
    <row r="191" spans="1:5" s="159" customFormat="1" ht="89.25">
      <c r="A191" s="2340"/>
      <c r="B191" s="1604" t="s">
        <v>3900</v>
      </c>
      <c r="C191" s="1605" t="s">
        <v>5706</v>
      </c>
      <c r="D191" s="705"/>
      <c r="E191" s="705"/>
    </row>
    <row r="192" spans="1:5" s="159" customFormat="1" ht="25.5">
      <c r="A192" s="2340"/>
      <c r="B192" s="1604" t="s">
        <v>3901</v>
      </c>
      <c r="C192" s="1605" t="s">
        <v>5707</v>
      </c>
      <c r="D192" s="705"/>
      <c r="E192" s="705"/>
    </row>
    <row r="193" spans="1:5" s="159" customFormat="1" ht="25.5">
      <c r="A193" s="2340"/>
      <c r="B193" s="1604" t="s">
        <v>3902</v>
      </c>
      <c r="C193" s="1605" t="s">
        <v>3903</v>
      </c>
      <c r="D193" s="705"/>
      <c r="E193" s="705"/>
    </row>
    <row r="194" spans="1:5" s="159" customFormat="1">
      <c r="A194" s="2340"/>
      <c r="B194" s="1604" t="s">
        <v>3904</v>
      </c>
      <c r="C194" s="1605" t="s">
        <v>3905</v>
      </c>
      <c r="D194" s="705"/>
      <c r="E194" s="705"/>
    </row>
    <row r="195" spans="1:5" s="159" customFormat="1" ht="38.25">
      <c r="A195" s="2340"/>
      <c r="B195" s="1604" t="s">
        <v>3906</v>
      </c>
      <c r="C195" s="1605" t="s">
        <v>3907</v>
      </c>
      <c r="D195" s="705"/>
      <c r="E195" s="705"/>
    </row>
    <row r="196" spans="1:5" s="159" customFormat="1" ht="25.5">
      <c r="A196" s="2340"/>
      <c r="B196" s="1604" t="s">
        <v>3908</v>
      </c>
      <c r="C196" s="1605" t="s">
        <v>5708</v>
      </c>
      <c r="D196" s="705"/>
      <c r="E196" s="705"/>
    </row>
    <row r="197" spans="1:5" s="159" customFormat="1" ht="25.5">
      <c r="A197" s="2340"/>
      <c r="B197" s="1604" t="s">
        <v>3909</v>
      </c>
      <c r="C197" s="1605" t="s">
        <v>3910</v>
      </c>
      <c r="D197" s="705"/>
      <c r="E197" s="705"/>
    </row>
    <row r="198" spans="1:5" s="159" customFormat="1">
      <c r="A198" s="2341"/>
      <c r="B198" s="1604" t="s">
        <v>3911</v>
      </c>
      <c r="C198" s="1605" t="s">
        <v>3912</v>
      </c>
      <c r="D198" s="705"/>
      <c r="E198" s="705"/>
    </row>
    <row r="199" spans="1:5" s="159" customFormat="1">
      <c r="A199" s="2339" t="s">
        <v>3878</v>
      </c>
      <c r="B199" s="1604" t="s">
        <v>3879</v>
      </c>
      <c r="C199" s="1605" t="s">
        <v>3880</v>
      </c>
      <c r="D199" s="705"/>
      <c r="E199" s="705"/>
    </row>
    <row r="200" spans="1:5" s="159" customFormat="1">
      <c r="A200" s="2340"/>
      <c r="B200" s="1604" t="s">
        <v>3881</v>
      </c>
      <c r="C200" s="1605" t="s">
        <v>3882</v>
      </c>
      <c r="D200" s="705"/>
      <c r="E200" s="705"/>
    </row>
    <row r="201" spans="1:5" s="159" customFormat="1" ht="102">
      <c r="A201" s="2340"/>
      <c r="B201" s="1604" t="s">
        <v>3883</v>
      </c>
      <c r="C201" s="1605" t="s">
        <v>5704</v>
      </c>
      <c r="D201" s="705"/>
      <c r="E201" s="705"/>
    </row>
    <row r="202" spans="1:5" s="159" customFormat="1" ht="25.5">
      <c r="A202" s="2340"/>
      <c r="B202" s="1604" t="s">
        <v>3884</v>
      </c>
      <c r="C202" s="1605" t="s">
        <v>3885</v>
      </c>
      <c r="D202" s="705"/>
      <c r="E202" s="705"/>
    </row>
    <row r="203" spans="1:5" s="159" customFormat="1" ht="25.5">
      <c r="A203" s="2340"/>
      <c r="B203" s="1604" t="s">
        <v>3886</v>
      </c>
      <c r="C203" s="1605" t="s">
        <v>3887</v>
      </c>
      <c r="D203" s="705"/>
      <c r="E203" s="705"/>
    </row>
    <row r="204" spans="1:5" s="159" customFormat="1" ht="38.25">
      <c r="A204" s="2340"/>
      <c r="B204" s="1604" t="s">
        <v>3888</v>
      </c>
      <c r="C204" s="1605" t="s">
        <v>3889</v>
      </c>
      <c r="D204" s="705"/>
      <c r="E204" s="705"/>
    </row>
    <row r="205" spans="1:5" s="159" customFormat="1">
      <c r="A205" s="2341"/>
      <c r="B205" s="1604" t="s">
        <v>3890</v>
      </c>
      <c r="C205" s="1605" t="s">
        <v>3891</v>
      </c>
      <c r="D205" s="705"/>
      <c r="E205" s="705"/>
    </row>
    <row r="206" spans="1:5">
      <c r="A206" s="2111" t="s">
        <v>3861</v>
      </c>
      <c r="B206" s="1604" t="s">
        <v>3862</v>
      </c>
      <c r="C206" s="1605" t="s">
        <v>3863</v>
      </c>
    </row>
    <row r="207" spans="1:5">
      <c r="A207" s="2111"/>
      <c r="B207" s="1604" t="s">
        <v>3864</v>
      </c>
      <c r="C207" s="1605" t="s">
        <v>3865</v>
      </c>
    </row>
    <row r="208" spans="1:5" ht="25.5">
      <c r="A208" s="2111"/>
      <c r="B208" s="1604" t="s">
        <v>3866</v>
      </c>
      <c r="C208" s="1605" t="s">
        <v>3867</v>
      </c>
    </row>
    <row r="209" spans="1:3" ht="25.5">
      <c r="A209" s="2111"/>
      <c r="B209" s="1604" t="s">
        <v>3868</v>
      </c>
      <c r="C209" s="1605" t="s">
        <v>3869</v>
      </c>
    </row>
    <row r="210" spans="1:3" ht="25.5">
      <c r="A210" s="2111"/>
      <c r="B210" s="1604" t="s">
        <v>3870</v>
      </c>
      <c r="C210" s="1605" t="s">
        <v>3871</v>
      </c>
    </row>
    <row r="211" spans="1:3" ht="25.5">
      <c r="A211" s="2111"/>
      <c r="B211" s="1604" t="s">
        <v>3872</v>
      </c>
      <c r="C211" s="1605" t="s">
        <v>3873</v>
      </c>
    </row>
    <row r="212" spans="1:3" ht="25.5">
      <c r="A212" s="2111"/>
      <c r="B212" s="1604" t="s">
        <v>3874</v>
      </c>
      <c r="C212" s="1605" t="s">
        <v>3875</v>
      </c>
    </row>
    <row r="213" spans="1:3" ht="25.5">
      <c r="A213" s="2111"/>
      <c r="B213" s="1604" t="s">
        <v>3876</v>
      </c>
      <c r="C213" s="1605" t="s">
        <v>3877</v>
      </c>
    </row>
    <row r="214" spans="1:3" s="137" customFormat="1">
      <c r="A214" s="2318" t="s">
        <v>2022</v>
      </c>
      <c r="B214" s="2318"/>
      <c r="C214" s="2318"/>
    </row>
    <row r="215" spans="1:3">
      <c r="A215" s="2339" t="s">
        <v>4036</v>
      </c>
      <c r="B215" s="1604" t="s">
        <v>4037</v>
      </c>
      <c r="C215" s="1649" t="s">
        <v>4038</v>
      </c>
    </row>
    <row r="216" spans="1:3" ht="25.5">
      <c r="A216" s="2340"/>
      <c r="B216" s="1604" t="s">
        <v>4039</v>
      </c>
      <c r="C216" s="1649" t="s">
        <v>4040</v>
      </c>
    </row>
    <row r="217" spans="1:3" ht="38.25">
      <c r="A217" s="2340"/>
      <c r="B217" s="1604" t="s">
        <v>4041</v>
      </c>
      <c r="C217" s="1649" t="s">
        <v>4042</v>
      </c>
    </row>
    <row r="218" spans="1:3" ht="38.25">
      <c r="A218" s="2340"/>
      <c r="B218" s="1604" t="s">
        <v>4043</v>
      </c>
      <c r="C218" s="1649" t="s">
        <v>4044</v>
      </c>
    </row>
    <row r="219" spans="1:3" ht="63.75">
      <c r="A219" s="2340"/>
      <c r="B219" s="1604" t="s">
        <v>4045</v>
      </c>
      <c r="C219" s="1649" t="s">
        <v>4046</v>
      </c>
    </row>
    <row r="220" spans="1:3" ht="25.5">
      <c r="A220" s="2340"/>
      <c r="B220" s="1604" t="s">
        <v>4047</v>
      </c>
      <c r="C220" s="1649" t="s">
        <v>4048</v>
      </c>
    </row>
    <row r="221" spans="1:3" ht="38.25">
      <c r="A221" s="2340"/>
      <c r="B221" s="1604" t="s">
        <v>4049</v>
      </c>
      <c r="C221" s="1649" t="s">
        <v>4050</v>
      </c>
    </row>
    <row r="222" spans="1:3">
      <c r="A222" s="2340"/>
      <c r="B222" s="1604" t="s">
        <v>4051</v>
      </c>
      <c r="C222" s="1649" t="s">
        <v>4052</v>
      </c>
    </row>
    <row r="223" spans="1:3" ht="25.5">
      <c r="A223" s="2340"/>
      <c r="B223" s="1604" t="s">
        <v>4053</v>
      </c>
      <c r="C223" s="1649" t="s">
        <v>4054</v>
      </c>
    </row>
    <row r="224" spans="1:3" ht="25.5">
      <c r="A224" s="2341"/>
      <c r="B224" s="1604" t="s">
        <v>4055</v>
      </c>
      <c r="C224" s="1649" t="s">
        <v>4056</v>
      </c>
    </row>
    <row r="225" spans="1:3">
      <c r="A225" s="2339" t="s">
        <v>4057</v>
      </c>
      <c r="B225" s="1604" t="s">
        <v>4058</v>
      </c>
      <c r="C225" s="1649" t="s">
        <v>4059</v>
      </c>
    </row>
    <row r="226" spans="1:3" ht="102">
      <c r="A226" s="2340"/>
      <c r="B226" s="1604" t="s">
        <v>4060</v>
      </c>
      <c r="C226" s="1649" t="s">
        <v>6545</v>
      </c>
    </row>
    <row r="227" spans="1:3" ht="25.5">
      <c r="A227" s="2341"/>
      <c r="B227" s="1604" t="s">
        <v>4061</v>
      </c>
      <c r="C227" s="1649" t="s">
        <v>4062</v>
      </c>
    </row>
    <row r="228" spans="1:3">
      <c r="A228" s="2339" t="s">
        <v>4063</v>
      </c>
      <c r="B228" s="1604" t="s">
        <v>4064</v>
      </c>
      <c r="C228" s="1649" t="s">
        <v>4065</v>
      </c>
    </row>
    <row r="229" spans="1:3" ht="25.5">
      <c r="A229" s="2341"/>
      <c r="B229" s="1604" t="s">
        <v>4066</v>
      </c>
      <c r="C229" s="1649" t="s">
        <v>4067</v>
      </c>
    </row>
    <row r="230" spans="1:3">
      <c r="A230" s="2339" t="s">
        <v>4068</v>
      </c>
      <c r="B230" s="1604" t="s">
        <v>4069</v>
      </c>
      <c r="C230" s="1649" t="s">
        <v>4070</v>
      </c>
    </row>
    <row r="231" spans="1:3" ht="25.5">
      <c r="A231" s="2341"/>
      <c r="B231" s="1604" t="s">
        <v>4071</v>
      </c>
      <c r="C231" s="1649" t="s">
        <v>4072</v>
      </c>
    </row>
    <row r="232" spans="1:3">
      <c r="A232" s="1604" t="s">
        <v>4073</v>
      </c>
      <c r="B232" s="1604" t="s">
        <v>4074</v>
      </c>
      <c r="C232" s="1649" t="s">
        <v>4075</v>
      </c>
    </row>
    <row r="233" spans="1:3">
      <c r="A233" s="1604" t="s">
        <v>4076</v>
      </c>
      <c r="B233" s="1604" t="s">
        <v>4077</v>
      </c>
      <c r="C233" s="1649" t="s">
        <v>4078</v>
      </c>
    </row>
    <row r="234" spans="1:3">
      <c r="A234" s="2339" t="s">
        <v>4079</v>
      </c>
      <c r="B234" s="1604" t="s">
        <v>4080</v>
      </c>
      <c r="C234" s="1649" t="s">
        <v>4081</v>
      </c>
    </row>
    <row r="235" spans="1:3">
      <c r="A235" s="2341"/>
      <c r="B235" s="1604" t="s">
        <v>4082</v>
      </c>
      <c r="C235" s="1649" t="s">
        <v>4083</v>
      </c>
    </row>
    <row r="236" spans="1:3">
      <c r="A236" s="1604" t="s">
        <v>4084</v>
      </c>
      <c r="B236" s="1604" t="s">
        <v>4085</v>
      </c>
      <c r="C236" s="1649" t="s">
        <v>4086</v>
      </c>
    </row>
    <row r="237" spans="1:3" ht="38.25">
      <c r="A237" s="2339" t="s">
        <v>4084</v>
      </c>
      <c r="B237" s="1604" t="s">
        <v>4087</v>
      </c>
      <c r="C237" s="1649" t="s">
        <v>4088</v>
      </c>
    </row>
    <row r="238" spans="1:3" ht="25.5">
      <c r="A238" s="2340"/>
      <c r="B238" s="1604" t="s">
        <v>4089</v>
      </c>
      <c r="C238" s="1649" t="s">
        <v>5728</v>
      </c>
    </row>
    <row r="239" spans="1:3" ht="25.5">
      <c r="A239" s="2340"/>
      <c r="B239" s="1604" t="s">
        <v>4090</v>
      </c>
      <c r="C239" s="1649" t="s">
        <v>5729</v>
      </c>
    </row>
    <row r="240" spans="1:3" ht="38.25">
      <c r="A240" s="2340"/>
      <c r="B240" s="1604" t="s">
        <v>4091</v>
      </c>
      <c r="C240" s="1649" t="s">
        <v>4092</v>
      </c>
    </row>
    <row r="241" spans="1:3" ht="25.5">
      <c r="A241" s="2340"/>
      <c r="B241" s="1604" t="s">
        <v>4093</v>
      </c>
      <c r="C241" s="1649" t="s">
        <v>5730</v>
      </c>
    </row>
    <row r="242" spans="1:3" ht="38.25">
      <c r="A242" s="2340"/>
      <c r="B242" s="1604" t="s">
        <v>4094</v>
      </c>
      <c r="C242" s="1649" t="s">
        <v>4095</v>
      </c>
    </row>
    <row r="243" spans="1:3" ht="38.25">
      <c r="A243" s="2340"/>
      <c r="B243" s="1604" t="s">
        <v>4096</v>
      </c>
      <c r="C243" s="1649" t="s">
        <v>4097</v>
      </c>
    </row>
    <row r="244" spans="1:3" ht="38.25">
      <c r="A244" s="2340"/>
      <c r="B244" s="1604" t="s">
        <v>4098</v>
      </c>
      <c r="C244" s="1649" t="s">
        <v>4099</v>
      </c>
    </row>
    <row r="245" spans="1:3" ht="25.5">
      <c r="A245" s="2340"/>
      <c r="B245" s="1604" t="s">
        <v>4100</v>
      </c>
      <c r="C245" s="1649" t="s">
        <v>4101</v>
      </c>
    </row>
    <row r="246" spans="1:3" ht="63.75">
      <c r="A246" s="2340"/>
      <c r="B246" s="1604" t="s">
        <v>4102</v>
      </c>
      <c r="C246" s="1649" t="s">
        <v>4103</v>
      </c>
    </row>
    <row r="247" spans="1:3" ht="63.75">
      <c r="A247" s="2341"/>
      <c r="B247" s="1604" t="s">
        <v>4104</v>
      </c>
      <c r="C247" s="1649" t="s">
        <v>4105</v>
      </c>
    </row>
    <row r="248" spans="1:3">
      <c r="A248" s="2339" t="s">
        <v>4106</v>
      </c>
      <c r="B248" s="1604" t="s">
        <v>4107</v>
      </c>
      <c r="C248" s="1649" t="s">
        <v>4108</v>
      </c>
    </row>
    <row r="249" spans="1:3">
      <c r="A249" s="2340"/>
      <c r="B249" s="1604" t="s">
        <v>4109</v>
      </c>
      <c r="C249" s="1649" t="s">
        <v>4110</v>
      </c>
    </row>
    <row r="250" spans="1:3">
      <c r="A250" s="2341"/>
      <c r="B250" s="1604" t="s">
        <v>4111</v>
      </c>
      <c r="C250" s="1649" t="s">
        <v>4112</v>
      </c>
    </row>
    <row r="251" spans="1:3" ht="76.5">
      <c r="A251" s="2339" t="s">
        <v>4113</v>
      </c>
      <c r="B251" s="1604" t="s">
        <v>4114</v>
      </c>
      <c r="C251" s="1649" t="s">
        <v>4115</v>
      </c>
    </row>
    <row r="252" spans="1:3" ht="76.5">
      <c r="A252" s="2340"/>
      <c r="B252" s="1604" t="s">
        <v>4116</v>
      </c>
      <c r="C252" s="1649" t="s">
        <v>4117</v>
      </c>
    </row>
    <row r="253" spans="1:3" ht="76.5">
      <c r="A253" s="2340"/>
      <c r="B253" s="1604" t="s">
        <v>4118</v>
      </c>
      <c r="C253" s="1649" t="s">
        <v>4119</v>
      </c>
    </row>
    <row r="254" spans="1:3" ht="51">
      <c r="A254" s="2340"/>
      <c r="B254" s="1604" t="s">
        <v>4120</v>
      </c>
      <c r="C254" s="1649" t="s">
        <v>4121</v>
      </c>
    </row>
    <row r="255" spans="1:3" ht="25.5">
      <c r="A255" s="2341"/>
      <c r="B255" s="1604" t="s">
        <v>4122</v>
      </c>
      <c r="C255" s="1649" t="s">
        <v>4123</v>
      </c>
    </row>
    <row r="256" spans="1:3">
      <c r="A256" s="1604" t="s">
        <v>4124</v>
      </c>
      <c r="B256" s="1604" t="s">
        <v>4125</v>
      </c>
      <c r="C256" s="1649" t="s">
        <v>4126</v>
      </c>
    </row>
    <row r="257" spans="1:3">
      <c r="A257" s="2339" t="s">
        <v>4127</v>
      </c>
      <c r="B257" s="1604" t="s">
        <v>4128</v>
      </c>
      <c r="C257" s="1649" t="s">
        <v>4129</v>
      </c>
    </row>
    <row r="258" spans="1:3" ht="165.75">
      <c r="A258" s="2341"/>
      <c r="B258" s="1604" t="s">
        <v>4130</v>
      </c>
      <c r="C258" s="1649" t="s">
        <v>5731</v>
      </c>
    </row>
    <row r="259" spans="1:3">
      <c r="A259" s="2339" t="s">
        <v>4131</v>
      </c>
      <c r="B259" s="1604" t="s">
        <v>4132</v>
      </c>
      <c r="C259" s="1649" t="s">
        <v>4133</v>
      </c>
    </row>
    <row r="260" spans="1:3" ht="25.5">
      <c r="A260" s="2340"/>
      <c r="B260" s="1604" t="s">
        <v>4134</v>
      </c>
      <c r="C260" s="1649" t="s">
        <v>4135</v>
      </c>
    </row>
    <row r="261" spans="1:3" ht="25.5">
      <c r="A261" s="2340"/>
      <c r="B261" s="1604" t="s">
        <v>4136</v>
      </c>
      <c r="C261" s="1649" t="s">
        <v>4137</v>
      </c>
    </row>
    <row r="262" spans="1:3" ht="38.25">
      <c r="A262" s="2340"/>
      <c r="B262" s="1604" t="s">
        <v>4138</v>
      </c>
      <c r="C262" s="1649" t="s">
        <v>4139</v>
      </c>
    </row>
    <row r="263" spans="1:3" ht="25.5">
      <c r="A263" s="2340"/>
      <c r="B263" s="1604" t="s">
        <v>4140</v>
      </c>
      <c r="C263" s="1649" t="s">
        <v>4141</v>
      </c>
    </row>
    <row r="264" spans="1:3">
      <c r="A264" s="2340"/>
      <c r="B264" s="1604" t="s">
        <v>4142</v>
      </c>
      <c r="C264" s="1649" t="s">
        <v>4143</v>
      </c>
    </row>
    <row r="265" spans="1:3" ht="38.25">
      <c r="A265" s="2340"/>
      <c r="B265" s="1604" t="s">
        <v>4144</v>
      </c>
      <c r="C265" s="1649" t="s">
        <v>5732</v>
      </c>
    </row>
    <row r="266" spans="1:3">
      <c r="A266" s="2340"/>
      <c r="B266" s="1604" t="s">
        <v>4145</v>
      </c>
      <c r="C266" s="1649" t="s">
        <v>4146</v>
      </c>
    </row>
    <row r="267" spans="1:3">
      <c r="A267" s="2340"/>
      <c r="B267" s="1604" t="s">
        <v>4147</v>
      </c>
      <c r="C267" s="1649" t="s">
        <v>4148</v>
      </c>
    </row>
    <row r="268" spans="1:3">
      <c r="A268" s="2340"/>
      <c r="B268" s="1604" t="s">
        <v>4149</v>
      </c>
      <c r="C268" s="1649" t="s">
        <v>4150</v>
      </c>
    </row>
    <row r="269" spans="1:3" ht="25.5">
      <c r="A269" s="2340"/>
      <c r="B269" s="1604" t="s">
        <v>4151</v>
      </c>
      <c r="C269" s="1649" t="s">
        <v>4152</v>
      </c>
    </row>
    <row r="270" spans="1:3" ht="51">
      <c r="A270" s="2340"/>
      <c r="B270" s="1604" t="s">
        <v>4153</v>
      </c>
      <c r="C270" s="1649" t="s">
        <v>4154</v>
      </c>
    </row>
    <row r="271" spans="1:3" ht="25.5">
      <c r="A271" s="2340"/>
      <c r="B271" s="1604" t="s">
        <v>4155</v>
      </c>
      <c r="C271" s="1649" t="s">
        <v>4156</v>
      </c>
    </row>
    <row r="272" spans="1:3" ht="25.5">
      <c r="A272" s="2341"/>
      <c r="B272" s="1604" t="s">
        <v>4157</v>
      </c>
      <c r="C272" s="1649" t="s">
        <v>5733</v>
      </c>
    </row>
    <row r="273" spans="1:3">
      <c r="A273" s="2339" t="s">
        <v>4158</v>
      </c>
      <c r="B273" s="1604" t="s">
        <v>4159</v>
      </c>
      <c r="C273" s="1649" t="s">
        <v>4160</v>
      </c>
    </row>
    <row r="274" spans="1:3" ht="25.5">
      <c r="A274" s="2340"/>
      <c r="B274" s="1604" t="s">
        <v>4161</v>
      </c>
      <c r="C274" s="1649" t="s">
        <v>4162</v>
      </c>
    </row>
    <row r="275" spans="1:3" ht="89.25">
      <c r="A275" s="2340"/>
      <c r="B275" s="1604" t="s">
        <v>4163</v>
      </c>
      <c r="C275" s="1649" t="s">
        <v>4164</v>
      </c>
    </row>
    <row r="276" spans="1:3" ht="25.5">
      <c r="A276" s="2340"/>
      <c r="B276" s="1604" t="s">
        <v>4165</v>
      </c>
      <c r="C276" s="1649" t="s">
        <v>4166</v>
      </c>
    </row>
    <row r="277" spans="1:3" ht="38.25">
      <c r="A277" s="2340"/>
      <c r="B277" s="1604" t="s">
        <v>4167</v>
      </c>
      <c r="C277" s="1649" t="s">
        <v>5734</v>
      </c>
    </row>
    <row r="278" spans="1:3" ht="38.25">
      <c r="A278" s="2340"/>
      <c r="B278" s="1604" t="s">
        <v>4168</v>
      </c>
      <c r="C278" s="1649" t="s">
        <v>4169</v>
      </c>
    </row>
    <row r="279" spans="1:3" ht="38.25">
      <c r="A279" s="2340"/>
      <c r="B279" s="1604" t="s">
        <v>4170</v>
      </c>
      <c r="C279" s="1649" t="s">
        <v>4171</v>
      </c>
    </row>
    <row r="280" spans="1:3" ht="38.25">
      <c r="A280" s="2340"/>
      <c r="B280" s="1604" t="s">
        <v>4172</v>
      </c>
      <c r="C280" s="1649" t="s">
        <v>4173</v>
      </c>
    </row>
    <row r="281" spans="1:3" ht="38.25">
      <c r="A281" s="2340"/>
      <c r="B281" s="1604" t="s">
        <v>4174</v>
      </c>
      <c r="C281" s="1649" t="s">
        <v>4175</v>
      </c>
    </row>
    <row r="282" spans="1:3" ht="25.5">
      <c r="A282" s="2340"/>
      <c r="B282" s="1604" t="s">
        <v>4176</v>
      </c>
      <c r="C282" s="1649" t="s">
        <v>4181</v>
      </c>
    </row>
    <row r="283" spans="1:3" ht="63.75">
      <c r="A283" s="2340"/>
      <c r="B283" s="1604" t="s">
        <v>4177</v>
      </c>
      <c r="C283" s="1649" t="s">
        <v>5481</v>
      </c>
    </row>
    <row r="284" spans="1:3" ht="25.5">
      <c r="A284" s="2340"/>
      <c r="B284" s="1604" t="s">
        <v>4178</v>
      </c>
      <c r="C284" s="1649" t="s">
        <v>4179</v>
      </c>
    </row>
    <row r="285" spans="1:3" ht="63.75">
      <c r="A285" s="2340"/>
      <c r="B285" s="1604" t="s">
        <v>4180</v>
      </c>
      <c r="C285" s="1649" t="s">
        <v>5735</v>
      </c>
    </row>
    <row r="286" spans="1:3" ht="38.25">
      <c r="A286" s="2340"/>
      <c r="B286" s="1604" t="s">
        <v>4176</v>
      </c>
      <c r="C286" s="1649" t="s">
        <v>5736</v>
      </c>
    </row>
    <row r="287" spans="1:3" ht="63.75">
      <c r="A287" s="2340"/>
      <c r="B287" s="1604" t="s">
        <v>4176</v>
      </c>
      <c r="C287" s="1649" t="s">
        <v>5737</v>
      </c>
    </row>
    <row r="288" spans="1:3" ht="63.75">
      <c r="A288" s="2341"/>
      <c r="B288" s="1604" t="s">
        <v>4177</v>
      </c>
      <c r="C288" s="1649" t="s">
        <v>5481</v>
      </c>
    </row>
    <row r="289" spans="1:3">
      <c r="A289" s="2339" t="s">
        <v>4183</v>
      </c>
      <c r="B289" s="1604" t="s">
        <v>4184</v>
      </c>
      <c r="C289" s="1649" t="s">
        <v>4185</v>
      </c>
    </row>
    <row r="290" spans="1:3" ht="25.5">
      <c r="A290" s="2340"/>
      <c r="B290" s="1604" t="s">
        <v>4186</v>
      </c>
      <c r="C290" s="1649" t="s">
        <v>4179</v>
      </c>
    </row>
    <row r="291" spans="1:3" ht="63.75">
      <c r="A291" s="2340"/>
      <c r="B291" s="1604" t="s">
        <v>4187</v>
      </c>
      <c r="C291" s="1649" t="s">
        <v>5480</v>
      </c>
    </row>
    <row r="292" spans="1:3" ht="25.5">
      <c r="A292" s="2340"/>
      <c r="B292" s="1604" t="s">
        <v>4188</v>
      </c>
      <c r="C292" s="1649" t="s">
        <v>4181</v>
      </c>
    </row>
    <row r="293" spans="1:3" ht="38.25">
      <c r="A293" s="2341"/>
      <c r="B293" s="1604" t="s">
        <v>4189</v>
      </c>
      <c r="C293" s="1649" t="s">
        <v>4182</v>
      </c>
    </row>
    <row r="294" spans="1:3">
      <c r="A294" s="2339" t="s">
        <v>4190</v>
      </c>
      <c r="B294" s="1604" t="s">
        <v>4191</v>
      </c>
      <c r="C294" s="1649" t="s">
        <v>4192</v>
      </c>
    </row>
    <row r="295" spans="1:3" ht="76.5">
      <c r="A295" s="2340"/>
      <c r="B295" s="1604" t="s">
        <v>4193</v>
      </c>
      <c r="C295" s="1649" t="s">
        <v>4194</v>
      </c>
    </row>
    <row r="296" spans="1:3">
      <c r="A296" s="2341"/>
      <c r="B296" s="1604" t="s">
        <v>4195</v>
      </c>
      <c r="C296" s="1649" t="s">
        <v>4196</v>
      </c>
    </row>
    <row r="297" spans="1:3">
      <c r="A297" s="2339" t="s">
        <v>4197</v>
      </c>
      <c r="B297" s="1604" t="s">
        <v>4198</v>
      </c>
      <c r="C297" s="1649" t="s">
        <v>4199</v>
      </c>
    </row>
    <row r="298" spans="1:3">
      <c r="A298" s="2340"/>
      <c r="B298" s="1604" t="s">
        <v>4200</v>
      </c>
      <c r="C298" s="1649" t="s">
        <v>4201</v>
      </c>
    </row>
    <row r="299" spans="1:3" ht="25.5">
      <c r="A299" s="2340"/>
      <c r="B299" s="1604" t="s">
        <v>4202</v>
      </c>
      <c r="C299" s="1649" t="s">
        <v>4203</v>
      </c>
    </row>
    <row r="300" spans="1:3" ht="38.25">
      <c r="A300" s="2340"/>
      <c r="B300" s="1604" t="s">
        <v>4204</v>
      </c>
      <c r="C300" s="1649" t="s">
        <v>4205</v>
      </c>
    </row>
    <row r="301" spans="1:3" ht="25.5">
      <c r="A301" s="2340"/>
      <c r="B301" s="1604" t="s">
        <v>4206</v>
      </c>
      <c r="C301" s="1649" t="s">
        <v>4207</v>
      </c>
    </row>
    <row r="302" spans="1:3" ht="89.25">
      <c r="A302" s="2340"/>
      <c r="B302" s="1604" t="s">
        <v>4208</v>
      </c>
      <c r="C302" s="1649" t="s">
        <v>4209</v>
      </c>
    </row>
    <row r="303" spans="1:3" ht="25.5">
      <c r="A303" s="2340"/>
      <c r="B303" s="1604" t="s">
        <v>4210</v>
      </c>
      <c r="C303" s="1649" t="s">
        <v>5738</v>
      </c>
    </row>
    <row r="304" spans="1:3" ht="25.5">
      <c r="A304" s="2341"/>
      <c r="B304" s="1604" t="s">
        <v>4211</v>
      </c>
      <c r="C304" s="1649" t="s">
        <v>4212</v>
      </c>
    </row>
    <row r="305" spans="1:1">
      <c r="A305" s="63" t="s">
        <v>5972</v>
      </c>
    </row>
  </sheetData>
  <mergeCells count="44">
    <mergeCell ref="A83:A93"/>
    <mergeCell ref="A5:C5"/>
    <mergeCell ref="A6:A30"/>
    <mergeCell ref="B15:B17"/>
    <mergeCell ref="B18:B19"/>
    <mergeCell ref="B26:B29"/>
    <mergeCell ref="A31:A40"/>
    <mergeCell ref="A41:A47"/>
    <mergeCell ref="A48:A58"/>
    <mergeCell ref="A60:A74"/>
    <mergeCell ref="A75:A76"/>
    <mergeCell ref="A77:A82"/>
    <mergeCell ref="A161:A167"/>
    <mergeCell ref="A94:A101"/>
    <mergeCell ref="A102:A110"/>
    <mergeCell ref="A111:A120"/>
    <mergeCell ref="A121:C121"/>
    <mergeCell ref="A147:A154"/>
    <mergeCell ref="A137:A146"/>
    <mergeCell ref="A122:A136"/>
    <mergeCell ref="A170:A179"/>
    <mergeCell ref="A168:A169"/>
    <mergeCell ref="A237:A247"/>
    <mergeCell ref="A157:A160"/>
    <mergeCell ref="A155:A156"/>
    <mergeCell ref="A214:C214"/>
    <mergeCell ref="A215:A224"/>
    <mergeCell ref="A225:A227"/>
    <mergeCell ref="A228:A229"/>
    <mergeCell ref="A230:A231"/>
    <mergeCell ref="A234:A235"/>
    <mergeCell ref="A206:A213"/>
    <mergeCell ref="A199:A205"/>
    <mergeCell ref="A187:A198"/>
    <mergeCell ref="A184:A186"/>
    <mergeCell ref="A180:A183"/>
    <mergeCell ref="A294:A296"/>
    <mergeCell ref="A297:A304"/>
    <mergeCell ref="A248:A250"/>
    <mergeCell ref="A251:A255"/>
    <mergeCell ref="A257:A258"/>
    <mergeCell ref="A259:A272"/>
    <mergeCell ref="A273:A288"/>
    <mergeCell ref="A289:A293"/>
  </mergeCells>
  <printOptions horizontalCentered="1"/>
  <pageMargins left="0.23622047244094491" right="0.23622047244094491" top="0.74803149606299213" bottom="0.74803149606299213" header="0.19685039370078741" footer="0.19685039370078741"/>
  <pageSetup scale="94" fitToHeight="20" orientation="landscape" r:id="rId1"/>
  <rowBreaks count="12" manualBreakCount="12">
    <brk id="40" max="16383" man="1"/>
    <brk id="58" max="2" man="1"/>
    <brk id="76" max="16383" man="1"/>
    <brk id="82" max="16383" man="1"/>
    <brk id="101" max="16383" man="1"/>
    <brk id="120" max="16383" man="1"/>
    <brk id="213" max="16383" man="1"/>
    <brk id="231" max="16383" man="1"/>
    <brk id="247" max="16383" man="1"/>
    <brk id="258" max="16383" man="1"/>
    <brk id="272" max="16383" man="1"/>
    <brk id="29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EZ250"/>
  <sheetViews>
    <sheetView zoomScaleNormal="100" workbookViewId="0">
      <selection activeCell="C7" sqref="C7"/>
    </sheetView>
  </sheetViews>
  <sheetFormatPr baseColWidth="10" defaultRowHeight="12.75"/>
  <cols>
    <col min="1" max="1" width="35.5703125" style="1217" customWidth="1"/>
    <col min="2" max="2" width="9.28515625" style="1217" customWidth="1"/>
    <col min="3" max="3" width="24.140625" style="1261" customWidth="1"/>
    <col min="4" max="4" width="7.7109375" style="1217" customWidth="1"/>
    <col min="5" max="5" width="7" style="1262" customWidth="1"/>
    <col min="6" max="6" width="11.28515625" style="1262" customWidth="1"/>
    <col min="7" max="7" width="8" style="1217" customWidth="1"/>
    <col min="8" max="8" width="8.140625" style="1217" customWidth="1"/>
    <col min="9" max="9" width="16.28515625" style="1217" hidden="1" customWidth="1"/>
    <col min="10" max="10" width="11.28515625" style="1217" hidden="1" customWidth="1"/>
    <col min="11" max="11" width="14.140625" style="1217" hidden="1" customWidth="1"/>
    <col min="12" max="12" width="8.140625" style="1217" customWidth="1"/>
    <col min="13" max="13" width="12.28515625" style="1217" customWidth="1"/>
    <col min="14" max="14" width="19.5703125" style="1217" hidden="1" customWidth="1"/>
    <col min="15" max="15" width="16.7109375" style="1217" hidden="1" customWidth="1"/>
    <col min="16" max="16" width="11.5703125" style="1211" hidden="1" customWidth="1"/>
    <col min="17" max="17" width="11.42578125" style="1263" hidden="1" customWidth="1"/>
    <col min="18" max="18" width="10.5703125" style="1217" customWidth="1"/>
    <col min="19" max="19" width="8.85546875" style="1263" customWidth="1"/>
    <col min="20" max="20" width="32.42578125" style="1217" customWidth="1"/>
    <col min="21" max="21" width="8.42578125" style="1217" customWidth="1"/>
    <col min="22" max="22" width="9.140625" style="1217" hidden="1" customWidth="1"/>
    <col min="23" max="223" width="11.42578125" style="1217"/>
    <col min="224" max="224" width="11.42578125" style="1217" customWidth="1"/>
    <col min="225" max="225" width="44.7109375" style="1217" customWidth="1"/>
    <col min="226" max="229" width="11.42578125" style="1217" customWidth="1"/>
    <col min="230" max="230" width="24.7109375" style="1217" customWidth="1"/>
    <col min="231" max="231" width="6.140625" style="1217" customWidth="1"/>
    <col min="232" max="232" width="11.42578125" style="1217" customWidth="1"/>
    <col min="233" max="233" width="7.7109375" style="1217" customWidth="1"/>
    <col min="234" max="234" width="11.7109375" style="1217" customWidth="1"/>
    <col min="235" max="235" width="7.7109375" style="1217" customWidth="1"/>
    <col min="236" max="236" width="8.7109375" style="1217" customWidth="1"/>
    <col min="237" max="237" width="7.7109375" style="1217" customWidth="1"/>
    <col min="238" max="238" width="11.42578125" style="1217"/>
    <col min="239" max="239" width="9.7109375" style="1217" customWidth="1"/>
    <col min="240" max="240" width="33.7109375" style="1217" customWidth="1"/>
    <col min="241" max="479" width="11.42578125" style="1217"/>
    <col min="480" max="480" width="11.42578125" style="1217" customWidth="1"/>
    <col min="481" max="481" width="44.7109375" style="1217" customWidth="1"/>
    <col min="482" max="485" width="11.42578125" style="1217" customWidth="1"/>
    <col min="486" max="486" width="24.7109375" style="1217" customWidth="1"/>
    <col min="487" max="487" width="6.140625" style="1217" customWidth="1"/>
    <col min="488" max="488" width="11.42578125" style="1217" customWidth="1"/>
    <col min="489" max="489" width="7.7109375" style="1217" customWidth="1"/>
    <col min="490" max="490" width="11.7109375" style="1217" customWidth="1"/>
    <col min="491" max="491" width="7.7109375" style="1217" customWidth="1"/>
    <col min="492" max="492" width="8.7109375" style="1217" customWidth="1"/>
    <col min="493" max="493" width="7.7109375" style="1217" customWidth="1"/>
    <col min="494" max="494" width="11.42578125" style="1217"/>
    <col min="495" max="495" width="9.7109375" style="1217" customWidth="1"/>
    <col min="496" max="496" width="33.7109375" style="1217" customWidth="1"/>
    <col min="497" max="735" width="11.42578125" style="1217"/>
    <col min="736" max="736" width="11.42578125" style="1217" customWidth="1"/>
    <col min="737" max="737" width="44.7109375" style="1217" customWidth="1"/>
    <col min="738" max="741" width="11.42578125" style="1217" customWidth="1"/>
    <col min="742" max="742" width="24.7109375" style="1217" customWidth="1"/>
    <col min="743" max="743" width="6.140625" style="1217" customWidth="1"/>
    <col min="744" max="744" width="11.42578125" style="1217" customWidth="1"/>
    <col min="745" max="745" width="7.7109375" style="1217" customWidth="1"/>
    <col min="746" max="746" width="11.7109375" style="1217" customWidth="1"/>
    <col min="747" max="747" width="7.7109375" style="1217" customWidth="1"/>
    <col min="748" max="748" width="8.7109375" style="1217" customWidth="1"/>
    <col min="749" max="749" width="7.7109375" style="1217" customWidth="1"/>
    <col min="750" max="750" width="11.42578125" style="1217"/>
    <col min="751" max="751" width="9.7109375" style="1217" customWidth="1"/>
    <col min="752" max="752" width="33.7109375" style="1217" customWidth="1"/>
    <col min="753" max="991" width="11.42578125" style="1217"/>
    <col min="992" max="992" width="11.42578125" style="1217" customWidth="1"/>
    <col min="993" max="993" width="44.7109375" style="1217" customWidth="1"/>
    <col min="994" max="997" width="11.42578125" style="1217" customWidth="1"/>
    <col min="998" max="998" width="24.7109375" style="1217" customWidth="1"/>
    <col min="999" max="999" width="6.140625" style="1217" customWidth="1"/>
    <col min="1000" max="1000" width="11.42578125" style="1217" customWidth="1"/>
    <col min="1001" max="1001" width="7.7109375" style="1217" customWidth="1"/>
    <col min="1002" max="1002" width="11.7109375" style="1217" customWidth="1"/>
    <col min="1003" max="1003" width="7.7109375" style="1217" customWidth="1"/>
    <col min="1004" max="1004" width="8.7109375" style="1217" customWidth="1"/>
    <col min="1005" max="1005" width="7.7109375" style="1217" customWidth="1"/>
    <col min="1006" max="1006" width="11.42578125" style="1217"/>
    <col min="1007" max="1007" width="9.7109375" style="1217" customWidth="1"/>
    <col min="1008" max="1008" width="33.7109375" style="1217" customWidth="1"/>
    <col min="1009" max="1247" width="11.42578125" style="1217"/>
    <col min="1248" max="1248" width="11.42578125" style="1217" customWidth="1"/>
    <col min="1249" max="1249" width="44.7109375" style="1217" customWidth="1"/>
    <col min="1250" max="1253" width="11.42578125" style="1217" customWidth="1"/>
    <col min="1254" max="1254" width="24.7109375" style="1217" customWidth="1"/>
    <col min="1255" max="1255" width="6.140625" style="1217" customWidth="1"/>
    <col min="1256" max="1256" width="11.42578125" style="1217" customWidth="1"/>
    <col min="1257" max="1257" width="7.7109375" style="1217" customWidth="1"/>
    <col min="1258" max="1258" width="11.7109375" style="1217" customWidth="1"/>
    <col min="1259" max="1259" width="7.7109375" style="1217" customWidth="1"/>
    <col min="1260" max="1260" width="8.7109375" style="1217" customWidth="1"/>
    <col min="1261" max="1261" width="7.7109375" style="1217" customWidth="1"/>
    <col min="1262" max="1262" width="11.42578125" style="1217"/>
    <col min="1263" max="1263" width="9.7109375" style="1217" customWidth="1"/>
    <col min="1264" max="1264" width="33.7109375" style="1217" customWidth="1"/>
    <col min="1265" max="1503" width="11.42578125" style="1217"/>
    <col min="1504" max="1504" width="11.42578125" style="1217" customWidth="1"/>
    <col min="1505" max="1505" width="44.7109375" style="1217" customWidth="1"/>
    <col min="1506" max="1509" width="11.42578125" style="1217" customWidth="1"/>
    <col min="1510" max="1510" width="24.7109375" style="1217" customWidth="1"/>
    <col min="1511" max="1511" width="6.140625" style="1217" customWidth="1"/>
    <col min="1512" max="1512" width="11.42578125" style="1217" customWidth="1"/>
    <col min="1513" max="1513" width="7.7109375" style="1217" customWidth="1"/>
    <col min="1514" max="1514" width="11.7109375" style="1217" customWidth="1"/>
    <col min="1515" max="1515" width="7.7109375" style="1217" customWidth="1"/>
    <col min="1516" max="1516" width="8.7109375" style="1217" customWidth="1"/>
    <col min="1517" max="1517" width="7.7109375" style="1217" customWidth="1"/>
    <col min="1518" max="1518" width="11.42578125" style="1217"/>
    <col min="1519" max="1519" width="9.7109375" style="1217" customWidth="1"/>
    <col min="1520" max="1520" width="33.7109375" style="1217" customWidth="1"/>
    <col min="1521" max="1759" width="11.42578125" style="1217"/>
    <col min="1760" max="1760" width="11.42578125" style="1217" customWidth="1"/>
    <col min="1761" max="1761" width="44.7109375" style="1217" customWidth="1"/>
    <col min="1762" max="1765" width="11.42578125" style="1217" customWidth="1"/>
    <col min="1766" max="1766" width="24.7109375" style="1217" customWidth="1"/>
    <col min="1767" max="1767" width="6.140625" style="1217" customWidth="1"/>
    <col min="1768" max="1768" width="11.42578125" style="1217" customWidth="1"/>
    <col min="1769" max="1769" width="7.7109375" style="1217" customWidth="1"/>
    <col min="1770" max="1770" width="11.7109375" style="1217" customWidth="1"/>
    <col min="1771" max="1771" width="7.7109375" style="1217" customWidth="1"/>
    <col min="1772" max="1772" width="8.7109375" style="1217" customWidth="1"/>
    <col min="1773" max="1773" width="7.7109375" style="1217" customWidth="1"/>
    <col min="1774" max="1774" width="11.42578125" style="1217"/>
    <col min="1775" max="1775" width="9.7109375" style="1217" customWidth="1"/>
    <col min="1776" max="1776" width="33.7109375" style="1217" customWidth="1"/>
    <col min="1777" max="2015" width="11.42578125" style="1217"/>
    <col min="2016" max="2016" width="11.42578125" style="1217" customWidth="1"/>
    <col min="2017" max="2017" width="44.7109375" style="1217" customWidth="1"/>
    <col min="2018" max="2021" width="11.42578125" style="1217" customWidth="1"/>
    <col min="2022" max="2022" width="24.7109375" style="1217" customWidth="1"/>
    <col min="2023" max="2023" width="6.140625" style="1217" customWidth="1"/>
    <col min="2024" max="2024" width="11.42578125" style="1217" customWidth="1"/>
    <col min="2025" max="2025" width="7.7109375" style="1217" customWidth="1"/>
    <col min="2026" max="2026" width="11.7109375" style="1217" customWidth="1"/>
    <col min="2027" max="2027" width="7.7109375" style="1217" customWidth="1"/>
    <col min="2028" max="2028" width="8.7109375" style="1217" customWidth="1"/>
    <col min="2029" max="2029" width="7.7109375" style="1217" customWidth="1"/>
    <col min="2030" max="2030" width="11.42578125" style="1217"/>
    <col min="2031" max="2031" width="9.7109375" style="1217" customWidth="1"/>
    <col min="2032" max="2032" width="33.7109375" style="1217" customWidth="1"/>
    <col min="2033" max="2271" width="11.42578125" style="1217"/>
    <col min="2272" max="2272" width="11.42578125" style="1217" customWidth="1"/>
    <col min="2273" max="2273" width="44.7109375" style="1217" customWidth="1"/>
    <col min="2274" max="2277" width="11.42578125" style="1217" customWidth="1"/>
    <col min="2278" max="2278" width="24.7109375" style="1217" customWidth="1"/>
    <col min="2279" max="2279" width="6.140625" style="1217" customWidth="1"/>
    <col min="2280" max="2280" width="11.42578125" style="1217" customWidth="1"/>
    <col min="2281" max="2281" width="7.7109375" style="1217" customWidth="1"/>
    <col min="2282" max="2282" width="11.7109375" style="1217" customWidth="1"/>
    <col min="2283" max="2283" width="7.7109375" style="1217" customWidth="1"/>
    <col min="2284" max="2284" width="8.7109375" style="1217" customWidth="1"/>
    <col min="2285" max="2285" width="7.7109375" style="1217" customWidth="1"/>
    <col min="2286" max="2286" width="11.42578125" style="1217"/>
    <col min="2287" max="2287" width="9.7109375" style="1217" customWidth="1"/>
    <col min="2288" max="2288" width="33.7109375" style="1217" customWidth="1"/>
    <col min="2289" max="2527" width="11.42578125" style="1217"/>
    <col min="2528" max="2528" width="11.42578125" style="1217" customWidth="1"/>
    <col min="2529" max="2529" width="44.7109375" style="1217" customWidth="1"/>
    <col min="2530" max="2533" width="11.42578125" style="1217" customWidth="1"/>
    <col min="2534" max="2534" width="24.7109375" style="1217" customWidth="1"/>
    <col min="2535" max="2535" width="6.140625" style="1217" customWidth="1"/>
    <col min="2536" max="2536" width="11.42578125" style="1217" customWidth="1"/>
    <col min="2537" max="2537" width="7.7109375" style="1217" customWidth="1"/>
    <col min="2538" max="2538" width="11.7109375" style="1217" customWidth="1"/>
    <col min="2539" max="2539" width="7.7109375" style="1217" customWidth="1"/>
    <col min="2540" max="2540" width="8.7109375" style="1217" customWidth="1"/>
    <col min="2541" max="2541" width="7.7109375" style="1217" customWidth="1"/>
    <col min="2542" max="2542" width="11.42578125" style="1217"/>
    <col min="2543" max="2543" width="9.7109375" style="1217" customWidth="1"/>
    <col min="2544" max="2544" width="33.7109375" style="1217" customWidth="1"/>
    <col min="2545" max="2783" width="11.42578125" style="1217"/>
    <col min="2784" max="2784" width="11.42578125" style="1217" customWidth="1"/>
    <col min="2785" max="2785" width="44.7109375" style="1217" customWidth="1"/>
    <col min="2786" max="2789" width="11.42578125" style="1217" customWidth="1"/>
    <col min="2790" max="2790" width="24.7109375" style="1217" customWidth="1"/>
    <col min="2791" max="2791" width="6.140625" style="1217" customWidth="1"/>
    <col min="2792" max="2792" width="11.42578125" style="1217" customWidth="1"/>
    <col min="2793" max="2793" width="7.7109375" style="1217" customWidth="1"/>
    <col min="2794" max="2794" width="11.7109375" style="1217" customWidth="1"/>
    <col min="2795" max="2795" width="7.7109375" style="1217" customWidth="1"/>
    <col min="2796" max="2796" width="8.7109375" style="1217" customWidth="1"/>
    <col min="2797" max="2797" width="7.7109375" style="1217" customWidth="1"/>
    <col min="2798" max="2798" width="11.42578125" style="1217"/>
    <col min="2799" max="2799" width="9.7109375" style="1217" customWidth="1"/>
    <col min="2800" max="2800" width="33.7109375" style="1217" customWidth="1"/>
    <col min="2801" max="3039" width="11.42578125" style="1217"/>
    <col min="3040" max="3040" width="11.42578125" style="1217" customWidth="1"/>
    <col min="3041" max="3041" width="44.7109375" style="1217" customWidth="1"/>
    <col min="3042" max="3045" width="11.42578125" style="1217" customWidth="1"/>
    <col min="3046" max="3046" width="24.7109375" style="1217" customWidth="1"/>
    <col min="3047" max="3047" width="6.140625" style="1217" customWidth="1"/>
    <col min="3048" max="3048" width="11.42578125" style="1217" customWidth="1"/>
    <col min="3049" max="3049" width="7.7109375" style="1217" customWidth="1"/>
    <col min="3050" max="3050" width="11.7109375" style="1217" customWidth="1"/>
    <col min="3051" max="3051" width="7.7109375" style="1217" customWidth="1"/>
    <col min="3052" max="3052" width="8.7109375" style="1217" customWidth="1"/>
    <col min="3053" max="3053" width="7.7109375" style="1217" customWidth="1"/>
    <col min="3054" max="3054" width="11.42578125" style="1217"/>
    <col min="3055" max="3055" width="9.7109375" style="1217" customWidth="1"/>
    <col min="3056" max="3056" width="33.7109375" style="1217" customWidth="1"/>
    <col min="3057" max="3295" width="11.42578125" style="1217"/>
    <col min="3296" max="3296" width="11.42578125" style="1217" customWidth="1"/>
    <col min="3297" max="3297" width="44.7109375" style="1217" customWidth="1"/>
    <col min="3298" max="3301" width="11.42578125" style="1217" customWidth="1"/>
    <col min="3302" max="3302" width="24.7109375" style="1217" customWidth="1"/>
    <col min="3303" max="3303" width="6.140625" style="1217" customWidth="1"/>
    <col min="3304" max="3304" width="11.42578125" style="1217" customWidth="1"/>
    <col min="3305" max="3305" width="7.7109375" style="1217" customWidth="1"/>
    <col min="3306" max="3306" width="11.7109375" style="1217" customWidth="1"/>
    <col min="3307" max="3307" width="7.7109375" style="1217" customWidth="1"/>
    <col min="3308" max="3308" width="8.7109375" style="1217" customWidth="1"/>
    <col min="3309" max="3309" width="7.7109375" style="1217" customWidth="1"/>
    <col min="3310" max="3310" width="11.42578125" style="1217"/>
    <col min="3311" max="3311" width="9.7109375" style="1217" customWidth="1"/>
    <col min="3312" max="3312" width="33.7109375" style="1217" customWidth="1"/>
    <col min="3313" max="3551" width="11.42578125" style="1217"/>
    <col min="3552" max="3552" width="11.42578125" style="1217" customWidth="1"/>
    <col min="3553" max="3553" width="44.7109375" style="1217" customWidth="1"/>
    <col min="3554" max="3557" width="11.42578125" style="1217" customWidth="1"/>
    <col min="3558" max="3558" width="24.7109375" style="1217" customWidth="1"/>
    <col min="3559" max="3559" width="6.140625" style="1217" customWidth="1"/>
    <col min="3560" max="3560" width="11.42578125" style="1217" customWidth="1"/>
    <col min="3561" max="3561" width="7.7109375" style="1217" customWidth="1"/>
    <col min="3562" max="3562" width="11.7109375" style="1217" customWidth="1"/>
    <col min="3563" max="3563" width="7.7109375" style="1217" customWidth="1"/>
    <col min="3564" max="3564" width="8.7109375" style="1217" customWidth="1"/>
    <col min="3565" max="3565" width="7.7109375" style="1217" customWidth="1"/>
    <col min="3566" max="3566" width="11.42578125" style="1217"/>
    <col min="3567" max="3567" width="9.7109375" style="1217" customWidth="1"/>
    <col min="3568" max="3568" width="33.7109375" style="1217" customWidth="1"/>
    <col min="3569" max="3807" width="11.42578125" style="1217"/>
    <col min="3808" max="3808" width="11.42578125" style="1217" customWidth="1"/>
    <col min="3809" max="3809" width="44.7109375" style="1217" customWidth="1"/>
    <col min="3810" max="3813" width="11.42578125" style="1217" customWidth="1"/>
    <col min="3814" max="3814" width="24.7109375" style="1217" customWidth="1"/>
    <col min="3815" max="3815" width="6.140625" style="1217" customWidth="1"/>
    <col min="3816" max="3816" width="11.42578125" style="1217" customWidth="1"/>
    <col min="3817" max="3817" width="7.7109375" style="1217" customWidth="1"/>
    <col min="3818" max="3818" width="11.7109375" style="1217" customWidth="1"/>
    <col min="3819" max="3819" width="7.7109375" style="1217" customWidth="1"/>
    <col min="3820" max="3820" width="8.7109375" style="1217" customWidth="1"/>
    <col min="3821" max="3821" width="7.7109375" style="1217" customWidth="1"/>
    <col min="3822" max="3822" width="11.42578125" style="1217"/>
    <col min="3823" max="3823" width="9.7109375" style="1217" customWidth="1"/>
    <col min="3824" max="3824" width="33.7109375" style="1217" customWidth="1"/>
    <col min="3825" max="4063" width="11.42578125" style="1217"/>
    <col min="4064" max="4064" width="11.42578125" style="1217" customWidth="1"/>
    <col min="4065" max="4065" width="44.7109375" style="1217" customWidth="1"/>
    <col min="4066" max="4069" width="11.42578125" style="1217" customWidth="1"/>
    <col min="4070" max="4070" width="24.7109375" style="1217" customWidth="1"/>
    <col min="4071" max="4071" width="6.140625" style="1217" customWidth="1"/>
    <col min="4072" max="4072" width="11.42578125" style="1217" customWidth="1"/>
    <col min="4073" max="4073" width="7.7109375" style="1217" customWidth="1"/>
    <col min="4074" max="4074" width="11.7109375" style="1217" customWidth="1"/>
    <col min="4075" max="4075" width="7.7109375" style="1217" customWidth="1"/>
    <col min="4076" max="4076" width="8.7109375" style="1217" customWidth="1"/>
    <col min="4077" max="4077" width="7.7109375" style="1217" customWidth="1"/>
    <col min="4078" max="4078" width="11.42578125" style="1217"/>
    <col min="4079" max="4079" width="9.7109375" style="1217" customWidth="1"/>
    <col min="4080" max="4080" width="33.7109375" style="1217" customWidth="1"/>
    <col min="4081" max="4319" width="11.42578125" style="1217"/>
    <col min="4320" max="4320" width="11.42578125" style="1217" customWidth="1"/>
    <col min="4321" max="4321" width="44.7109375" style="1217" customWidth="1"/>
    <col min="4322" max="4325" width="11.42578125" style="1217" customWidth="1"/>
    <col min="4326" max="4326" width="24.7109375" style="1217" customWidth="1"/>
    <col min="4327" max="4327" width="6.140625" style="1217" customWidth="1"/>
    <col min="4328" max="4328" width="11.42578125" style="1217" customWidth="1"/>
    <col min="4329" max="4329" width="7.7109375" style="1217" customWidth="1"/>
    <col min="4330" max="4330" width="11.7109375" style="1217" customWidth="1"/>
    <col min="4331" max="4331" width="7.7109375" style="1217" customWidth="1"/>
    <col min="4332" max="4332" width="8.7109375" style="1217" customWidth="1"/>
    <col min="4333" max="4333" width="7.7109375" style="1217" customWidth="1"/>
    <col min="4334" max="4334" width="11.42578125" style="1217"/>
    <col min="4335" max="4335" width="9.7109375" style="1217" customWidth="1"/>
    <col min="4336" max="4336" width="33.7109375" style="1217" customWidth="1"/>
    <col min="4337" max="4575" width="11.42578125" style="1217"/>
    <col min="4576" max="4576" width="11.42578125" style="1217" customWidth="1"/>
    <col min="4577" max="4577" width="44.7109375" style="1217" customWidth="1"/>
    <col min="4578" max="4581" width="11.42578125" style="1217" customWidth="1"/>
    <col min="4582" max="4582" width="24.7109375" style="1217" customWidth="1"/>
    <col min="4583" max="4583" width="6.140625" style="1217" customWidth="1"/>
    <col min="4584" max="4584" width="11.42578125" style="1217" customWidth="1"/>
    <col min="4585" max="4585" width="7.7109375" style="1217" customWidth="1"/>
    <col min="4586" max="4586" width="11.7109375" style="1217" customWidth="1"/>
    <col min="4587" max="4587" width="7.7109375" style="1217" customWidth="1"/>
    <col min="4588" max="4588" width="8.7109375" style="1217" customWidth="1"/>
    <col min="4589" max="4589" width="7.7109375" style="1217" customWidth="1"/>
    <col min="4590" max="4590" width="11.42578125" style="1217"/>
    <col min="4591" max="4591" width="9.7109375" style="1217" customWidth="1"/>
    <col min="4592" max="4592" width="33.7109375" style="1217" customWidth="1"/>
    <col min="4593" max="4831" width="11.42578125" style="1217"/>
    <col min="4832" max="4832" width="11.42578125" style="1217" customWidth="1"/>
    <col min="4833" max="4833" width="44.7109375" style="1217" customWidth="1"/>
    <col min="4834" max="4837" width="11.42578125" style="1217" customWidth="1"/>
    <col min="4838" max="4838" width="24.7109375" style="1217" customWidth="1"/>
    <col min="4839" max="4839" width="6.140625" style="1217" customWidth="1"/>
    <col min="4840" max="4840" width="11.42578125" style="1217" customWidth="1"/>
    <col min="4841" max="4841" width="7.7109375" style="1217" customWidth="1"/>
    <col min="4842" max="4842" width="11.7109375" style="1217" customWidth="1"/>
    <col min="4843" max="4843" width="7.7109375" style="1217" customWidth="1"/>
    <col min="4844" max="4844" width="8.7109375" style="1217" customWidth="1"/>
    <col min="4845" max="4845" width="7.7109375" style="1217" customWidth="1"/>
    <col min="4846" max="4846" width="11.42578125" style="1217"/>
    <col min="4847" max="4847" width="9.7109375" style="1217" customWidth="1"/>
    <col min="4848" max="4848" width="33.7109375" style="1217" customWidth="1"/>
    <col min="4849" max="5087" width="11.42578125" style="1217"/>
    <col min="5088" max="5088" width="11.42578125" style="1217" customWidth="1"/>
    <col min="5089" max="5089" width="44.7109375" style="1217" customWidth="1"/>
    <col min="5090" max="5093" width="11.42578125" style="1217" customWidth="1"/>
    <col min="5094" max="5094" width="24.7109375" style="1217" customWidth="1"/>
    <col min="5095" max="5095" width="6.140625" style="1217" customWidth="1"/>
    <col min="5096" max="5096" width="11.42578125" style="1217" customWidth="1"/>
    <col min="5097" max="5097" width="7.7109375" style="1217" customWidth="1"/>
    <col min="5098" max="5098" width="11.7109375" style="1217" customWidth="1"/>
    <col min="5099" max="5099" width="7.7109375" style="1217" customWidth="1"/>
    <col min="5100" max="5100" width="8.7109375" style="1217" customWidth="1"/>
    <col min="5101" max="5101" width="7.7109375" style="1217" customWidth="1"/>
    <col min="5102" max="5102" width="11.42578125" style="1217"/>
    <col min="5103" max="5103" width="9.7109375" style="1217" customWidth="1"/>
    <col min="5104" max="5104" width="33.7109375" style="1217" customWidth="1"/>
    <col min="5105" max="5343" width="11.42578125" style="1217"/>
    <col min="5344" max="5344" width="11.42578125" style="1217" customWidth="1"/>
    <col min="5345" max="5345" width="44.7109375" style="1217" customWidth="1"/>
    <col min="5346" max="5349" width="11.42578125" style="1217" customWidth="1"/>
    <col min="5350" max="5350" width="24.7109375" style="1217" customWidth="1"/>
    <col min="5351" max="5351" width="6.140625" style="1217" customWidth="1"/>
    <col min="5352" max="5352" width="11.42578125" style="1217" customWidth="1"/>
    <col min="5353" max="5353" width="7.7109375" style="1217" customWidth="1"/>
    <col min="5354" max="5354" width="11.7109375" style="1217" customWidth="1"/>
    <col min="5355" max="5355" width="7.7109375" style="1217" customWidth="1"/>
    <col min="5356" max="5356" width="8.7109375" style="1217" customWidth="1"/>
    <col min="5357" max="5357" width="7.7109375" style="1217" customWidth="1"/>
    <col min="5358" max="5358" width="11.42578125" style="1217"/>
    <col min="5359" max="5359" width="9.7109375" style="1217" customWidth="1"/>
    <col min="5360" max="5360" width="33.7109375" style="1217" customWidth="1"/>
    <col min="5361" max="5599" width="11.42578125" style="1217"/>
    <col min="5600" max="5600" width="11.42578125" style="1217" customWidth="1"/>
    <col min="5601" max="5601" width="44.7109375" style="1217" customWidth="1"/>
    <col min="5602" max="5605" width="11.42578125" style="1217" customWidth="1"/>
    <col min="5606" max="5606" width="24.7109375" style="1217" customWidth="1"/>
    <col min="5607" max="5607" width="6.140625" style="1217" customWidth="1"/>
    <col min="5608" max="5608" width="11.42578125" style="1217" customWidth="1"/>
    <col min="5609" max="5609" width="7.7109375" style="1217" customWidth="1"/>
    <col min="5610" max="5610" width="11.7109375" style="1217" customWidth="1"/>
    <col min="5611" max="5611" width="7.7109375" style="1217" customWidth="1"/>
    <col min="5612" max="5612" width="8.7109375" style="1217" customWidth="1"/>
    <col min="5613" max="5613" width="7.7109375" style="1217" customWidth="1"/>
    <col min="5614" max="5614" width="11.42578125" style="1217"/>
    <col min="5615" max="5615" width="9.7109375" style="1217" customWidth="1"/>
    <col min="5616" max="5616" width="33.7109375" style="1217" customWidth="1"/>
    <col min="5617" max="5855" width="11.42578125" style="1217"/>
    <col min="5856" max="5856" width="11.42578125" style="1217" customWidth="1"/>
    <col min="5857" max="5857" width="44.7109375" style="1217" customWidth="1"/>
    <col min="5858" max="5861" width="11.42578125" style="1217" customWidth="1"/>
    <col min="5862" max="5862" width="24.7109375" style="1217" customWidth="1"/>
    <col min="5863" max="5863" width="6.140625" style="1217" customWidth="1"/>
    <col min="5864" max="5864" width="11.42578125" style="1217" customWidth="1"/>
    <col min="5865" max="5865" width="7.7109375" style="1217" customWidth="1"/>
    <col min="5866" max="5866" width="11.7109375" style="1217" customWidth="1"/>
    <col min="5867" max="5867" width="7.7109375" style="1217" customWidth="1"/>
    <col min="5868" max="5868" width="8.7109375" style="1217" customWidth="1"/>
    <col min="5869" max="5869" width="7.7109375" style="1217" customWidth="1"/>
    <col min="5870" max="5870" width="11.42578125" style="1217"/>
    <col min="5871" max="5871" width="9.7109375" style="1217" customWidth="1"/>
    <col min="5872" max="5872" width="33.7109375" style="1217" customWidth="1"/>
    <col min="5873" max="6111" width="11.42578125" style="1217"/>
    <col min="6112" max="6112" width="11.42578125" style="1217" customWidth="1"/>
    <col min="6113" max="6113" width="44.7109375" style="1217" customWidth="1"/>
    <col min="6114" max="6117" width="11.42578125" style="1217" customWidth="1"/>
    <col min="6118" max="6118" width="24.7109375" style="1217" customWidth="1"/>
    <col min="6119" max="6119" width="6.140625" style="1217" customWidth="1"/>
    <col min="6120" max="6120" width="11.42578125" style="1217" customWidth="1"/>
    <col min="6121" max="6121" width="7.7109375" style="1217" customWidth="1"/>
    <col min="6122" max="6122" width="11.7109375" style="1217" customWidth="1"/>
    <col min="6123" max="6123" width="7.7109375" style="1217" customWidth="1"/>
    <col min="6124" max="6124" width="8.7109375" style="1217" customWidth="1"/>
    <col min="6125" max="6125" width="7.7109375" style="1217" customWidth="1"/>
    <col min="6126" max="6126" width="11.42578125" style="1217"/>
    <col min="6127" max="6127" width="9.7109375" style="1217" customWidth="1"/>
    <col min="6128" max="6128" width="33.7109375" style="1217" customWidth="1"/>
    <col min="6129" max="6367" width="11.42578125" style="1217"/>
    <col min="6368" max="6368" width="11.42578125" style="1217" customWidth="1"/>
    <col min="6369" max="6369" width="44.7109375" style="1217" customWidth="1"/>
    <col min="6370" max="6373" width="11.42578125" style="1217" customWidth="1"/>
    <col min="6374" max="6374" width="24.7109375" style="1217" customWidth="1"/>
    <col min="6375" max="6375" width="6.140625" style="1217" customWidth="1"/>
    <col min="6376" max="6376" width="11.42578125" style="1217" customWidth="1"/>
    <col min="6377" max="6377" width="7.7109375" style="1217" customWidth="1"/>
    <col min="6378" max="6378" width="11.7109375" style="1217" customWidth="1"/>
    <col min="6379" max="6379" width="7.7109375" style="1217" customWidth="1"/>
    <col min="6380" max="6380" width="8.7109375" style="1217" customWidth="1"/>
    <col min="6381" max="6381" width="7.7109375" style="1217" customWidth="1"/>
    <col min="6382" max="6382" width="11.42578125" style="1217"/>
    <col min="6383" max="6383" width="9.7109375" style="1217" customWidth="1"/>
    <col min="6384" max="6384" width="33.7109375" style="1217" customWidth="1"/>
    <col min="6385" max="6623" width="11.42578125" style="1217"/>
    <col min="6624" max="6624" width="11.42578125" style="1217" customWidth="1"/>
    <col min="6625" max="6625" width="44.7109375" style="1217" customWidth="1"/>
    <col min="6626" max="6629" width="11.42578125" style="1217" customWidth="1"/>
    <col min="6630" max="6630" width="24.7109375" style="1217" customWidth="1"/>
    <col min="6631" max="6631" width="6.140625" style="1217" customWidth="1"/>
    <col min="6632" max="6632" width="11.42578125" style="1217" customWidth="1"/>
    <col min="6633" max="6633" width="7.7109375" style="1217" customWidth="1"/>
    <col min="6634" max="6634" width="11.7109375" style="1217" customWidth="1"/>
    <col min="6635" max="6635" width="7.7109375" style="1217" customWidth="1"/>
    <col min="6636" max="6636" width="8.7109375" style="1217" customWidth="1"/>
    <col min="6637" max="6637" width="7.7109375" style="1217" customWidth="1"/>
    <col min="6638" max="6638" width="11.42578125" style="1217"/>
    <col min="6639" max="6639" width="9.7109375" style="1217" customWidth="1"/>
    <col min="6640" max="6640" width="33.7109375" style="1217" customWidth="1"/>
    <col min="6641" max="6879" width="11.42578125" style="1217"/>
    <col min="6880" max="6880" width="11.42578125" style="1217" customWidth="1"/>
    <col min="6881" max="6881" width="44.7109375" style="1217" customWidth="1"/>
    <col min="6882" max="6885" width="11.42578125" style="1217" customWidth="1"/>
    <col min="6886" max="6886" width="24.7109375" style="1217" customWidth="1"/>
    <col min="6887" max="6887" width="6.140625" style="1217" customWidth="1"/>
    <col min="6888" max="6888" width="11.42578125" style="1217" customWidth="1"/>
    <col min="6889" max="6889" width="7.7109375" style="1217" customWidth="1"/>
    <col min="6890" max="6890" width="11.7109375" style="1217" customWidth="1"/>
    <col min="6891" max="6891" width="7.7109375" style="1217" customWidth="1"/>
    <col min="6892" max="6892" width="8.7109375" style="1217" customWidth="1"/>
    <col min="6893" max="6893" width="7.7109375" style="1217" customWidth="1"/>
    <col min="6894" max="6894" width="11.42578125" style="1217"/>
    <col min="6895" max="6895" width="9.7109375" style="1217" customWidth="1"/>
    <col min="6896" max="6896" width="33.7109375" style="1217" customWidth="1"/>
    <col min="6897" max="7135" width="11.42578125" style="1217"/>
    <col min="7136" max="7136" width="11.42578125" style="1217" customWidth="1"/>
    <col min="7137" max="7137" width="44.7109375" style="1217" customWidth="1"/>
    <col min="7138" max="7141" width="11.42578125" style="1217" customWidth="1"/>
    <col min="7142" max="7142" width="24.7109375" style="1217" customWidth="1"/>
    <col min="7143" max="7143" width="6.140625" style="1217" customWidth="1"/>
    <col min="7144" max="7144" width="11.42578125" style="1217" customWidth="1"/>
    <col min="7145" max="7145" width="7.7109375" style="1217" customWidth="1"/>
    <col min="7146" max="7146" width="11.7109375" style="1217" customWidth="1"/>
    <col min="7147" max="7147" width="7.7109375" style="1217" customWidth="1"/>
    <col min="7148" max="7148" width="8.7109375" style="1217" customWidth="1"/>
    <col min="7149" max="7149" width="7.7109375" style="1217" customWidth="1"/>
    <col min="7150" max="7150" width="11.42578125" style="1217"/>
    <col min="7151" max="7151" width="9.7109375" style="1217" customWidth="1"/>
    <col min="7152" max="7152" width="33.7109375" style="1217" customWidth="1"/>
    <col min="7153" max="7391" width="11.42578125" style="1217"/>
    <col min="7392" max="7392" width="11.42578125" style="1217" customWidth="1"/>
    <col min="7393" max="7393" width="44.7109375" style="1217" customWidth="1"/>
    <col min="7394" max="7397" width="11.42578125" style="1217" customWidth="1"/>
    <col min="7398" max="7398" width="24.7109375" style="1217" customWidth="1"/>
    <col min="7399" max="7399" width="6.140625" style="1217" customWidth="1"/>
    <col min="7400" max="7400" width="11.42578125" style="1217" customWidth="1"/>
    <col min="7401" max="7401" width="7.7109375" style="1217" customWidth="1"/>
    <col min="7402" max="7402" width="11.7109375" style="1217" customWidth="1"/>
    <col min="7403" max="7403" width="7.7109375" style="1217" customWidth="1"/>
    <col min="7404" max="7404" width="8.7109375" style="1217" customWidth="1"/>
    <col min="7405" max="7405" width="7.7109375" style="1217" customWidth="1"/>
    <col min="7406" max="7406" width="11.42578125" style="1217"/>
    <col min="7407" max="7407" width="9.7109375" style="1217" customWidth="1"/>
    <col min="7408" max="7408" width="33.7109375" style="1217" customWidth="1"/>
    <col min="7409" max="7647" width="11.42578125" style="1217"/>
    <col min="7648" max="7648" width="11.42578125" style="1217" customWidth="1"/>
    <col min="7649" max="7649" width="44.7109375" style="1217" customWidth="1"/>
    <col min="7650" max="7653" width="11.42578125" style="1217" customWidth="1"/>
    <col min="7654" max="7654" width="24.7109375" style="1217" customWidth="1"/>
    <col min="7655" max="7655" width="6.140625" style="1217" customWidth="1"/>
    <col min="7656" max="7656" width="11.42578125" style="1217" customWidth="1"/>
    <col min="7657" max="7657" width="7.7109375" style="1217" customWidth="1"/>
    <col min="7658" max="7658" width="11.7109375" style="1217" customWidth="1"/>
    <col min="7659" max="7659" width="7.7109375" style="1217" customWidth="1"/>
    <col min="7660" max="7660" width="8.7109375" style="1217" customWidth="1"/>
    <col min="7661" max="7661" width="7.7109375" style="1217" customWidth="1"/>
    <col min="7662" max="7662" width="11.42578125" style="1217"/>
    <col min="7663" max="7663" width="9.7109375" style="1217" customWidth="1"/>
    <col min="7664" max="7664" width="33.7109375" style="1217" customWidth="1"/>
    <col min="7665" max="7903" width="11.42578125" style="1217"/>
    <col min="7904" max="7904" width="11.42578125" style="1217" customWidth="1"/>
    <col min="7905" max="7905" width="44.7109375" style="1217" customWidth="1"/>
    <col min="7906" max="7909" width="11.42578125" style="1217" customWidth="1"/>
    <col min="7910" max="7910" width="24.7109375" style="1217" customWidth="1"/>
    <col min="7911" max="7911" width="6.140625" style="1217" customWidth="1"/>
    <col min="7912" max="7912" width="11.42578125" style="1217" customWidth="1"/>
    <col min="7913" max="7913" width="7.7109375" style="1217" customWidth="1"/>
    <col min="7914" max="7914" width="11.7109375" style="1217" customWidth="1"/>
    <col min="7915" max="7915" width="7.7109375" style="1217" customWidth="1"/>
    <col min="7916" max="7916" width="8.7109375" style="1217" customWidth="1"/>
    <col min="7917" max="7917" width="7.7109375" style="1217" customWidth="1"/>
    <col min="7918" max="7918" width="11.42578125" style="1217"/>
    <col min="7919" max="7919" width="9.7109375" style="1217" customWidth="1"/>
    <col min="7920" max="7920" width="33.7109375" style="1217" customWidth="1"/>
    <col min="7921" max="8159" width="11.42578125" style="1217"/>
    <col min="8160" max="8160" width="11.42578125" style="1217" customWidth="1"/>
    <col min="8161" max="8161" width="44.7109375" style="1217" customWidth="1"/>
    <col min="8162" max="8165" width="11.42578125" style="1217" customWidth="1"/>
    <col min="8166" max="8166" width="24.7109375" style="1217" customWidth="1"/>
    <col min="8167" max="8167" width="6.140625" style="1217" customWidth="1"/>
    <col min="8168" max="8168" width="11.42578125" style="1217" customWidth="1"/>
    <col min="8169" max="8169" width="7.7109375" style="1217" customWidth="1"/>
    <col min="8170" max="8170" width="11.7109375" style="1217" customWidth="1"/>
    <col min="8171" max="8171" width="7.7109375" style="1217" customWidth="1"/>
    <col min="8172" max="8172" width="8.7109375" style="1217" customWidth="1"/>
    <col min="8173" max="8173" width="7.7109375" style="1217" customWidth="1"/>
    <col min="8174" max="8174" width="11.42578125" style="1217"/>
    <col min="8175" max="8175" width="9.7109375" style="1217" customWidth="1"/>
    <col min="8176" max="8176" width="33.7109375" style="1217" customWidth="1"/>
    <col min="8177" max="8415" width="11.42578125" style="1217"/>
    <col min="8416" max="8416" width="11.42578125" style="1217" customWidth="1"/>
    <col min="8417" max="8417" width="44.7109375" style="1217" customWidth="1"/>
    <col min="8418" max="8421" width="11.42578125" style="1217" customWidth="1"/>
    <col min="8422" max="8422" width="24.7109375" style="1217" customWidth="1"/>
    <col min="8423" max="8423" width="6.140625" style="1217" customWidth="1"/>
    <col min="8424" max="8424" width="11.42578125" style="1217" customWidth="1"/>
    <col min="8425" max="8425" width="7.7109375" style="1217" customWidth="1"/>
    <col min="8426" max="8426" width="11.7109375" style="1217" customWidth="1"/>
    <col min="8427" max="8427" width="7.7109375" style="1217" customWidth="1"/>
    <col min="8428" max="8428" width="8.7109375" style="1217" customWidth="1"/>
    <col min="8429" max="8429" width="7.7109375" style="1217" customWidth="1"/>
    <col min="8430" max="8430" width="11.42578125" style="1217"/>
    <col min="8431" max="8431" width="9.7109375" style="1217" customWidth="1"/>
    <col min="8432" max="8432" width="33.7109375" style="1217" customWidth="1"/>
    <col min="8433" max="8671" width="11.42578125" style="1217"/>
    <col min="8672" max="8672" width="11.42578125" style="1217" customWidth="1"/>
    <col min="8673" max="8673" width="44.7109375" style="1217" customWidth="1"/>
    <col min="8674" max="8677" width="11.42578125" style="1217" customWidth="1"/>
    <col min="8678" max="8678" width="24.7109375" style="1217" customWidth="1"/>
    <col min="8679" max="8679" width="6.140625" style="1217" customWidth="1"/>
    <col min="8680" max="8680" width="11.42578125" style="1217" customWidth="1"/>
    <col min="8681" max="8681" width="7.7109375" style="1217" customWidth="1"/>
    <col min="8682" max="8682" width="11.7109375" style="1217" customWidth="1"/>
    <col min="8683" max="8683" width="7.7109375" style="1217" customWidth="1"/>
    <col min="8684" max="8684" width="8.7109375" style="1217" customWidth="1"/>
    <col min="8685" max="8685" width="7.7109375" style="1217" customWidth="1"/>
    <col min="8686" max="8686" width="11.42578125" style="1217"/>
    <col min="8687" max="8687" width="9.7109375" style="1217" customWidth="1"/>
    <col min="8688" max="8688" width="33.7109375" style="1217" customWidth="1"/>
    <col min="8689" max="8927" width="11.42578125" style="1217"/>
    <col min="8928" max="8928" width="11.42578125" style="1217" customWidth="1"/>
    <col min="8929" max="8929" width="44.7109375" style="1217" customWidth="1"/>
    <col min="8930" max="8933" width="11.42578125" style="1217" customWidth="1"/>
    <col min="8934" max="8934" width="24.7109375" style="1217" customWidth="1"/>
    <col min="8935" max="8935" width="6.140625" style="1217" customWidth="1"/>
    <col min="8936" max="8936" width="11.42578125" style="1217" customWidth="1"/>
    <col min="8937" max="8937" width="7.7109375" style="1217" customWidth="1"/>
    <col min="8938" max="8938" width="11.7109375" style="1217" customWidth="1"/>
    <col min="8939" max="8939" width="7.7109375" style="1217" customWidth="1"/>
    <col min="8940" max="8940" width="8.7109375" style="1217" customWidth="1"/>
    <col min="8941" max="8941" width="7.7109375" style="1217" customWidth="1"/>
    <col min="8942" max="8942" width="11.42578125" style="1217"/>
    <col min="8943" max="8943" width="9.7109375" style="1217" customWidth="1"/>
    <col min="8944" max="8944" width="33.7109375" style="1217" customWidth="1"/>
    <col min="8945" max="9183" width="11.42578125" style="1217"/>
    <col min="9184" max="9184" width="11.42578125" style="1217" customWidth="1"/>
    <col min="9185" max="9185" width="44.7109375" style="1217" customWidth="1"/>
    <col min="9186" max="9189" width="11.42578125" style="1217" customWidth="1"/>
    <col min="9190" max="9190" width="24.7109375" style="1217" customWidth="1"/>
    <col min="9191" max="9191" width="6.140625" style="1217" customWidth="1"/>
    <col min="9192" max="9192" width="11.42578125" style="1217" customWidth="1"/>
    <col min="9193" max="9193" width="7.7109375" style="1217" customWidth="1"/>
    <col min="9194" max="9194" width="11.7109375" style="1217" customWidth="1"/>
    <col min="9195" max="9195" width="7.7109375" style="1217" customWidth="1"/>
    <col min="9196" max="9196" width="8.7109375" style="1217" customWidth="1"/>
    <col min="9197" max="9197" width="7.7109375" style="1217" customWidth="1"/>
    <col min="9198" max="9198" width="11.42578125" style="1217"/>
    <col min="9199" max="9199" width="9.7109375" style="1217" customWidth="1"/>
    <col min="9200" max="9200" width="33.7109375" style="1217" customWidth="1"/>
    <col min="9201" max="9439" width="11.42578125" style="1217"/>
    <col min="9440" max="9440" width="11.42578125" style="1217" customWidth="1"/>
    <col min="9441" max="9441" width="44.7109375" style="1217" customWidth="1"/>
    <col min="9442" max="9445" width="11.42578125" style="1217" customWidth="1"/>
    <col min="9446" max="9446" width="24.7109375" style="1217" customWidth="1"/>
    <col min="9447" max="9447" width="6.140625" style="1217" customWidth="1"/>
    <col min="9448" max="9448" width="11.42578125" style="1217" customWidth="1"/>
    <col min="9449" max="9449" width="7.7109375" style="1217" customWidth="1"/>
    <col min="9450" max="9450" width="11.7109375" style="1217" customWidth="1"/>
    <col min="9451" max="9451" width="7.7109375" style="1217" customWidth="1"/>
    <col min="9452" max="9452" width="8.7109375" style="1217" customWidth="1"/>
    <col min="9453" max="9453" width="7.7109375" style="1217" customWidth="1"/>
    <col min="9454" max="9454" width="11.42578125" style="1217"/>
    <col min="9455" max="9455" width="9.7109375" style="1217" customWidth="1"/>
    <col min="9456" max="9456" width="33.7109375" style="1217" customWidth="1"/>
    <col min="9457" max="9695" width="11.42578125" style="1217"/>
    <col min="9696" max="9696" width="11.42578125" style="1217" customWidth="1"/>
    <col min="9697" max="9697" width="44.7109375" style="1217" customWidth="1"/>
    <col min="9698" max="9701" width="11.42578125" style="1217" customWidth="1"/>
    <col min="9702" max="9702" width="24.7109375" style="1217" customWidth="1"/>
    <col min="9703" max="9703" width="6.140625" style="1217" customWidth="1"/>
    <col min="9704" max="9704" width="11.42578125" style="1217" customWidth="1"/>
    <col min="9705" max="9705" width="7.7109375" style="1217" customWidth="1"/>
    <col min="9706" max="9706" width="11.7109375" style="1217" customWidth="1"/>
    <col min="9707" max="9707" width="7.7109375" style="1217" customWidth="1"/>
    <col min="9708" max="9708" width="8.7109375" style="1217" customWidth="1"/>
    <col min="9709" max="9709" width="7.7109375" style="1217" customWidth="1"/>
    <col min="9710" max="9710" width="11.42578125" style="1217"/>
    <col min="9711" max="9711" width="9.7109375" style="1217" customWidth="1"/>
    <col min="9712" max="9712" width="33.7109375" style="1217" customWidth="1"/>
    <col min="9713" max="9951" width="11.42578125" style="1217"/>
    <col min="9952" max="9952" width="11.42578125" style="1217" customWidth="1"/>
    <col min="9953" max="9953" width="44.7109375" style="1217" customWidth="1"/>
    <col min="9954" max="9957" width="11.42578125" style="1217" customWidth="1"/>
    <col min="9958" max="9958" width="24.7109375" style="1217" customWidth="1"/>
    <col min="9959" max="9959" width="6.140625" style="1217" customWidth="1"/>
    <col min="9960" max="9960" width="11.42578125" style="1217" customWidth="1"/>
    <col min="9961" max="9961" width="7.7109375" style="1217" customWidth="1"/>
    <col min="9962" max="9962" width="11.7109375" style="1217" customWidth="1"/>
    <col min="9963" max="9963" width="7.7109375" style="1217" customWidth="1"/>
    <col min="9964" max="9964" width="8.7109375" style="1217" customWidth="1"/>
    <col min="9965" max="9965" width="7.7109375" style="1217" customWidth="1"/>
    <col min="9966" max="9966" width="11.42578125" style="1217"/>
    <col min="9967" max="9967" width="9.7109375" style="1217" customWidth="1"/>
    <col min="9968" max="9968" width="33.7109375" style="1217" customWidth="1"/>
    <col min="9969" max="10207" width="11.42578125" style="1217"/>
    <col min="10208" max="10208" width="11.42578125" style="1217" customWidth="1"/>
    <col min="10209" max="10209" width="44.7109375" style="1217" customWidth="1"/>
    <col min="10210" max="10213" width="11.42578125" style="1217" customWidth="1"/>
    <col min="10214" max="10214" width="24.7109375" style="1217" customWidth="1"/>
    <col min="10215" max="10215" width="6.140625" style="1217" customWidth="1"/>
    <col min="10216" max="10216" width="11.42578125" style="1217" customWidth="1"/>
    <col min="10217" max="10217" width="7.7109375" style="1217" customWidth="1"/>
    <col min="10218" max="10218" width="11.7109375" style="1217" customWidth="1"/>
    <col min="10219" max="10219" width="7.7109375" style="1217" customWidth="1"/>
    <col min="10220" max="10220" width="8.7109375" style="1217" customWidth="1"/>
    <col min="10221" max="10221" width="7.7109375" style="1217" customWidth="1"/>
    <col min="10222" max="10222" width="11.42578125" style="1217"/>
    <col min="10223" max="10223" width="9.7109375" style="1217" customWidth="1"/>
    <col min="10224" max="10224" width="33.7109375" style="1217" customWidth="1"/>
    <col min="10225" max="10463" width="11.42578125" style="1217"/>
    <col min="10464" max="10464" width="11.42578125" style="1217" customWidth="1"/>
    <col min="10465" max="10465" width="44.7109375" style="1217" customWidth="1"/>
    <col min="10466" max="10469" width="11.42578125" style="1217" customWidth="1"/>
    <col min="10470" max="10470" width="24.7109375" style="1217" customWidth="1"/>
    <col min="10471" max="10471" width="6.140625" style="1217" customWidth="1"/>
    <col min="10472" max="10472" width="11.42578125" style="1217" customWidth="1"/>
    <col min="10473" max="10473" width="7.7109375" style="1217" customWidth="1"/>
    <col min="10474" max="10474" width="11.7109375" style="1217" customWidth="1"/>
    <col min="10475" max="10475" width="7.7109375" style="1217" customWidth="1"/>
    <col min="10476" max="10476" width="8.7109375" style="1217" customWidth="1"/>
    <col min="10477" max="10477" width="7.7109375" style="1217" customWidth="1"/>
    <col min="10478" max="10478" width="11.42578125" style="1217"/>
    <col min="10479" max="10479" width="9.7109375" style="1217" customWidth="1"/>
    <col min="10480" max="10480" width="33.7109375" style="1217" customWidth="1"/>
    <col min="10481" max="10719" width="11.42578125" style="1217"/>
    <col min="10720" max="10720" width="11.42578125" style="1217" customWidth="1"/>
    <col min="10721" max="10721" width="44.7109375" style="1217" customWidth="1"/>
    <col min="10722" max="10725" width="11.42578125" style="1217" customWidth="1"/>
    <col min="10726" max="10726" width="24.7109375" style="1217" customWidth="1"/>
    <col min="10727" max="10727" width="6.140625" style="1217" customWidth="1"/>
    <col min="10728" max="10728" width="11.42578125" style="1217" customWidth="1"/>
    <col min="10729" max="10729" width="7.7109375" style="1217" customWidth="1"/>
    <col min="10730" max="10730" width="11.7109375" style="1217" customWidth="1"/>
    <col min="10731" max="10731" width="7.7109375" style="1217" customWidth="1"/>
    <col min="10732" max="10732" width="8.7109375" style="1217" customWidth="1"/>
    <col min="10733" max="10733" width="7.7109375" style="1217" customWidth="1"/>
    <col min="10734" max="10734" width="11.42578125" style="1217"/>
    <col min="10735" max="10735" width="9.7109375" style="1217" customWidth="1"/>
    <col min="10736" max="10736" width="33.7109375" style="1217" customWidth="1"/>
    <col min="10737" max="10975" width="11.42578125" style="1217"/>
    <col min="10976" max="10976" width="11.42578125" style="1217" customWidth="1"/>
    <col min="10977" max="10977" width="44.7109375" style="1217" customWidth="1"/>
    <col min="10978" max="10981" width="11.42578125" style="1217" customWidth="1"/>
    <col min="10982" max="10982" width="24.7109375" style="1217" customWidth="1"/>
    <col min="10983" max="10983" width="6.140625" style="1217" customWidth="1"/>
    <col min="10984" max="10984" width="11.42578125" style="1217" customWidth="1"/>
    <col min="10985" max="10985" width="7.7109375" style="1217" customWidth="1"/>
    <col min="10986" max="10986" width="11.7109375" style="1217" customWidth="1"/>
    <col min="10987" max="10987" width="7.7109375" style="1217" customWidth="1"/>
    <col min="10988" max="10988" width="8.7109375" style="1217" customWidth="1"/>
    <col min="10989" max="10989" width="7.7109375" style="1217" customWidth="1"/>
    <col min="10990" max="10990" width="11.42578125" style="1217"/>
    <col min="10991" max="10991" width="9.7109375" style="1217" customWidth="1"/>
    <col min="10992" max="10992" width="33.7109375" style="1217" customWidth="1"/>
    <col min="10993" max="11231" width="11.42578125" style="1217"/>
    <col min="11232" max="11232" width="11.42578125" style="1217" customWidth="1"/>
    <col min="11233" max="11233" width="44.7109375" style="1217" customWidth="1"/>
    <col min="11234" max="11237" width="11.42578125" style="1217" customWidth="1"/>
    <col min="11238" max="11238" width="24.7109375" style="1217" customWidth="1"/>
    <col min="11239" max="11239" width="6.140625" style="1217" customWidth="1"/>
    <col min="11240" max="11240" width="11.42578125" style="1217" customWidth="1"/>
    <col min="11241" max="11241" width="7.7109375" style="1217" customWidth="1"/>
    <col min="11242" max="11242" width="11.7109375" style="1217" customWidth="1"/>
    <col min="11243" max="11243" width="7.7109375" style="1217" customWidth="1"/>
    <col min="11244" max="11244" width="8.7109375" style="1217" customWidth="1"/>
    <col min="11245" max="11245" width="7.7109375" style="1217" customWidth="1"/>
    <col min="11246" max="11246" width="11.42578125" style="1217"/>
    <col min="11247" max="11247" width="9.7109375" style="1217" customWidth="1"/>
    <col min="11248" max="11248" width="33.7109375" style="1217" customWidth="1"/>
    <col min="11249" max="11487" width="11.42578125" style="1217"/>
    <col min="11488" max="11488" width="11.42578125" style="1217" customWidth="1"/>
    <col min="11489" max="11489" width="44.7109375" style="1217" customWidth="1"/>
    <col min="11490" max="11493" width="11.42578125" style="1217" customWidth="1"/>
    <col min="11494" max="11494" width="24.7109375" style="1217" customWidth="1"/>
    <col min="11495" max="11495" width="6.140625" style="1217" customWidth="1"/>
    <col min="11496" max="11496" width="11.42578125" style="1217" customWidth="1"/>
    <col min="11497" max="11497" width="7.7109375" style="1217" customWidth="1"/>
    <col min="11498" max="11498" width="11.7109375" style="1217" customWidth="1"/>
    <col min="11499" max="11499" width="7.7109375" style="1217" customWidth="1"/>
    <col min="11500" max="11500" width="8.7109375" style="1217" customWidth="1"/>
    <col min="11501" max="11501" width="7.7109375" style="1217" customWidth="1"/>
    <col min="11502" max="11502" width="11.42578125" style="1217"/>
    <col min="11503" max="11503" width="9.7109375" style="1217" customWidth="1"/>
    <col min="11504" max="11504" width="33.7109375" style="1217" customWidth="1"/>
    <col min="11505" max="11743" width="11.42578125" style="1217"/>
    <col min="11744" max="11744" width="11.42578125" style="1217" customWidth="1"/>
    <col min="11745" max="11745" width="44.7109375" style="1217" customWidth="1"/>
    <col min="11746" max="11749" width="11.42578125" style="1217" customWidth="1"/>
    <col min="11750" max="11750" width="24.7109375" style="1217" customWidth="1"/>
    <col min="11751" max="11751" width="6.140625" style="1217" customWidth="1"/>
    <col min="11752" max="11752" width="11.42578125" style="1217" customWidth="1"/>
    <col min="11753" max="11753" width="7.7109375" style="1217" customWidth="1"/>
    <col min="11754" max="11754" width="11.7109375" style="1217" customWidth="1"/>
    <col min="11755" max="11755" width="7.7109375" style="1217" customWidth="1"/>
    <col min="11756" max="11756" width="8.7109375" style="1217" customWidth="1"/>
    <col min="11757" max="11757" width="7.7109375" style="1217" customWidth="1"/>
    <col min="11758" max="11758" width="11.42578125" style="1217"/>
    <col min="11759" max="11759" width="9.7109375" style="1217" customWidth="1"/>
    <col min="11760" max="11760" width="33.7109375" style="1217" customWidth="1"/>
    <col min="11761" max="11999" width="11.42578125" style="1217"/>
    <col min="12000" max="12000" width="11.42578125" style="1217" customWidth="1"/>
    <col min="12001" max="12001" width="44.7109375" style="1217" customWidth="1"/>
    <col min="12002" max="12005" width="11.42578125" style="1217" customWidth="1"/>
    <col min="12006" max="12006" width="24.7109375" style="1217" customWidth="1"/>
    <col min="12007" max="12007" width="6.140625" style="1217" customWidth="1"/>
    <col min="12008" max="12008" width="11.42578125" style="1217" customWidth="1"/>
    <col min="12009" max="12009" width="7.7109375" style="1217" customWidth="1"/>
    <col min="12010" max="12010" width="11.7109375" style="1217" customWidth="1"/>
    <col min="12011" max="12011" width="7.7109375" style="1217" customWidth="1"/>
    <col min="12012" max="12012" width="8.7109375" style="1217" customWidth="1"/>
    <col min="12013" max="12013" width="7.7109375" style="1217" customWidth="1"/>
    <col min="12014" max="12014" width="11.42578125" style="1217"/>
    <col min="12015" max="12015" width="9.7109375" style="1217" customWidth="1"/>
    <col min="12016" max="12016" width="33.7109375" style="1217" customWidth="1"/>
    <col min="12017" max="12255" width="11.42578125" style="1217"/>
    <col min="12256" max="12256" width="11.42578125" style="1217" customWidth="1"/>
    <col min="12257" max="12257" width="44.7109375" style="1217" customWidth="1"/>
    <col min="12258" max="12261" width="11.42578125" style="1217" customWidth="1"/>
    <col min="12262" max="12262" width="24.7109375" style="1217" customWidth="1"/>
    <col min="12263" max="12263" width="6.140625" style="1217" customWidth="1"/>
    <col min="12264" max="12264" width="11.42578125" style="1217" customWidth="1"/>
    <col min="12265" max="12265" width="7.7109375" style="1217" customWidth="1"/>
    <col min="12266" max="12266" width="11.7109375" style="1217" customWidth="1"/>
    <col min="12267" max="12267" width="7.7109375" style="1217" customWidth="1"/>
    <col min="12268" max="12268" width="8.7109375" style="1217" customWidth="1"/>
    <col min="12269" max="12269" width="7.7109375" style="1217" customWidth="1"/>
    <col min="12270" max="12270" width="11.42578125" style="1217"/>
    <col min="12271" max="12271" width="9.7109375" style="1217" customWidth="1"/>
    <col min="12272" max="12272" width="33.7109375" style="1217" customWidth="1"/>
    <col min="12273" max="12511" width="11.42578125" style="1217"/>
    <col min="12512" max="12512" width="11.42578125" style="1217" customWidth="1"/>
    <col min="12513" max="12513" width="44.7109375" style="1217" customWidth="1"/>
    <col min="12514" max="12517" width="11.42578125" style="1217" customWidth="1"/>
    <col min="12518" max="12518" width="24.7109375" style="1217" customWidth="1"/>
    <col min="12519" max="12519" width="6.140625" style="1217" customWidth="1"/>
    <col min="12520" max="12520" width="11.42578125" style="1217" customWidth="1"/>
    <col min="12521" max="12521" width="7.7109375" style="1217" customWidth="1"/>
    <col min="12522" max="12522" width="11.7109375" style="1217" customWidth="1"/>
    <col min="12523" max="12523" width="7.7109375" style="1217" customWidth="1"/>
    <col min="12524" max="12524" width="8.7109375" style="1217" customWidth="1"/>
    <col min="12525" max="12525" width="7.7109375" style="1217" customWidth="1"/>
    <col min="12526" max="12526" width="11.42578125" style="1217"/>
    <col min="12527" max="12527" width="9.7109375" style="1217" customWidth="1"/>
    <col min="12528" max="12528" width="33.7109375" style="1217" customWidth="1"/>
    <col min="12529" max="12767" width="11.42578125" style="1217"/>
    <col min="12768" max="12768" width="11.42578125" style="1217" customWidth="1"/>
    <col min="12769" max="12769" width="44.7109375" style="1217" customWidth="1"/>
    <col min="12770" max="12773" width="11.42578125" style="1217" customWidth="1"/>
    <col min="12774" max="12774" width="24.7109375" style="1217" customWidth="1"/>
    <col min="12775" max="12775" width="6.140625" style="1217" customWidth="1"/>
    <col min="12776" max="12776" width="11.42578125" style="1217" customWidth="1"/>
    <col min="12777" max="12777" width="7.7109375" style="1217" customWidth="1"/>
    <col min="12778" max="12778" width="11.7109375" style="1217" customWidth="1"/>
    <col min="12779" max="12779" width="7.7109375" style="1217" customWidth="1"/>
    <col min="12780" max="12780" width="8.7109375" style="1217" customWidth="1"/>
    <col min="12781" max="12781" width="7.7109375" style="1217" customWidth="1"/>
    <col min="12782" max="12782" width="11.42578125" style="1217"/>
    <col min="12783" max="12783" width="9.7109375" style="1217" customWidth="1"/>
    <col min="12784" max="12784" width="33.7109375" style="1217" customWidth="1"/>
    <col min="12785" max="13023" width="11.42578125" style="1217"/>
    <col min="13024" max="13024" width="11.42578125" style="1217" customWidth="1"/>
    <col min="13025" max="13025" width="44.7109375" style="1217" customWidth="1"/>
    <col min="13026" max="13029" width="11.42578125" style="1217" customWidth="1"/>
    <col min="13030" max="13030" width="24.7109375" style="1217" customWidth="1"/>
    <col min="13031" max="13031" width="6.140625" style="1217" customWidth="1"/>
    <col min="13032" max="13032" width="11.42578125" style="1217" customWidth="1"/>
    <col min="13033" max="13033" width="7.7109375" style="1217" customWidth="1"/>
    <col min="13034" max="13034" width="11.7109375" style="1217" customWidth="1"/>
    <col min="13035" max="13035" width="7.7109375" style="1217" customWidth="1"/>
    <col min="13036" max="13036" width="8.7109375" style="1217" customWidth="1"/>
    <col min="13037" max="13037" width="7.7109375" style="1217" customWidth="1"/>
    <col min="13038" max="13038" width="11.42578125" style="1217"/>
    <col min="13039" max="13039" width="9.7109375" style="1217" customWidth="1"/>
    <col min="13040" max="13040" width="33.7109375" style="1217" customWidth="1"/>
    <col min="13041" max="13279" width="11.42578125" style="1217"/>
    <col min="13280" max="13280" width="11.42578125" style="1217" customWidth="1"/>
    <col min="13281" max="13281" width="44.7109375" style="1217" customWidth="1"/>
    <col min="13282" max="13285" width="11.42578125" style="1217" customWidth="1"/>
    <col min="13286" max="13286" width="24.7109375" style="1217" customWidth="1"/>
    <col min="13287" max="13287" width="6.140625" style="1217" customWidth="1"/>
    <col min="13288" max="13288" width="11.42578125" style="1217" customWidth="1"/>
    <col min="13289" max="13289" width="7.7109375" style="1217" customWidth="1"/>
    <col min="13290" max="13290" width="11.7109375" style="1217" customWidth="1"/>
    <col min="13291" max="13291" width="7.7109375" style="1217" customWidth="1"/>
    <col min="13292" max="13292" width="8.7109375" style="1217" customWidth="1"/>
    <col min="13293" max="13293" width="7.7109375" style="1217" customWidth="1"/>
    <col min="13294" max="13294" width="11.42578125" style="1217"/>
    <col min="13295" max="13295" width="9.7109375" style="1217" customWidth="1"/>
    <col min="13296" max="13296" width="33.7109375" style="1217" customWidth="1"/>
    <col min="13297" max="13535" width="11.42578125" style="1217"/>
    <col min="13536" max="13536" width="11.42578125" style="1217" customWidth="1"/>
    <col min="13537" max="13537" width="44.7109375" style="1217" customWidth="1"/>
    <col min="13538" max="13541" width="11.42578125" style="1217" customWidth="1"/>
    <col min="13542" max="13542" width="24.7109375" style="1217" customWidth="1"/>
    <col min="13543" max="13543" width="6.140625" style="1217" customWidth="1"/>
    <col min="13544" max="13544" width="11.42578125" style="1217" customWidth="1"/>
    <col min="13545" max="13545" width="7.7109375" style="1217" customWidth="1"/>
    <col min="13546" max="13546" width="11.7109375" style="1217" customWidth="1"/>
    <col min="13547" max="13547" width="7.7109375" style="1217" customWidth="1"/>
    <col min="13548" max="13548" width="8.7109375" style="1217" customWidth="1"/>
    <col min="13549" max="13549" width="7.7109375" style="1217" customWidth="1"/>
    <col min="13550" max="13550" width="11.42578125" style="1217"/>
    <col min="13551" max="13551" width="9.7109375" style="1217" customWidth="1"/>
    <col min="13552" max="13552" width="33.7109375" style="1217" customWidth="1"/>
    <col min="13553" max="13791" width="11.42578125" style="1217"/>
    <col min="13792" max="13792" width="11.42578125" style="1217" customWidth="1"/>
    <col min="13793" max="13793" width="44.7109375" style="1217" customWidth="1"/>
    <col min="13794" max="13797" width="11.42578125" style="1217" customWidth="1"/>
    <col min="13798" max="13798" width="24.7109375" style="1217" customWidth="1"/>
    <col min="13799" max="13799" width="6.140625" style="1217" customWidth="1"/>
    <col min="13800" max="13800" width="11.42578125" style="1217" customWidth="1"/>
    <col min="13801" max="13801" width="7.7109375" style="1217" customWidth="1"/>
    <col min="13802" max="13802" width="11.7109375" style="1217" customWidth="1"/>
    <col min="13803" max="13803" width="7.7109375" style="1217" customWidth="1"/>
    <col min="13804" max="13804" width="8.7109375" style="1217" customWidth="1"/>
    <col min="13805" max="13805" width="7.7109375" style="1217" customWidth="1"/>
    <col min="13806" max="13806" width="11.42578125" style="1217"/>
    <col min="13807" max="13807" width="9.7109375" style="1217" customWidth="1"/>
    <col min="13808" max="13808" width="33.7109375" style="1217" customWidth="1"/>
    <col min="13809" max="14047" width="11.42578125" style="1217"/>
    <col min="14048" max="14048" width="11.42578125" style="1217" customWidth="1"/>
    <col min="14049" max="14049" width="44.7109375" style="1217" customWidth="1"/>
    <col min="14050" max="14053" width="11.42578125" style="1217" customWidth="1"/>
    <col min="14054" max="14054" width="24.7109375" style="1217" customWidth="1"/>
    <col min="14055" max="14055" width="6.140625" style="1217" customWidth="1"/>
    <col min="14056" max="14056" width="11.42578125" style="1217" customWidth="1"/>
    <col min="14057" max="14057" width="7.7109375" style="1217" customWidth="1"/>
    <col min="14058" max="14058" width="11.7109375" style="1217" customWidth="1"/>
    <col min="14059" max="14059" width="7.7109375" style="1217" customWidth="1"/>
    <col min="14060" max="14060" width="8.7109375" style="1217" customWidth="1"/>
    <col min="14061" max="14061" width="7.7109375" style="1217" customWidth="1"/>
    <col min="14062" max="14062" width="11.42578125" style="1217"/>
    <col min="14063" max="14063" width="9.7109375" style="1217" customWidth="1"/>
    <col min="14064" max="14064" width="33.7109375" style="1217" customWidth="1"/>
    <col min="14065" max="14303" width="11.42578125" style="1217"/>
    <col min="14304" max="14304" width="11.42578125" style="1217" customWidth="1"/>
    <col min="14305" max="14305" width="44.7109375" style="1217" customWidth="1"/>
    <col min="14306" max="14309" width="11.42578125" style="1217" customWidth="1"/>
    <col min="14310" max="14310" width="24.7109375" style="1217" customWidth="1"/>
    <col min="14311" max="14311" width="6.140625" style="1217" customWidth="1"/>
    <col min="14312" max="14312" width="11.42578125" style="1217" customWidth="1"/>
    <col min="14313" max="14313" width="7.7109375" style="1217" customWidth="1"/>
    <col min="14314" max="14314" width="11.7109375" style="1217" customWidth="1"/>
    <col min="14315" max="14315" width="7.7109375" style="1217" customWidth="1"/>
    <col min="14316" max="14316" width="8.7109375" style="1217" customWidth="1"/>
    <col min="14317" max="14317" width="7.7109375" style="1217" customWidth="1"/>
    <col min="14318" max="14318" width="11.42578125" style="1217"/>
    <col min="14319" max="14319" width="9.7109375" style="1217" customWidth="1"/>
    <col min="14320" max="14320" width="33.7109375" style="1217" customWidth="1"/>
    <col min="14321" max="14559" width="11.42578125" style="1217"/>
    <col min="14560" max="14560" width="11.42578125" style="1217" customWidth="1"/>
    <col min="14561" max="14561" width="44.7109375" style="1217" customWidth="1"/>
    <col min="14562" max="14565" width="11.42578125" style="1217" customWidth="1"/>
    <col min="14566" max="14566" width="24.7109375" style="1217" customWidth="1"/>
    <col min="14567" max="14567" width="6.140625" style="1217" customWidth="1"/>
    <col min="14568" max="14568" width="11.42578125" style="1217" customWidth="1"/>
    <col min="14569" max="14569" width="7.7109375" style="1217" customWidth="1"/>
    <col min="14570" max="14570" width="11.7109375" style="1217" customWidth="1"/>
    <col min="14571" max="14571" width="7.7109375" style="1217" customWidth="1"/>
    <col min="14572" max="14572" width="8.7109375" style="1217" customWidth="1"/>
    <col min="14573" max="14573" width="7.7109375" style="1217" customWidth="1"/>
    <col min="14574" max="14574" width="11.42578125" style="1217"/>
    <col min="14575" max="14575" width="9.7109375" style="1217" customWidth="1"/>
    <col min="14576" max="14576" width="33.7109375" style="1217" customWidth="1"/>
    <col min="14577" max="14815" width="11.42578125" style="1217"/>
    <col min="14816" max="14816" width="11.42578125" style="1217" customWidth="1"/>
    <col min="14817" max="14817" width="44.7109375" style="1217" customWidth="1"/>
    <col min="14818" max="14821" width="11.42578125" style="1217" customWidth="1"/>
    <col min="14822" max="14822" width="24.7109375" style="1217" customWidth="1"/>
    <col min="14823" max="14823" width="6.140625" style="1217" customWidth="1"/>
    <col min="14824" max="14824" width="11.42578125" style="1217" customWidth="1"/>
    <col min="14825" max="14825" width="7.7109375" style="1217" customWidth="1"/>
    <col min="14826" max="14826" width="11.7109375" style="1217" customWidth="1"/>
    <col min="14827" max="14827" width="7.7109375" style="1217" customWidth="1"/>
    <col min="14828" max="14828" width="8.7109375" style="1217" customWidth="1"/>
    <col min="14829" max="14829" width="7.7109375" style="1217" customWidth="1"/>
    <col min="14830" max="14830" width="11.42578125" style="1217"/>
    <col min="14831" max="14831" width="9.7109375" style="1217" customWidth="1"/>
    <col min="14832" max="14832" width="33.7109375" style="1217" customWidth="1"/>
    <col min="14833" max="15071" width="11.42578125" style="1217"/>
    <col min="15072" max="15072" width="11.42578125" style="1217" customWidth="1"/>
    <col min="15073" max="15073" width="44.7109375" style="1217" customWidth="1"/>
    <col min="15074" max="15077" width="11.42578125" style="1217" customWidth="1"/>
    <col min="15078" max="15078" width="24.7109375" style="1217" customWidth="1"/>
    <col min="15079" max="15079" width="6.140625" style="1217" customWidth="1"/>
    <col min="15080" max="15080" width="11.42578125" style="1217" customWidth="1"/>
    <col min="15081" max="15081" width="7.7109375" style="1217" customWidth="1"/>
    <col min="15082" max="15082" width="11.7109375" style="1217" customWidth="1"/>
    <col min="15083" max="15083" width="7.7109375" style="1217" customWidth="1"/>
    <col min="15084" max="15084" width="8.7109375" style="1217" customWidth="1"/>
    <col min="15085" max="15085" width="7.7109375" style="1217" customWidth="1"/>
    <col min="15086" max="15086" width="11.42578125" style="1217"/>
    <col min="15087" max="15087" width="9.7109375" style="1217" customWidth="1"/>
    <col min="15088" max="15088" width="33.7109375" style="1217" customWidth="1"/>
    <col min="15089" max="15327" width="11.42578125" style="1217"/>
    <col min="15328" max="15328" width="11.42578125" style="1217" customWidth="1"/>
    <col min="15329" max="15329" width="44.7109375" style="1217" customWidth="1"/>
    <col min="15330" max="15333" width="11.42578125" style="1217" customWidth="1"/>
    <col min="15334" max="15334" width="24.7109375" style="1217" customWidth="1"/>
    <col min="15335" max="15335" width="6.140625" style="1217" customWidth="1"/>
    <col min="15336" max="15336" width="11.42578125" style="1217" customWidth="1"/>
    <col min="15337" max="15337" width="7.7109375" style="1217" customWidth="1"/>
    <col min="15338" max="15338" width="11.7109375" style="1217" customWidth="1"/>
    <col min="15339" max="15339" width="7.7109375" style="1217" customWidth="1"/>
    <col min="15340" max="15340" width="8.7109375" style="1217" customWidth="1"/>
    <col min="15341" max="15341" width="7.7109375" style="1217" customWidth="1"/>
    <col min="15342" max="15342" width="11.42578125" style="1217"/>
    <col min="15343" max="15343" width="9.7109375" style="1217" customWidth="1"/>
    <col min="15344" max="15344" width="33.7109375" style="1217" customWidth="1"/>
    <col min="15345" max="15583" width="11.42578125" style="1217"/>
    <col min="15584" max="15584" width="11.42578125" style="1217" customWidth="1"/>
    <col min="15585" max="15585" width="44.7109375" style="1217" customWidth="1"/>
    <col min="15586" max="15589" width="11.42578125" style="1217" customWidth="1"/>
    <col min="15590" max="15590" width="24.7109375" style="1217" customWidth="1"/>
    <col min="15591" max="15591" width="6.140625" style="1217" customWidth="1"/>
    <col min="15592" max="15592" width="11.42578125" style="1217" customWidth="1"/>
    <col min="15593" max="15593" width="7.7109375" style="1217" customWidth="1"/>
    <col min="15594" max="15594" width="11.7109375" style="1217" customWidth="1"/>
    <col min="15595" max="15595" width="7.7109375" style="1217" customWidth="1"/>
    <col min="15596" max="15596" width="8.7109375" style="1217" customWidth="1"/>
    <col min="15597" max="15597" width="7.7109375" style="1217" customWidth="1"/>
    <col min="15598" max="15598" width="11.42578125" style="1217"/>
    <col min="15599" max="15599" width="9.7109375" style="1217" customWidth="1"/>
    <col min="15600" max="15600" width="33.7109375" style="1217" customWidth="1"/>
    <col min="15601" max="15839" width="11.42578125" style="1217"/>
    <col min="15840" max="15840" width="11.42578125" style="1217" customWidth="1"/>
    <col min="15841" max="15841" width="44.7109375" style="1217" customWidth="1"/>
    <col min="15842" max="15845" width="11.42578125" style="1217" customWidth="1"/>
    <col min="15846" max="15846" width="24.7109375" style="1217" customWidth="1"/>
    <col min="15847" max="15847" width="6.140625" style="1217" customWidth="1"/>
    <col min="15848" max="15848" width="11.42578125" style="1217" customWidth="1"/>
    <col min="15849" max="15849" width="7.7109375" style="1217" customWidth="1"/>
    <col min="15850" max="15850" width="11.7109375" style="1217" customWidth="1"/>
    <col min="15851" max="15851" width="7.7109375" style="1217" customWidth="1"/>
    <col min="15852" max="15852" width="8.7109375" style="1217" customWidth="1"/>
    <col min="15853" max="15853" width="7.7109375" style="1217" customWidth="1"/>
    <col min="15854" max="15854" width="11.42578125" style="1217"/>
    <col min="15855" max="15855" width="9.7109375" style="1217" customWidth="1"/>
    <col min="15856" max="15856" width="33.7109375" style="1217" customWidth="1"/>
    <col min="15857" max="16095" width="11.42578125" style="1217"/>
    <col min="16096" max="16096" width="11.42578125" style="1217" customWidth="1"/>
    <col min="16097" max="16097" width="44.7109375" style="1217" customWidth="1"/>
    <col min="16098" max="16101" width="11.42578125" style="1217" customWidth="1"/>
    <col min="16102" max="16102" width="24.7109375" style="1217" customWidth="1"/>
    <col min="16103" max="16103" width="6.140625" style="1217" customWidth="1"/>
    <col min="16104" max="16104" width="11.42578125" style="1217" customWidth="1"/>
    <col min="16105" max="16105" width="7.7109375" style="1217" customWidth="1"/>
    <col min="16106" max="16106" width="11.7109375" style="1217" customWidth="1"/>
    <col min="16107" max="16107" width="7.7109375" style="1217" customWidth="1"/>
    <col min="16108" max="16108" width="8.7109375" style="1217" customWidth="1"/>
    <col min="16109" max="16109" width="7.7109375" style="1217" customWidth="1"/>
    <col min="16110" max="16110" width="11.42578125" style="1217"/>
    <col min="16111" max="16111" width="9.7109375" style="1217" customWidth="1"/>
    <col min="16112" max="16112" width="33.7109375" style="1217" customWidth="1"/>
    <col min="16113" max="16384" width="11.42578125" style="1217"/>
  </cols>
  <sheetData>
    <row r="1" spans="1:22" s="1213" customFormat="1">
      <c r="A1" s="411" t="s">
        <v>365</v>
      </c>
      <c r="B1" s="1208"/>
      <c r="C1" s="1209"/>
      <c r="D1" s="1208"/>
      <c r="E1" s="1208"/>
      <c r="F1" s="1210"/>
      <c r="G1" s="1208"/>
      <c r="H1" s="1208"/>
      <c r="I1" s="1208"/>
      <c r="J1" s="1208"/>
      <c r="K1" s="1208"/>
      <c r="L1" s="1208"/>
      <c r="M1" s="1208"/>
      <c r="N1" s="1208"/>
      <c r="O1" s="1208"/>
      <c r="P1" s="1211"/>
      <c r="Q1" s="1212"/>
      <c r="S1" s="1212"/>
    </row>
    <row r="2" spans="1:22" s="1213" customFormat="1">
      <c r="A2" s="412" t="s">
        <v>2892</v>
      </c>
      <c r="B2" s="1208"/>
      <c r="C2" s="1209"/>
      <c r="D2" s="1208"/>
      <c r="E2" s="1208"/>
      <c r="F2" s="1214"/>
      <c r="G2" s="1208"/>
      <c r="H2" s="1208"/>
      <c r="I2" s="1208"/>
      <c r="J2" s="1208"/>
      <c r="K2" s="1208"/>
      <c r="L2" s="1208"/>
      <c r="M2" s="1208"/>
      <c r="N2" s="1208"/>
      <c r="O2" s="1208"/>
      <c r="P2" s="1211"/>
      <c r="Q2" s="1212"/>
      <c r="S2" s="1212"/>
    </row>
    <row r="3" spans="1:22" s="1213" customFormat="1">
      <c r="A3" s="1215" t="s">
        <v>2663</v>
      </c>
      <c r="B3" s="1208"/>
      <c r="C3" s="1209"/>
      <c r="D3" s="1208"/>
      <c r="E3" s="1208"/>
      <c r="F3" s="1210"/>
      <c r="G3" s="1208"/>
      <c r="H3" s="1208"/>
      <c r="I3" s="1208"/>
      <c r="J3" s="1208"/>
      <c r="K3" s="1208"/>
      <c r="L3" s="1208"/>
      <c r="M3" s="1208"/>
      <c r="N3" s="1208"/>
      <c r="O3" s="1208"/>
      <c r="P3" s="1211"/>
      <c r="Q3" s="1212"/>
      <c r="S3" s="1212"/>
    </row>
    <row r="4" spans="1:22" ht="38.25">
      <c r="A4" s="1216" t="s">
        <v>456</v>
      </c>
      <c r="B4" s="1216" t="s">
        <v>2664</v>
      </c>
      <c r="C4" s="1216" t="s">
        <v>2665</v>
      </c>
      <c r="D4" s="1216" t="s">
        <v>854</v>
      </c>
      <c r="E4" s="1216" t="s">
        <v>652</v>
      </c>
      <c r="F4" s="1216" t="s">
        <v>2666</v>
      </c>
      <c r="G4" s="1216" t="s">
        <v>2667</v>
      </c>
      <c r="H4" s="1216" t="s">
        <v>2668</v>
      </c>
      <c r="I4" s="1216" t="s">
        <v>2669</v>
      </c>
      <c r="J4" s="1216" t="s">
        <v>2670</v>
      </c>
      <c r="K4" s="1216" t="s">
        <v>2671</v>
      </c>
      <c r="L4" s="1216" t="s">
        <v>2672</v>
      </c>
      <c r="M4" s="1216" t="s">
        <v>5742</v>
      </c>
      <c r="N4" s="1216" t="s">
        <v>2673</v>
      </c>
      <c r="O4" s="1216" t="s">
        <v>2674</v>
      </c>
      <c r="P4" s="1216" t="s">
        <v>2670</v>
      </c>
      <c r="Q4" s="1216" t="s">
        <v>2671</v>
      </c>
      <c r="R4" s="1216" t="s">
        <v>2675</v>
      </c>
      <c r="S4" s="1216" t="s">
        <v>367</v>
      </c>
      <c r="T4" s="1216" t="s">
        <v>2224</v>
      </c>
      <c r="U4" s="1216" t="s">
        <v>950</v>
      </c>
      <c r="V4" s="1216" t="s">
        <v>2676</v>
      </c>
    </row>
    <row r="5" spans="1:22">
      <c r="A5" s="1218" t="s">
        <v>2693</v>
      </c>
      <c r="B5" s="1219">
        <v>35131</v>
      </c>
      <c r="C5" s="1220" t="s">
        <v>2678</v>
      </c>
      <c r="D5" s="1221">
        <v>40</v>
      </c>
      <c r="E5" s="1222" t="s">
        <v>953</v>
      </c>
      <c r="F5" s="1222" t="s">
        <v>653</v>
      </c>
      <c r="G5" s="1223" t="s">
        <v>2682</v>
      </c>
      <c r="H5" s="1223" t="s">
        <v>2682</v>
      </c>
      <c r="I5" s="1233">
        <v>26537</v>
      </c>
      <c r="J5" s="1224">
        <v>42760</v>
      </c>
      <c r="K5" s="1225">
        <f t="shared" ref="K5:K68" si="0">DAYS360(I5,J5)</f>
        <v>15989</v>
      </c>
      <c r="L5" s="1225">
        <f t="shared" ref="L5:L36" si="1">K5/365</f>
        <v>43.805479452054797</v>
      </c>
      <c r="M5" s="1226" t="s">
        <v>2680</v>
      </c>
      <c r="N5" s="1227" t="s">
        <v>757</v>
      </c>
      <c r="O5" s="1228">
        <v>40438</v>
      </c>
      <c r="P5" s="1229">
        <v>42760</v>
      </c>
      <c r="Q5" s="1230">
        <f t="shared" ref="Q5:Q68" si="2">DAYS360(O5,P5,TRUE)</f>
        <v>2288</v>
      </c>
      <c r="R5" s="1227">
        <f t="shared" ref="R5:R68" si="3">Q5/365</f>
        <v>6.2684931506849315</v>
      </c>
      <c r="S5" s="1230" t="s">
        <v>426</v>
      </c>
      <c r="T5" s="1230" t="s">
        <v>21</v>
      </c>
      <c r="U5" s="1222" t="s">
        <v>694</v>
      </c>
      <c r="V5" s="1223"/>
    </row>
    <row r="6" spans="1:22">
      <c r="A6" s="1218" t="s">
        <v>2702</v>
      </c>
      <c r="B6" s="1219">
        <v>31037</v>
      </c>
      <c r="C6" s="1220" t="s">
        <v>532</v>
      </c>
      <c r="D6" s="1221">
        <v>40</v>
      </c>
      <c r="E6" s="1222" t="s">
        <v>954</v>
      </c>
      <c r="F6" s="1223" t="s">
        <v>653</v>
      </c>
      <c r="G6" s="1223" t="s">
        <v>2682</v>
      </c>
      <c r="H6" s="1223" t="s">
        <v>2682</v>
      </c>
      <c r="I6" s="1224">
        <v>23052</v>
      </c>
      <c r="J6" s="1224">
        <v>42760</v>
      </c>
      <c r="K6" s="1225">
        <f t="shared" si="0"/>
        <v>19425</v>
      </c>
      <c r="L6" s="1225">
        <f t="shared" si="1"/>
        <v>53.219178082191782</v>
      </c>
      <c r="M6" s="1226" t="s">
        <v>2680</v>
      </c>
      <c r="N6" s="1227" t="s">
        <v>757</v>
      </c>
      <c r="O6" s="1228">
        <v>38732</v>
      </c>
      <c r="P6" s="1229">
        <v>42760</v>
      </c>
      <c r="Q6" s="1230">
        <f t="shared" si="2"/>
        <v>3970</v>
      </c>
      <c r="R6" s="1227">
        <f t="shared" si="3"/>
        <v>10.876712328767123</v>
      </c>
      <c r="S6" s="1230" t="s">
        <v>426</v>
      </c>
      <c r="T6" s="1231" t="s">
        <v>21</v>
      </c>
      <c r="U6" s="1222" t="s">
        <v>694</v>
      </c>
      <c r="V6" s="1222"/>
    </row>
    <row r="7" spans="1:22">
      <c r="A7" s="1218" t="s">
        <v>2704</v>
      </c>
      <c r="B7" s="1219">
        <v>39755</v>
      </c>
      <c r="C7" s="1220" t="s">
        <v>532</v>
      </c>
      <c r="D7" s="1221">
        <v>40</v>
      </c>
      <c r="E7" s="1222" t="s">
        <v>954</v>
      </c>
      <c r="F7" s="1222" t="s">
        <v>655</v>
      </c>
      <c r="G7" s="1222">
        <v>1</v>
      </c>
      <c r="H7" s="1223" t="s">
        <v>2682</v>
      </c>
      <c r="I7" s="1233">
        <v>23896</v>
      </c>
      <c r="J7" s="1224">
        <v>42760</v>
      </c>
      <c r="K7" s="1225">
        <f t="shared" si="0"/>
        <v>18592</v>
      </c>
      <c r="L7" s="1225">
        <f t="shared" si="1"/>
        <v>50.936986301369863</v>
      </c>
      <c r="M7" s="1226" t="s">
        <v>2686</v>
      </c>
      <c r="N7" s="1227" t="s">
        <v>2697</v>
      </c>
      <c r="O7" s="1228">
        <v>42248</v>
      </c>
      <c r="P7" s="1229">
        <v>42760</v>
      </c>
      <c r="Q7" s="1230">
        <f t="shared" si="2"/>
        <v>504</v>
      </c>
      <c r="R7" s="1227">
        <f t="shared" si="3"/>
        <v>1.3808219178082193</v>
      </c>
      <c r="S7" s="1230" t="s">
        <v>426</v>
      </c>
      <c r="T7" s="1230" t="s">
        <v>21</v>
      </c>
      <c r="U7" s="1222" t="s">
        <v>694</v>
      </c>
      <c r="V7" s="1222"/>
    </row>
    <row r="8" spans="1:22">
      <c r="A8" s="1218" t="s">
        <v>2717</v>
      </c>
      <c r="B8" s="1219">
        <v>39491</v>
      </c>
      <c r="C8" s="1220" t="s">
        <v>2678</v>
      </c>
      <c r="D8" s="1221">
        <v>40</v>
      </c>
      <c r="E8" s="1222" t="s">
        <v>3</v>
      </c>
      <c r="F8" s="1222" t="s">
        <v>653</v>
      </c>
      <c r="G8" s="1223" t="s">
        <v>2682</v>
      </c>
      <c r="H8" s="1223" t="s">
        <v>2682</v>
      </c>
      <c r="I8" s="1233">
        <v>25949</v>
      </c>
      <c r="J8" s="1224">
        <v>42760</v>
      </c>
      <c r="K8" s="1225">
        <f t="shared" si="0"/>
        <v>16569</v>
      </c>
      <c r="L8" s="1225">
        <f t="shared" si="1"/>
        <v>45.394520547945206</v>
      </c>
      <c r="M8" s="1226" t="s">
        <v>2686</v>
      </c>
      <c r="N8" s="1227"/>
      <c r="O8" s="1228">
        <v>42408</v>
      </c>
      <c r="P8" s="1229">
        <v>42760</v>
      </c>
      <c r="Q8" s="1230">
        <f t="shared" si="2"/>
        <v>347</v>
      </c>
      <c r="R8" s="1227">
        <f t="shared" si="3"/>
        <v>0.9506849315068493</v>
      </c>
      <c r="S8" s="1230" t="s">
        <v>426</v>
      </c>
      <c r="T8" s="1230" t="s">
        <v>21</v>
      </c>
      <c r="U8" s="1222" t="s">
        <v>694</v>
      </c>
      <c r="V8" s="1222"/>
    </row>
    <row r="9" spans="1:22">
      <c r="A9" s="1218" t="s">
        <v>2719</v>
      </c>
      <c r="B9" s="1219">
        <v>31278</v>
      </c>
      <c r="C9" s="1220" t="s">
        <v>532</v>
      </c>
      <c r="D9" s="1221">
        <v>40</v>
      </c>
      <c r="E9" s="1222" t="s">
        <v>954</v>
      </c>
      <c r="F9" s="1223" t="s">
        <v>655</v>
      </c>
      <c r="G9" s="1223">
        <v>2</v>
      </c>
      <c r="H9" s="1223" t="s">
        <v>2682</v>
      </c>
      <c r="I9" s="1224">
        <v>24397</v>
      </c>
      <c r="J9" s="1224">
        <v>42760</v>
      </c>
      <c r="K9" s="1225">
        <f t="shared" si="0"/>
        <v>18098</v>
      </c>
      <c r="L9" s="1225">
        <f t="shared" si="1"/>
        <v>49.583561643835615</v>
      </c>
      <c r="M9" s="1226" t="s">
        <v>2680</v>
      </c>
      <c r="N9" s="1227" t="s">
        <v>757</v>
      </c>
      <c r="O9" s="1228">
        <v>38796</v>
      </c>
      <c r="P9" s="1229">
        <v>42760</v>
      </c>
      <c r="Q9" s="1230">
        <f t="shared" si="2"/>
        <v>3905</v>
      </c>
      <c r="R9" s="1227">
        <f t="shared" si="3"/>
        <v>10.698630136986301</v>
      </c>
      <c r="S9" s="1230" t="s">
        <v>426</v>
      </c>
      <c r="T9" s="1231" t="s">
        <v>21</v>
      </c>
      <c r="U9" s="1222" t="s">
        <v>694</v>
      </c>
      <c r="V9" s="1222"/>
    </row>
    <row r="10" spans="1:22">
      <c r="A10" s="1218" t="s">
        <v>2724</v>
      </c>
      <c r="B10" s="1219">
        <v>10932</v>
      </c>
      <c r="C10" s="1220" t="s">
        <v>2700</v>
      </c>
      <c r="D10" s="1221">
        <v>40</v>
      </c>
      <c r="E10" s="1222" t="s">
        <v>956</v>
      </c>
      <c r="F10" s="1223" t="s">
        <v>661</v>
      </c>
      <c r="G10" s="1223" t="s">
        <v>2682</v>
      </c>
      <c r="H10" s="1223" t="s">
        <v>2682</v>
      </c>
      <c r="I10" s="1224">
        <v>21385</v>
      </c>
      <c r="J10" s="1224">
        <v>42760</v>
      </c>
      <c r="K10" s="1225">
        <f t="shared" si="0"/>
        <v>21066</v>
      </c>
      <c r="L10" s="1225">
        <f t="shared" si="1"/>
        <v>57.715068493150682</v>
      </c>
      <c r="M10" s="1226" t="s">
        <v>2680</v>
      </c>
      <c r="N10" s="1227" t="s">
        <v>757</v>
      </c>
      <c r="O10" s="1228">
        <v>31351</v>
      </c>
      <c r="P10" s="1229">
        <v>42760</v>
      </c>
      <c r="Q10" s="1230">
        <f t="shared" si="2"/>
        <v>11245</v>
      </c>
      <c r="R10" s="1227">
        <f t="shared" si="3"/>
        <v>30.80821917808219</v>
      </c>
      <c r="S10" s="1230" t="s">
        <v>426</v>
      </c>
      <c r="T10" s="1231" t="s">
        <v>21</v>
      </c>
      <c r="U10" s="1222" t="s">
        <v>694</v>
      </c>
      <c r="V10" s="1222"/>
    </row>
    <row r="11" spans="1:22">
      <c r="A11" s="1218" t="s">
        <v>2725</v>
      </c>
      <c r="B11" s="1219">
        <v>35065</v>
      </c>
      <c r="C11" s="1220" t="s">
        <v>532</v>
      </c>
      <c r="D11" s="1221">
        <v>40</v>
      </c>
      <c r="E11" s="1222" t="s">
        <v>954</v>
      </c>
      <c r="F11" s="1222" t="s">
        <v>655</v>
      </c>
      <c r="G11" s="1223">
        <v>3</v>
      </c>
      <c r="H11" s="1223" t="s">
        <v>2682</v>
      </c>
      <c r="I11" s="1233">
        <v>19294</v>
      </c>
      <c r="J11" s="1224">
        <v>42760</v>
      </c>
      <c r="K11" s="1225">
        <f t="shared" si="0"/>
        <v>23128</v>
      </c>
      <c r="L11" s="1225">
        <f t="shared" si="1"/>
        <v>63.364383561643834</v>
      </c>
      <c r="M11" s="1226" t="s">
        <v>2680</v>
      </c>
      <c r="N11" s="1227" t="s">
        <v>757</v>
      </c>
      <c r="O11" s="1228">
        <v>40422</v>
      </c>
      <c r="P11" s="1229">
        <v>42760</v>
      </c>
      <c r="Q11" s="1230">
        <f t="shared" si="2"/>
        <v>2304</v>
      </c>
      <c r="R11" s="1227">
        <f t="shared" si="3"/>
        <v>6.3123287671232875</v>
      </c>
      <c r="S11" s="1230" t="s">
        <v>426</v>
      </c>
      <c r="T11" s="1230" t="s">
        <v>21</v>
      </c>
      <c r="U11" s="1222" t="s">
        <v>952</v>
      </c>
      <c r="V11" s="1222"/>
    </row>
    <row r="12" spans="1:22">
      <c r="A12" s="1218" t="s">
        <v>2732</v>
      </c>
      <c r="B12" s="1219">
        <v>31595</v>
      </c>
      <c r="C12" s="1220" t="s">
        <v>532</v>
      </c>
      <c r="D12" s="1221">
        <v>40</v>
      </c>
      <c r="E12" s="1222" t="s">
        <v>954</v>
      </c>
      <c r="F12" s="1223" t="s">
        <v>655</v>
      </c>
      <c r="G12" s="1223">
        <v>1</v>
      </c>
      <c r="H12" s="1223" t="s">
        <v>2682</v>
      </c>
      <c r="I12" s="1224">
        <v>27300</v>
      </c>
      <c r="J12" s="1224">
        <v>42760</v>
      </c>
      <c r="K12" s="1225">
        <f t="shared" si="0"/>
        <v>15237</v>
      </c>
      <c r="L12" s="1225">
        <f t="shared" si="1"/>
        <v>41.745205479452054</v>
      </c>
      <c r="M12" s="1226" t="s">
        <v>2680</v>
      </c>
      <c r="N12" s="1227" t="s">
        <v>757</v>
      </c>
      <c r="O12" s="1228">
        <v>39022</v>
      </c>
      <c r="P12" s="1229">
        <v>42760</v>
      </c>
      <c r="Q12" s="1230">
        <f t="shared" si="2"/>
        <v>3684</v>
      </c>
      <c r="R12" s="1227">
        <f t="shared" si="3"/>
        <v>10.093150684931507</v>
      </c>
      <c r="S12" s="1230" t="s">
        <v>426</v>
      </c>
      <c r="T12" s="1231" t="s">
        <v>21</v>
      </c>
      <c r="U12" s="1222" t="s">
        <v>694</v>
      </c>
      <c r="V12" s="1222"/>
    </row>
    <row r="13" spans="1:22">
      <c r="A13" s="1218" t="s">
        <v>2733</v>
      </c>
      <c r="B13" s="1219">
        <v>33076</v>
      </c>
      <c r="C13" s="1220" t="s">
        <v>532</v>
      </c>
      <c r="D13" s="1221">
        <v>40</v>
      </c>
      <c r="E13" s="1222" t="s">
        <v>954</v>
      </c>
      <c r="F13" s="1223" t="s">
        <v>655</v>
      </c>
      <c r="G13" s="1223">
        <v>1</v>
      </c>
      <c r="H13" s="1223" t="s">
        <v>2679</v>
      </c>
      <c r="I13" s="1224">
        <v>24972</v>
      </c>
      <c r="J13" s="1224">
        <v>42760</v>
      </c>
      <c r="K13" s="1225">
        <f t="shared" si="0"/>
        <v>17531</v>
      </c>
      <c r="L13" s="1225">
        <f t="shared" si="1"/>
        <v>48.030136986301372</v>
      </c>
      <c r="M13" s="1226" t="s">
        <v>2680</v>
      </c>
      <c r="N13" s="1227" t="s">
        <v>757</v>
      </c>
      <c r="O13" s="1228">
        <v>39721</v>
      </c>
      <c r="P13" s="1229">
        <v>42760</v>
      </c>
      <c r="Q13" s="1230">
        <f t="shared" si="2"/>
        <v>2995</v>
      </c>
      <c r="R13" s="1227">
        <f t="shared" si="3"/>
        <v>8.205479452054794</v>
      </c>
      <c r="S13" s="1230" t="s">
        <v>426</v>
      </c>
      <c r="T13" s="1231" t="s">
        <v>21</v>
      </c>
      <c r="U13" s="1222" t="s">
        <v>694</v>
      </c>
      <c r="V13" s="1222"/>
    </row>
    <row r="14" spans="1:22">
      <c r="A14" s="1218" t="s">
        <v>2734</v>
      </c>
      <c r="B14" s="1219">
        <v>35421</v>
      </c>
      <c r="C14" s="1220" t="s">
        <v>532</v>
      </c>
      <c r="D14" s="1221">
        <v>40</v>
      </c>
      <c r="E14" s="1222" t="s">
        <v>954</v>
      </c>
      <c r="F14" s="1222" t="s">
        <v>655</v>
      </c>
      <c r="G14" s="1223" t="s">
        <v>2682</v>
      </c>
      <c r="H14" s="1223" t="s">
        <v>2679</v>
      </c>
      <c r="I14" s="1233">
        <v>23538</v>
      </c>
      <c r="J14" s="1224">
        <v>42760</v>
      </c>
      <c r="K14" s="1225">
        <f t="shared" si="0"/>
        <v>18945</v>
      </c>
      <c r="L14" s="1225">
        <f t="shared" si="1"/>
        <v>51.904109589041099</v>
      </c>
      <c r="M14" s="1226" t="s">
        <v>2680</v>
      </c>
      <c r="N14" s="1227" t="s">
        <v>757</v>
      </c>
      <c r="O14" s="1228">
        <v>40527</v>
      </c>
      <c r="P14" s="1229">
        <v>42760</v>
      </c>
      <c r="Q14" s="1230">
        <f t="shared" si="2"/>
        <v>2200</v>
      </c>
      <c r="R14" s="1227">
        <f t="shared" si="3"/>
        <v>6.0273972602739727</v>
      </c>
      <c r="S14" s="1230" t="s">
        <v>426</v>
      </c>
      <c r="T14" s="1230" t="s">
        <v>21</v>
      </c>
      <c r="U14" s="1222" t="s">
        <v>952</v>
      </c>
      <c r="V14" s="1222"/>
    </row>
    <row r="15" spans="1:22">
      <c r="A15" s="1218" t="s">
        <v>2737</v>
      </c>
      <c r="B15" s="1219">
        <v>34654</v>
      </c>
      <c r="C15" s="1220" t="s">
        <v>532</v>
      </c>
      <c r="D15" s="1221">
        <v>40</v>
      </c>
      <c r="E15" s="1222" t="s">
        <v>954</v>
      </c>
      <c r="F15" s="1222" t="s">
        <v>655</v>
      </c>
      <c r="G15" s="1223" t="s">
        <v>2682</v>
      </c>
      <c r="H15" s="1223" t="s">
        <v>2682</v>
      </c>
      <c r="I15" s="1233">
        <v>24937</v>
      </c>
      <c r="J15" s="1224">
        <v>42760</v>
      </c>
      <c r="K15" s="1225">
        <f t="shared" si="0"/>
        <v>17566</v>
      </c>
      <c r="L15" s="1225">
        <f t="shared" si="1"/>
        <v>48.126027397260273</v>
      </c>
      <c r="M15" s="1226" t="s">
        <v>2680</v>
      </c>
      <c r="N15" s="1227" t="s">
        <v>757</v>
      </c>
      <c r="O15" s="1228">
        <v>40284</v>
      </c>
      <c r="P15" s="1229">
        <v>42760</v>
      </c>
      <c r="Q15" s="1230">
        <f t="shared" si="2"/>
        <v>2439</v>
      </c>
      <c r="R15" s="1227">
        <f t="shared" si="3"/>
        <v>6.6821917808219178</v>
      </c>
      <c r="S15" s="1230" t="s">
        <v>426</v>
      </c>
      <c r="T15" s="1230" t="s">
        <v>21</v>
      </c>
      <c r="U15" s="1222" t="s">
        <v>694</v>
      </c>
      <c r="V15" s="1222"/>
    </row>
    <row r="16" spans="1:22">
      <c r="A16" s="1218" t="s">
        <v>2741</v>
      </c>
      <c r="B16" s="1219">
        <v>38917</v>
      </c>
      <c r="C16" s="1220" t="s">
        <v>532</v>
      </c>
      <c r="D16" s="1221">
        <v>40</v>
      </c>
      <c r="E16" s="1222" t="s">
        <v>954</v>
      </c>
      <c r="F16" s="1222" t="s">
        <v>655</v>
      </c>
      <c r="G16" s="1223" t="s">
        <v>2682</v>
      </c>
      <c r="H16" s="1223" t="s">
        <v>2682</v>
      </c>
      <c r="I16" s="1233">
        <v>25696</v>
      </c>
      <c r="J16" s="1224">
        <v>42760</v>
      </c>
      <c r="K16" s="1225">
        <f t="shared" si="0"/>
        <v>16817</v>
      </c>
      <c r="L16" s="1225">
        <f t="shared" si="1"/>
        <v>46.073972602739723</v>
      </c>
      <c r="M16" s="1226" t="s">
        <v>2686</v>
      </c>
      <c r="N16" s="1227" t="s">
        <v>2697</v>
      </c>
      <c r="O16" s="1228">
        <v>41883</v>
      </c>
      <c r="P16" s="1229">
        <v>42760</v>
      </c>
      <c r="Q16" s="1230">
        <f t="shared" si="2"/>
        <v>864</v>
      </c>
      <c r="R16" s="1227">
        <f t="shared" si="3"/>
        <v>2.3671232876712329</v>
      </c>
      <c r="S16" s="1230" t="s">
        <v>426</v>
      </c>
      <c r="T16" s="1230" t="s">
        <v>21</v>
      </c>
      <c r="U16" s="1222" t="s">
        <v>952</v>
      </c>
      <c r="V16" s="1222"/>
    </row>
    <row r="17" spans="1:22">
      <c r="A17" s="1218" t="s">
        <v>2747</v>
      </c>
      <c r="B17" s="1219">
        <v>35422</v>
      </c>
      <c r="C17" s="1220" t="s">
        <v>2700</v>
      </c>
      <c r="D17" s="1221">
        <v>40</v>
      </c>
      <c r="E17" s="1222" t="s">
        <v>956</v>
      </c>
      <c r="F17" s="1222" t="s">
        <v>653</v>
      </c>
      <c r="G17" s="1223" t="s">
        <v>2682</v>
      </c>
      <c r="H17" s="1223" t="s">
        <v>2679</v>
      </c>
      <c r="I17" s="1233">
        <v>29817</v>
      </c>
      <c r="J17" s="1224">
        <v>42760</v>
      </c>
      <c r="K17" s="1225">
        <f t="shared" si="0"/>
        <v>12756</v>
      </c>
      <c r="L17" s="1225">
        <f t="shared" si="1"/>
        <v>34.947945205479449</v>
      </c>
      <c r="M17" s="1226" t="s">
        <v>2680</v>
      </c>
      <c r="N17" s="1227" t="s">
        <v>757</v>
      </c>
      <c r="O17" s="1228">
        <v>40546</v>
      </c>
      <c r="P17" s="1229">
        <v>42760</v>
      </c>
      <c r="Q17" s="1230">
        <f t="shared" si="2"/>
        <v>2182</v>
      </c>
      <c r="R17" s="1227">
        <f t="shared" si="3"/>
        <v>5.978082191780822</v>
      </c>
      <c r="S17" s="1230" t="s">
        <v>426</v>
      </c>
      <c r="T17" s="1230" t="s">
        <v>21</v>
      </c>
      <c r="U17" s="1222" t="s">
        <v>694</v>
      </c>
      <c r="V17" s="1222"/>
    </row>
    <row r="18" spans="1:22">
      <c r="A18" s="1218" t="s">
        <v>2750</v>
      </c>
      <c r="B18" s="1219">
        <v>31000</v>
      </c>
      <c r="C18" s="1220" t="s">
        <v>532</v>
      </c>
      <c r="D18" s="1221">
        <v>40</v>
      </c>
      <c r="E18" s="1222" t="s">
        <v>954</v>
      </c>
      <c r="F18" s="1223" t="s">
        <v>655</v>
      </c>
      <c r="G18" s="1223">
        <v>1</v>
      </c>
      <c r="H18" s="1223" t="s">
        <v>2682</v>
      </c>
      <c r="I18" s="1224">
        <v>22256</v>
      </c>
      <c r="J18" s="1224">
        <v>42760</v>
      </c>
      <c r="K18" s="1225">
        <f t="shared" si="0"/>
        <v>20209</v>
      </c>
      <c r="L18" s="1225">
        <f t="shared" si="1"/>
        <v>55.367123287671234</v>
      </c>
      <c r="M18" s="1226" t="s">
        <v>2680</v>
      </c>
      <c r="N18" s="1227" t="s">
        <v>757</v>
      </c>
      <c r="O18" s="1228">
        <v>38732</v>
      </c>
      <c r="P18" s="1229">
        <v>42760</v>
      </c>
      <c r="Q18" s="1230">
        <f t="shared" si="2"/>
        <v>3970</v>
      </c>
      <c r="R18" s="1227">
        <f t="shared" si="3"/>
        <v>10.876712328767123</v>
      </c>
      <c r="S18" s="1230" t="s">
        <v>426</v>
      </c>
      <c r="T18" s="1231" t="s">
        <v>21</v>
      </c>
      <c r="U18" s="1222" t="s">
        <v>952</v>
      </c>
      <c r="V18" s="1222"/>
    </row>
    <row r="19" spans="1:22">
      <c r="A19" s="1218" t="s">
        <v>2757</v>
      </c>
      <c r="B19" s="1219">
        <v>31984</v>
      </c>
      <c r="C19" s="1220" t="s">
        <v>532</v>
      </c>
      <c r="D19" s="1221">
        <v>40</v>
      </c>
      <c r="E19" s="1222" t="s">
        <v>954</v>
      </c>
      <c r="F19" s="1223" t="s">
        <v>655</v>
      </c>
      <c r="G19" s="1223">
        <v>2</v>
      </c>
      <c r="H19" s="1223" t="s">
        <v>2682</v>
      </c>
      <c r="I19" s="1224">
        <v>26265</v>
      </c>
      <c r="J19" s="1224">
        <v>42760</v>
      </c>
      <c r="K19" s="1225">
        <f t="shared" si="0"/>
        <v>16257</v>
      </c>
      <c r="L19" s="1225">
        <f t="shared" si="1"/>
        <v>44.539726027397258</v>
      </c>
      <c r="M19" s="1226" t="s">
        <v>2680</v>
      </c>
      <c r="N19" s="1227" t="s">
        <v>757</v>
      </c>
      <c r="O19" s="1228">
        <v>39204</v>
      </c>
      <c r="P19" s="1229">
        <v>42760</v>
      </c>
      <c r="Q19" s="1230">
        <f t="shared" si="2"/>
        <v>3503</v>
      </c>
      <c r="R19" s="1227">
        <f t="shared" si="3"/>
        <v>9.5972602739726032</v>
      </c>
      <c r="S19" s="1230" t="s">
        <v>426</v>
      </c>
      <c r="T19" s="1231" t="s">
        <v>21</v>
      </c>
      <c r="U19" s="1222" t="s">
        <v>694</v>
      </c>
      <c r="V19" s="1222"/>
    </row>
    <row r="20" spans="1:22">
      <c r="A20" s="1218" t="s">
        <v>2785</v>
      </c>
      <c r="B20" s="1219">
        <v>39770</v>
      </c>
      <c r="C20" s="1220" t="s">
        <v>2678</v>
      </c>
      <c r="D20" s="1221">
        <v>40</v>
      </c>
      <c r="E20" s="1222" t="s">
        <v>954</v>
      </c>
      <c r="F20" s="1222" t="s">
        <v>653</v>
      </c>
      <c r="G20" s="1223" t="s">
        <v>2682</v>
      </c>
      <c r="H20" s="1223" t="s">
        <v>2682</v>
      </c>
      <c r="I20" s="1233">
        <v>28703</v>
      </c>
      <c r="J20" s="1224">
        <v>42760</v>
      </c>
      <c r="K20" s="1225">
        <f t="shared" si="0"/>
        <v>13854</v>
      </c>
      <c r="L20" s="1225">
        <f t="shared" si="1"/>
        <v>37.956164383561642</v>
      </c>
      <c r="M20" s="1226" t="s">
        <v>2686</v>
      </c>
      <c r="N20" s="1227"/>
      <c r="O20" s="1228">
        <v>42295</v>
      </c>
      <c r="P20" s="1229">
        <v>42760</v>
      </c>
      <c r="Q20" s="1230">
        <f t="shared" si="2"/>
        <v>457</v>
      </c>
      <c r="R20" s="1227">
        <f t="shared" si="3"/>
        <v>1.252054794520548</v>
      </c>
      <c r="S20" s="1230" t="s">
        <v>426</v>
      </c>
      <c r="T20" s="1230" t="s">
        <v>21</v>
      </c>
      <c r="U20" s="1222" t="s">
        <v>694</v>
      </c>
      <c r="V20" s="1222"/>
    </row>
    <row r="21" spans="1:22">
      <c r="A21" s="1218" t="s">
        <v>2800</v>
      </c>
      <c r="B21" s="1219">
        <v>38873</v>
      </c>
      <c r="C21" s="1220" t="s">
        <v>2678</v>
      </c>
      <c r="D21" s="1221">
        <v>40</v>
      </c>
      <c r="E21" s="1222" t="s">
        <v>953</v>
      </c>
      <c r="F21" s="1222" t="s">
        <v>655</v>
      </c>
      <c r="G21" s="1222" t="s">
        <v>2682</v>
      </c>
      <c r="H21" s="1223" t="s">
        <v>2682</v>
      </c>
      <c r="I21" s="1233">
        <v>29630</v>
      </c>
      <c r="J21" s="1224">
        <v>42760</v>
      </c>
      <c r="K21" s="1225">
        <f t="shared" si="0"/>
        <v>12942</v>
      </c>
      <c r="L21" s="1225">
        <f t="shared" si="1"/>
        <v>35.457534246575342</v>
      </c>
      <c r="M21" s="1226" t="s">
        <v>2686</v>
      </c>
      <c r="N21" s="1227" t="s">
        <v>2697</v>
      </c>
      <c r="O21" s="1228">
        <v>41883</v>
      </c>
      <c r="P21" s="1229">
        <v>42760</v>
      </c>
      <c r="Q21" s="1230">
        <f t="shared" si="2"/>
        <v>864</v>
      </c>
      <c r="R21" s="1227">
        <f t="shared" si="3"/>
        <v>2.3671232876712329</v>
      </c>
      <c r="S21" s="1230" t="s">
        <v>426</v>
      </c>
      <c r="T21" s="1230" t="s">
        <v>21</v>
      </c>
      <c r="U21" s="1222" t="s">
        <v>694</v>
      </c>
      <c r="V21" s="1222"/>
    </row>
    <row r="22" spans="1:22">
      <c r="A22" s="1218" t="s">
        <v>2806</v>
      </c>
      <c r="B22" s="1219">
        <v>13670</v>
      </c>
      <c r="C22" s="1220" t="s">
        <v>532</v>
      </c>
      <c r="D22" s="1221">
        <v>40</v>
      </c>
      <c r="E22" s="1222" t="s">
        <v>954</v>
      </c>
      <c r="F22" s="1223" t="s">
        <v>661</v>
      </c>
      <c r="G22" s="1223" t="s">
        <v>2682</v>
      </c>
      <c r="H22" s="1223" t="s">
        <v>2682</v>
      </c>
      <c r="I22" s="1224">
        <v>21399</v>
      </c>
      <c r="J22" s="1224">
        <v>42760</v>
      </c>
      <c r="K22" s="1225">
        <f t="shared" si="0"/>
        <v>21053</v>
      </c>
      <c r="L22" s="1225">
        <f t="shared" si="1"/>
        <v>57.679452054794524</v>
      </c>
      <c r="M22" s="1226" t="s">
        <v>2680</v>
      </c>
      <c r="N22" s="1227" t="s">
        <v>757</v>
      </c>
      <c r="O22" s="1228">
        <v>31049</v>
      </c>
      <c r="P22" s="1229">
        <v>42760</v>
      </c>
      <c r="Q22" s="1230">
        <f t="shared" si="2"/>
        <v>11543</v>
      </c>
      <c r="R22" s="1227">
        <f t="shared" si="3"/>
        <v>31.624657534246577</v>
      </c>
      <c r="S22" s="1230" t="s">
        <v>426</v>
      </c>
      <c r="T22" s="1231" t="s">
        <v>21</v>
      </c>
      <c r="U22" s="1222" t="s">
        <v>694</v>
      </c>
      <c r="V22" s="1222"/>
    </row>
    <row r="23" spans="1:22">
      <c r="A23" s="1218" t="s">
        <v>2808</v>
      </c>
      <c r="B23" s="1219">
        <v>30692</v>
      </c>
      <c r="C23" s="1220" t="s">
        <v>532</v>
      </c>
      <c r="D23" s="1221">
        <v>40</v>
      </c>
      <c r="E23" s="1222" t="s">
        <v>954</v>
      </c>
      <c r="F23" s="1223" t="s">
        <v>655</v>
      </c>
      <c r="G23" s="1223" t="s">
        <v>2682</v>
      </c>
      <c r="H23" s="1223" t="s">
        <v>2682</v>
      </c>
      <c r="I23" s="1224">
        <v>21907</v>
      </c>
      <c r="J23" s="1224">
        <v>42760</v>
      </c>
      <c r="K23" s="1225">
        <f t="shared" si="0"/>
        <v>20552</v>
      </c>
      <c r="L23" s="1225">
        <f t="shared" si="1"/>
        <v>56.30684931506849</v>
      </c>
      <c r="M23" s="1226" t="s">
        <v>2680</v>
      </c>
      <c r="N23" s="1227" t="s">
        <v>757</v>
      </c>
      <c r="O23" s="1228">
        <v>38611</v>
      </c>
      <c r="P23" s="1229">
        <v>42760</v>
      </c>
      <c r="Q23" s="1230">
        <f t="shared" si="2"/>
        <v>4089</v>
      </c>
      <c r="R23" s="1227">
        <f t="shared" si="3"/>
        <v>11.202739726027398</v>
      </c>
      <c r="S23" s="1230" t="s">
        <v>426</v>
      </c>
      <c r="T23" s="1231" t="s">
        <v>21</v>
      </c>
      <c r="U23" s="1222" t="s">
        <v>694</v>
      </c>
      <c r="V23" s="1222"/>
    </row>
    <row r="24" spans="1:22">
      <c r="A24" s="1218" t="s">
        <v>2813</v>
      </c>
      <c r="B24" s="1219">
        <v>31004</v>
      </c>
      <c r="C24" s="1220" t="s">
        <v>532</v>
      </c>
      <c r="D24" s="1221">
        <v>40</v>
      </c>
      <c r="E24" s="1222" t="s">
        <v>954</v>
      </c>
      <c r="F24" s="1223" t="s">
        <v>653</v>
      </c>
      <c r="G24" s="1223" t="s">
        <v>2682</v>
      </c>
      <c r="H24" s="1223" t="s">
        <v>2679</v>
      </c>
      <c r="I24" s="1224">
        <v>25025</v>
      </c>
      <c r="J24" s="1224">
        <v>42760</v>
      </c>
      <c r="K24" s="1225">
        <f t="shared" si="0"/>
        <v>17479</v>
      </c>
      <c r="L24" s="1225">
        <f t="shared" si="1"/>
        <v>47.887671232876713</v>
      </c>
      <c r="M24" s="1226" t="s">
        <v>2680</v>
      </c>
      <c r="N24" s="1227" t="s">
        <v>757</v>
      </c>
      <c r="O24" s="1228">
        <v>38732</v>
      </c>
      <c r="P24" s="1229">
        <v>42760</v>
      </c>
      <c r="Q24" s="1230">
        <f t="shared" si="2"/>
        <v>3970</v>
      </c>
      <c r="R24" s="1227">
        <f t="shared" si="3"/>
        <v>10.876712328767123</v>
      </c>
      <c r="S24" s="1230" t="s">
        <v>426</v>
      </c>
      <c r="T24" s="1231" t="s">
        <v>21</v>
      </c>
      <c r="U24" s="1222" t="s">
        <v>694</v>
      </c>
      <c r="V24" s="1223"/>
    </row>
    <row r="25" spans="1:22">
      <c r="A25" s="1232" t="s">
        <v>2067</v>
      </c>
      <c r="B25" s="1219">
        <v>40421</v>
      </c>
      <c r="C25" s="1220" t="s">
        <v>2700</v>
      </c>
      <c r="D25" s="1221">
        <v>40</v>
      </c>
      <c r="E25" s="1222" t="s">
        <v>955</v>
      </c>
      <c r="F25" s="1222" t="s">
        <v>661</v>
      </c>
      <c r="G25" s="1223" t="s">
        <v>2682</v>
      </c>
      <c r="H25" s="1223" t="s">
        <v>2682</v>
      </c>
      <c r="I25" s="1233">
        <v>26159</v>
      </c>
      <c r="J25" s="1224">
        <v>42760</v>
      </c>
      <c r="K25" s="1225">
        <f t="shared" si="0"/>
        <v>16361</v>
      </c>
      <c r="L25" s="1225">
        <f t="shared" si="1"/>
        <v>44.824657534246576</v>
      </c>
      <c r="M25" s="1226" t="s">
        <v>2686</v>
      </c>
      <c r="N25" s="1227"/>
      <c r="O25" s="1228">
        <v>42544</v>
      </c>
      <c r="P25" s="1229">
        <v>42760</v>
      </c>
      <c r="Q25" s="1230">
        <f t="shared" si="2"/>
        <v>212</v>
      </c>
      <c r="R25" s="1227">
        <f t="shared" si="3"/>
        <v>0.58082191780821912</v>
      </c>
      <c r="S25" s="1230" t="s">
        <v>426</v>
      </c>
      <c r="T25" s="1230" t="s">
        <v>21</v>
      </c>
      <c r="U25" s="1222" t="s">
        <v>694</v>
      </c>
      <c r="V25" s="1222"/>
    </row>
    <row r="26" spans="1:22">
      <c r="A26" s="1218" t="s">
        <v>2830</v>
      </c>
      <c r="B26" s="1219">
        <v>30738</v>
      </c>
      <c r="C26" s="1220" t="s">
        <v>532</v>
      </c>
      <c r="D26" s="1221">
        <v>40</v>
      </c>
      <c r="E26" s="1222" t="s">
        <v>954</v>
      </c>
      <c r="F26" s="1223" t="s">
        <v>655</v>
      </c>
      <c r="G26" s="1223" t="s">
        <v>2682</v>
      </c>
      <c r="H26" s="1223" t="s">
        <v>2682</v>
      </c>
      <c r="I26" s="1224">
        <v>27548</v>
      </c>
      <c r="J26" s="1224">
        <v>42760</v>
      </c>
      <c r="K26" s="1225">
        <f t="shared" si="0"/>
        <v>14992</v>
      </c>
      <c r="L26" s="1225">
        <f t="shared" si="1"/>
        <v>41.073972602739723</v>
      </c>
      <c r="M26" s="1226" t="s">
        <v>2680</v>
      </c>
      <c r="N26" s="1227" t="s">
        <v>757</v>
      </c>
      <c r="O26" s="1228">
        <v>38628</v>
      </c>
      <c r="P26" s="1229">
        <v>42760</v>
      </c>
      <c r="Q26" s="1230">
        <f t="shared" si="2"/>
        <v>4072</v>
      </c>
      <c r="R26" s="1227">
        <f t="shared" si="3"/>
        <v>11.156164383561643</v>
      </c>
      <c r="S26" s="1230" t="s">
        <v>426</v>
      </c>
      <c r="T26" s="1231" t="s">
        <v>21</v>
      </c>
      <c r="U26" s="1222" t="s">
        <v>952</v>
      </c>
      <c r="V26" s="1222"/>
    </row>
    <row r="27" spans="1:22">
      <c r="A27" s="1218" t="s">
        <v>2836</v>
      </c>
      <c r="B27" s="1219">
        <v>32902</v>
      </c>
      <c r="C27" s="1220" t="s">
        <v>2700</v>
      </c>
      <c r="D27" s="1221">
        <v>40</v>
      </c>
      <c r="E27" s="1222" t="s">
        <v>956</v>
      </c>
      <c r="F27" s="1223" t="s">
        <v>653</v>
      </c>
      <c r="G27" s="1223" t="s">
        <v>2682</v>
      </c>
      <c r="H27" s="1223" t="s">
        <v>2682</v>
      </c>
      <c r="I27" s="1224">
        <v>24840</v>
      </c>
      <c r="J27" s="1224">
        <v>42760</v>
      </c>
      <c r="K27" s="1225">
        <f t="shared" si="0"/>
        <v>17662</v>
      </c>
      <c r="L27" s="1225">
        <f t="shared" si="1"/>
        <v>48.389041095890413</v>
      </c>
      <c r="M27" s="1226" t="s">
        <v>2686</v>
      </c>
      <c r="N27" s="1227" t="s">
        <v>757</v>
      </c>
      <c r="O27" s="1228">
        <v>39640</v>
      </c>
      <c r="P27" s="1229">
        <v>42760</v>
      </c>
      <c r="Q27" s="1230">
        <f t="shared" si="2"/>
        <v>3074</v>
      </c>
      <c r="R27" s="1227">
        <f t="shared" si="3"/>
        <v>8.4219178082191775</v>
      </c>
      <c r="S27" s="1230" t="s">
        <v>426</v>
      </c>
      <c r="T27" s="1231" t="s">
        <v>21</v>
      </c>
      <c r="U27" s="1222" t="s">
        <v>694</v>
      </c>
      <c r="V27" s="1222"/>
    </row>
    <row r="28" spans="1:22">
      <c r="A28" s="1218" t="s">
        <v>2837</v>
      </c>
      <c r="B28" s="1219">
        <v>10391</v>
      </c>
      <c r="C28" s="1220" t="s">
        <v>532</v>
      </c>
      <c r="D28" s="1221">
        <v>40</v>
      </c>
      <c r="E28" s="1222" t="s">
        <v>954</v>
      </c>
      <c r="F28" s="1223" t="s">
        <v>655</v>
      </c>
      <c r="G28" s="1223">
        <v>1</v>
      </c>
      <c r="H28" s="1223" t="s">
        <v>2682</v>
      </c>
      <c r="I28" s="1224">
        <v>21527</v>
      </c>
      <c r="J28" s="1224">
        <v>42760</v>
      </c>
      <c r="K28" s="1225">
        <f t="shared" si="0"/>
        <v>20927</v>
      </c>
      <c r="L28" s="1225">
        <f t="shared" si="1"/>
        <v>57.334246575342469</v>
      </c>
      <c r="M28" s="1226" t="s">
        <v>2680</v>
      </c>
      <c r="N28" s="1227" t="s">
        <v>757</v>
      </c>
      <c r="O28" s="1228">
        <v>30078</v>
      </c>
      <c r="P28" s="1229">
        <v>42760</v>
      </c>
      <c r="Q28" s="1230">
        <f t="shared" si="2"/>
        <v>12498</v>
      </c>
      <c r="R28" s="1227">
        <f t="shared" si="3"/>
        <v>34.241095890410961</v>
      </c>
      <c r="S28" s="1230" t="s">
        <v>426</v>
      </c>
      <c r="T28" s="1231" t="s">
        <v>21</v>
      </c>
      <c r="U28" s="1222" t="s">
        <v>694</v>
      </c>
      <c r="V28" s="1222"/>
    </row>
    <row r="29" spans="1:22">
      <c r="A29" s="1218" t="s">
        <v>2857</v>
      </c>
      <c r="B29" s="1219">
        <v>39429</v>
      </c>
      <c r="C29" s="1220" t="s">
        <v>532</v>
      </c>
      <c r="D29" s="1221">
        <v>40</v>
      </c>
      <c r="E29" s="1222" t="s">
        <v>954</v>
      </c>
      <c r="F29" s="1222" t="s">
        <v>655</v>
      </c>
      <c r="G29" s="1223" t="s">
        <v>954</v>
      </c>
      <c r="H29" s="1223" t="s">
        <v>2682</v>
      </c>
      <c r="I29" s="1233">
        <v>28675</v>
      </c>
      <c r="J29" s="1224">
        <v>42760</v>
      </c>
      <c r="K29" s="1225">
        <f t="shared" si="0"/>
        <v>13881</v>
      </c>
      <c r="L29" s="1225">
        <f t="shared" si="1"/>
        <v>38.030136986301372</v>
      </c>
      <c r="M29" s="1226" t="s">
        <v>2686</v>
      </c>
      <c r="N29" s="1227" t="s">
        <v>2688</v>
      </c>
      <c r="O29" s="1228">
        <v>42121</v>
      </c>
      <c r="P29" s="1229">
        <v>42760</v>
      </c>
      <c r="Q29" s="1230">
        <f t="shared" si="2"/>
        <v>628</v>
      </c>
      <c r="R29" s="1227">
        <f t="shared" si="3"/>
        <v>1.7205479452054795</v>
      </c>
      <c r="S29" s="1230" t="s">
        <v>426</v>
      </c>
      <c r="T29" s="1230" t="s">
        <v>21</v>
      </c>
      <c r="U29" s="1222" t="s">
        <v>694</v>
      </c>
      <c r="V29" s="1223"/>
    </row>
    <row r="30" spans="1:22">
      <c r="A30" s="1218" t="s">
        <v>2861</v>
      </c>
      <c r="B30" s="1219">
        <v>1997</v>
      </c>
      <c r="C30" s="1220" t="s">
        <v>532</v>
      </c>
      <c r="D30" s="1221">
        <v>40</v>
      </c>
      <c r="E30" s="1222" t="s">
        <v>954</v>
      </c>
      <c r="F30" s="1223" t="s">
        <v>655</v>
      </c>
      <c r="G30" s="1223" t="s">
        <v>2682</v>
      </c>
      <c r="H30" s="1223" t="s">
        <v>2682</v>
      </c>
      <c r="I30" s="1224">
        <v>17375</v>
      </c>
      <c r="J30" s="1224">
        <v>42760</v>
      </c>
      <c r="K30" s="1225">
        <f t="shared" si="0"/>
        <v>25018</v>
      </c>
      <c r="L30" s="1225">
        <f t="shared" si="1"/>
        <v>68.542465753424651</v>
      </c>
      <c r="M30" s="1226" t="s">
        <v>2680</v>
      </c>
      <c r="N30" s="1227" t="s">
        <v>757</v>
      </c>
      <c r="O30" s="1228">
        <v>27607</v>
      </c>
      <c r="P30" s="1229">
        <v>42760</v>
      </c>
      <c r="Q30" s="1230">
        <f t="shared" si="2"/>
        <v>14934</v>
      </c>
      <c r="R30" s="1227">
        <f t="shared" si="3"/>
        <v>40.915068493150685</v>
      </c>
      <c r="S30" s="1230" t="s">
        <v>426</v>
      </c>
      <c r="T30" s="1231" t="s">
        <v>21</v>
      </c>
      <c r="U30" s="1222" t="s">
        <v>694</v>
      </c>
      <c r="V30" s="1222"/>
    </row>
    <row r="31" spans="1:22">
      <c r="A31" s="1218" t="s">
        <v>2863</v>
      </c>
      <c r="B31" s="1219">
        <v>34103</v>
      </c>
      <c r="C31" s="1220" t="s">
        <v>2700</v>
      </c>
      <c r="D31" s="1221">
        <v>40</v>
      </c>
      <c r="E31" s="1222" t="s">
        <v>956</v>
      </c>
      <c r="F31" s="1223" t="s">
        <v>653</v>
      </c>
      <c r="G31" s="1223" t="s">
        <v>2682</v>
      </c>
      <c r="H31" s="1223" t="s">
        <v>2682</v>
      </c>
      <c r="I31" s="1224">
        <v>25623</v>
      </c>
      <c r="J31" s="1224">
        <v>42760</v>
      </c>
      <c r="K31" s="1225">
        <f t="shared" si="0"/>
        <v>16891</v>
      </c>
      <c r="L31" s="1225">
        <f t="shared" si="1"/>
        <v>46.276712328767125</v>
      </c>
      <c r="M31" s="1226" t="s">
        <v>2680</v>
      </c>
      <c r="N31" s="1227" t="s">
        <v>757</v>
      </c>
      <c r="O31" s="1228">
        <v>40073</v>
      </c>
      <c r="P31" s="1229">
        <v>42760</v>
      </c>
      <c r="Q31" s="1230">
        <f t="shared" si="2"/>
        <v>2648</v>
      </c>
      <c r="R31" s="1227">
        <f t="shared" si="3"/>
        <v>7.2547945205479456</v>
      </c>
      <c r="S31" s="1230" t="s">
        <v>426</v>
      </c>
      <c r="T31" s="1231" t="s">
        <v>21</v>
      </c>
      <c r="U31" s="1222" t="s">
        <v>694</v>
      </c>
      <c r="V31" s="1222"/>
    </row>
    <row r="32" spans="1:22">
      <c r="A32" s="1232" t="s">
        <v>2072</v>
      </c>
      <c r="B32" s="1219">
        <v>40726</v>
      </c>
      <c r="C32" s="1220" t="s">
        <v>2700</v>
      </c>
      <c r="D32" s="1221">
        <v>40</v>
      </c>
      <c r="E32" s="1222" t="s">
        <v>3</v>
      </c>
      <c r="F32" s="1222" t="s">
        <v>655</v>
      </c>
      <c r="G32" s="1223" t="s">
        <v>2682</v>
      </c>
      <c r="H32" s="1223" t="s">
        <v>2682</v>
      </c>
      <c r="I32" s="1233">
        <v>26957</v>
      </c>
      <c r="J32" s="1224">
        <v>42760</v>
      </c>
      <c r="K32" s="1225">
        <f t="shared" si="0"/>
        <v>15575</v>
      </c>
      <c r="L32" s="1225">
        <f t="shared" si="1"/>
        <v>42.671232876712331</v>
      </c>
      <c r="M32" s="1226" t="s">
        <v>2686</v>
      </c>
      <c r="N32" s="1227"/>
      <c r="O32" s="1228">
        <v>42639</v>
      </c>
      <c r="P32" s="1229">
        <v>42760</v>
      </c>
      <c r="Q32" s="1230">
        <f t="shared" si="2"/>
        <v>119</v>
      </c>
      <c r="R32" s="1227">
        <f t="shared" si="3"/>
        <v>0.32602739726027397</v>
      </c>
      <c r="S32" s="1230" t="s">
        <v>426</v>
      </c>
      <c r="T32" s="1230" t="s">
        <v>21</v>
      </c>
      <c r="U32" s="1222" t="s">
        <v>694</v>
      </c>
      <c r="V32" s="1222"/>
    </row>
    <row r="33" spans="1:22">
      <c r="A33" s="1218" t="s">
        <v>2875</v>
      </c>
      <c r="B33" s="1219">
        <v>33395</v>
      </c>
      <c r="C33" s="1220" t="s">
        <v>2700</v>
      </c>
      <c r="D33" s="1221">
        <v>40</v>
      </c>
      <c r="E33" s="1222" t="s">
        <v>956</v>
      </c>
      <c r="F33" s="1223" t="s">
        <v>653</v>
      </c>
      <c r="G33" s="1223" t="s">
        <v>2682</v>
      </c>
      <c r="H33" s="1223" t="s">
        <v>2682</v>
      </c>
      <c r="I33" s="1224">
        <v>19948</v>
      </c>
      <c r="J33" s="1224">
        <v>42760</v>
      </c>
      <c r="K33" s="1225">
        <f t="shared" si="0"/>
        <v>22483</v>
      </c>
      <c r="L33" s="1225">
        <f t="shared" si="1"/>
        <v>61.597260273972601</v>
      </c>
      <c r="M33" s="1226" t="s">
        <v>2680</v>
      </c>
      <c r="N33" s="1227" t="s">
        <v>757</v>
      </c>
      <c r="O33" s="1228">
        <v>39832</v>
      </c>
      <c r="P33" s="1229">
        <v>42760</v>
      </c>
      <c r="Q33" s="1230">
        <f t="shared" si="2"/>
        <v>2886</v>
      </c>
      <c r="R33" s="1227">
        <f t="shared" si="3"/>
        <v>7.9068493150684933</v>
      </c>
      <c r="S33" s="1230" t="s">
        <v>426</v>
      </c>
      <c r="T33" s="1231" t="s">
        <v>21</v>
      </c>
      <c r="U33" s="1222" t="s">
        <v>694</v>
      </c>
      <c r="V33" s="1222"/>
    </row>
    <row r="34" spans="1:22">
      <c r="A34" s="1218" t="s">
        <v>2887</v>
      </c>
      <c r="B34" s="1219">
        <v>30918</v>
      </c>
      <c r="C34" s="1220" t="s">
        <v>532</v>
      </c>
      <c r="D34" s="1221">
        <v>40</v>
      </c>
      <c r="E34" s="1222" t="s">
        <v>954</v>
      </c>
      <c r="F34" s="1223" t="s">
        <v>655</v>
      </c>
      <c r="G34" s="1223" t="s">
        <v>2682</v>
      </c>
      <c r="H34" s="1223" t="s">
        <v>2682</v>
      </c>
      <c r="I34" s="1224">
        <v>27058</v>
      </c>
      <c r="J34" s="1224">
        <v>42760</v>
      </c>
      <c r="K34" s="1225">
        <f t="shared" si="0"/>
        <v>15476</v>
      </c>
      <c r="L34" s="1225">
        <f t="shared" si="1"/>
        <v>42.4</v>
      </c>
      <c r="M34" s="1226" t="s">
        <v>2680</v>
      </c>
      <c r="N34" s="1227" t="s">
        <v>757</v>
      </c>
      <c r="O34" s="1228">
        <v>38691</v>
      </c>
      <c r="P34" s="1229">
        <v>42760</v>
      </c>
      <c r="Q34" s="1230">
        <f t="shared" si="2"/>
        <v>4010</v>
      </c>
      <c r="R34" s="1227">
        <f t="shared" si="3"/>
        <v>10.986301369863014</v>
      </c>
      <c r="S34" s="1230" t="s">
        <v>426</v>
      </c>
      <c r="T34" s="1231" t="s">
        <v>21</v>
      </c>
      <c r="U34" s="1222" t="s">
        <v>694</v>
      </c>
      <c r="V34" s="1222"/>
    </row>
    <row r="35" spans="1:22">
      <c r="A35" s="1218" t="s">
        <v>2739</v>
      </c>
      <c r="B35" s="1219">
        <v>35578</v>
      </c>
      <c r="C35" s="1220" t="s">
        <v>532</v>
      </c>
      <c r="D35" s="1221">
        <v>15</v>
      </c>
      <c r="E35" s="1222">
        <v>0</v>
      </c>
      <c r="F35" s="1222" t="s">
        <v>655</v>
      </c>
      <c r="G35" s="1223" t="s">
        <v>2682</v>
      </c>
      <c r="H35" s="1223" t="s">
        <v>2682</v>
      </c>
      <c r="I35" s="1233">
        <v>22343</v>
      </c>
      <c r="J35" s="1224">
        <v>42760</v>
      </c>
      <c r="K35" s="1225">
        <f t="shared" si="0"/>
        <v>20122</v>
      </c>
      <c r="L35" s="1225">
        <f t="shared" si="1"/>
        <v>55.128767123287673</v>
      </c>
      <c r="M35" s="1226" t="s">
        <v>2686</v>
      </c>
      <c r="N35" s="1227"/>
      <c r="O35" s="1228">
        <v>41615</v>
      </c>
      <c r="P35" s="1229">
        <v>42760</v>
      </c>
      <c r="Q35" s="1230">
        <f t="shared" si="2"/>
        <v>1128</v>
      </c>
      <c r="R35" s="1227">
        <f t="shared" si="3"/>
        <v>3.0904109589041098</v>
      </c>
      <c r="S35" s="1230" t="s">
        <v>426</v>
      </c>
      <c r="T35" s="1230" t="s">
        <v>2740</v>
      </c>
      <c r="U35" s="1222" t="s">
        <v>694</v>
      </c>
      <c r="V35" s="1223"/>
    </row>
    <row r="36" spans="1:22">
      <c r="A36" s="1218" t="s">
        <v>2848</v>
      </c>
      <c r="B36" s="1219">
        <v>38733</v>
      </c>
      <c r="C36" s="1220" t="s">
        <v>532</v>
      </c>
      <c r="D36" s="1221">
        <v>40</v>
      </c>
      <c r="E36" s="1222" t="s">
        <v>955</v>
      </c>
      <c r="F36" s="1222" t="s">
        <v>661</v>
      </c>
      <c r="G36" s="1223" t="s">
        <v>2682</v>
      </c>
      <c r="H36" s="1223" t="s">
        <v>2682</v>
      </c>
      <c r="I36" s="1233">
        <v>16089</v>
      </c>
      <c r="J36" s="1224">
        <v>42760</v>
      </c>
      <c r="K36" s="1225">
        <f t="shared" si="0"/>
        <v>26287</v>
      </c>
      <c r="L36" s="1225">
        <f t="shared" si="1"/>
        <v>72.019178082191786</v>
      </c>
      <c r="M36" s="1226" t="s">
        <v>2686</v>
      </c>
      <c r="N36" s="1227" t="s">
        <v>2849</v>
      </c>
      <c r="O36" s="1228">
        <v>41821</v>
      </c>
      <c r="P36" s="1229">
        <v>42760</v>
      </c>
      <c r="Q36" s="1230">
        <f t="shared" si="2"/>
        <v>924</v>
      </c>
      <c r="R36" s="1227">
        <f t="shared" si="3"/>
        <v>2.5315068493150683</v>
      </c>
      <c r="S36" s="1230" t="s">
        <v>426</v>
      </c>
      <c r="T36" s="1230" t="s">
        <v>2740</v>
      </c>
      <c r="U36" s="1222" t="s">
        <v>694</v>
      </c>
      <c r="V36" s="1222"/>
    </row>
    <row r="37" spans="1:22">
      <c r="A37" s="1218" t="s">
        <v>2677</v>
      </c>
      <c r="B37" s="1219">
        <v>31070</v>
      </c>
      <c r="C37" s="1220" t="s">
        <v>2678</v>
      </c>
      <c r="D37" s="1221">
        <v>40</v>
      </c>
      <c r="E37" s="1222" t="s">
        <v>953</v>
      </c>
      <c r="F37" s="1223" t="s">
        <v>655</v>
      </c>
      <c r="G37" s="1223">
        <v>1</v>
      </c>
      <c r="H37" s="1223" t="s">
        <v>2679</v>
      </c>
      <c r="I37" s="1224">
        <v>27678</v>
      </c>
      <c r="J37" s="1224">
        <v>42760</v>
      </c>
      <c r="K37" s="1225">
        <f t="shared" si="0"/>
        <v>14864</v>
      </c>
      <c r="L37" s="1225">
        <f t="shared" ref="L37:L62" si="4">K37/365</f>
        <v>40.723287671232875</v>
      </c>
      <c r="M37" s="1226" t="s">
        <v>2680</v>
      </c>
      <c r="N37" s="1227" t="s">
        <v>757</v>
      </c>
      <c r="O37" s="1228">
        <v>38777</v>
      </c>
      <c r="P37" s="1229">
        <v>42760</v>
      </c>
      <c r="Q37" s="1230">
        <f t="shared" si="2"/>
        <v>3924</v>
      </c>
      <c r="R37" s="1227">
        <f t="shared" si="3"/>
        <v>10.75068493150685</v>
      </c>
      <c r="S37" s="1230" t="s">
        <v>426</v>
      </c>
      <c r="T37" s="1231" t="s">
        <v>2229</v>
      </c>
      <c r="U37" s="1222" t="s">
        <v>952</v>
      </c>
      <c r="V37" s="1222"/>
    </row>
    <row r="38" spans="1:22">
      <c r="A38" s="1218" t="s">
        <v>2728</v>
      </c>
      <c r="B38" s="1219">
        <v>34188</v>
      </c>
      <c r="C38" s="1220" t="s">
        <v>532</v>
      </c>
      <c r="D38" s="1221">
        <v>40</v>
      </c>
      <c r="E38" s="1222" t="s">
        <v>954</v>
      </c>
      <c r="F38" s="1223" t="s">
        <v>655</v>
      </c>
      <c r="G38" s="1223" t="s">
        <v>2682</v>
      </c>
      <c r="H38" s="1223" t="s">
        <v>2679</v>
      </c>
      <c r="I38" s="1224">
        <v>21676</v>
      </c>
      <c r="J38" s="1224">
        <v>42760</v>
      </c>
      <c r="K38" s="1225">
        <f t="shared" si="0"/>
        <v>20779</v>
      </c>
      <c r="L38" s="1225">
        <f t="shared" si="4"/>
        <v>56.92876712328767</v>
      </c>
      <c r="M38" s="1226" t="s">
        <v>2680</v>
      </c>
      <c r="N38" s="1227" t="s">
        <v>757</v>
      </c>
      <c r="O38" s="1228">
        <v>40087</v>
      </c>
      <c r="P38" s="1229">
        <v>42760</v>
      </c>
      <c r="Q38" s="1230">
        <f t="shared" si="2"/>
        <v>2634</v>
      </c>
      <c r="R38" s="1227">
        <f t="shared" si="3"/>
        <v>7.2164383561643834</v>
      </c>
      <c r="S38" s="1230" t="s">
        <v>426</v>
      </c>
      <c r="T38" s="1231" t="s">
        <v>2229</v>
      </c>
      <c r="U38" s="1222" t="s">
        <v>694</v>
      </c>
      <c r="V38" s="1223"/>
    </row>
    <row r="39" spans="1:22">
      <c r="A39" s="1232" t="s">
        <v>2767</v>
      </c>
      <c r="B39" s="1219">
        <v>40141</v>
      </c>
      <c r="C39" s="1220" t="s">
        <v>2678</v>
      </c>
      <c r="D39" s="1221">
        <v>40</v>
      </c>
      <c r="E39" s="1222" t="s">
        <v>953</v>
      </c>
      <c r="F39" s="1222" t="s">
        <v>655</v>
      </c>
      <c r="G39" s="1223" t="s">
        <v>2682</v>
      </c>
      <c r="H39" s="1223" t="s">
        <v>2682</v>
      </c>
      <c r="I39" s="1233">
        <v>28472</v>
      </c>
      <c r="J39" s="1224">
        <v>42760</v>
      </c>
      <c r="K39" s="1225">
        <f t="shared" si="0"/>
        <v>14082</v>
      </c>
      <c r="L39" s="1225">
        <f t="shared" si="4"/>
        <v>38.580821917808223</v>
      </c>
      <c r="M39" s="1226" t="s">
        <v>2686</v>
      </c>
      <c r="N39" s="1227"/>
      <c r="O39" s="1228">
        <v>42387</v>
      </c>
      <c r="P39" s="1229">
        <v>42760</v>
      </c>
      <c r="Q39" s="1230">
        <f t="shared" si="2"/>
        <v>367</v>
      </c>
      <c r="R39" s="1227">
        <f t="shared" si="3"/>
        <v>1.0054794520547945</v>
      </c>
      <c r="S39" s="1230" t="s">
        <v>426</v>
      </c>
      <c r="T39" s="1230" t="s">
        <v>2229</v>
      </c>
      <c r="U39" s="1222" t="s">
        <v>694</v>
      </c>
      <c r="V39" s="1222"/>
    </row>
    <row r="40" spans="1:22">
      <c r="A40" s="1218" t="s">
        <v>2778</v>
      </c>
      <c r="B40" s="1219">
        <v>33482</v>
      </c>
      <c r="C40" s="1220" t="s">
        <v>2678</v>
      </c>
      <c r="D40" s="1221">
        <v>40</v>
      </c>
      <c r="E40" s="1222" t="s">
        <v>953</v>
      </c>
      <c r="F40" s="1223" t="s">
        <v>655</v>
      </c>
      <c r="G40" s="1223" t="s">
        <v>954</v>
      </c>
      <c r="H40" s="1223" t="s">
        <v>2679</v>
      </c>
      <c r="I40" s="1224">
        <v>28209</v>
      </c>
      <c r="J40" s="1224">
        <v>42760</v>
      </c>
      <c r="K40" s="1225">
        <f t="shared" si="0"/>
        <v>14340</v>
      </c>
      <c r="L40" s="1225">
        <f t="shared" si="4"/>
        <v>39.287671232876711</v>
      </c>
      <c r="M40" s="1226" t="s">
        <v>2680</v>
      </c>
      <c r="N40" s="1227" t="s">
        <v>757</v>
      </c>
      <c r="O40" s="1228">
        <v>39860</v>
      </c>
      <c r="P40" s="1229">
        <v>42760</v>
      </c>
      <c r="Q40" s="1230">
        <f t="shared" si="2"/>
        <v>2859</v>
      </c>
      <c r="R40" s="1227">
        <f t="shared" si="3"/>
        <v>7.8328767123287673</v>
      </c>
      <c r="S40" s="1230" t="s">
        <v>426</v>
      </c>
      <c r="T40" s="1231" t="s">
        <v>2229</v>
      </c>
      <c r="U40" s="1222" t="s">
        <v>694</v>
      </c>
      <c r="V40" s="1222"/>
    </row>
    <row r="41" spans="1:22">
      <c r="A41" s="1218" t="s">
        <v>1080</v>
      </c>
      <c r="B41" s="1219">
        <v>31898</v>
      </c>
      <c r="C41" s="1220" t="s">
        <v>532</v>
      </c>
      <c r="D41" s="1221">
        <v>40</v>
      </c>
      <c r="E41" s="1222" t="s">
        <v>954</v>
      </c>
      <c r="F41" s="1223" t="s">
        <v>655</v>
      </c>
      <c r="G41" s="1223">
        <v>1</v>
      </c>
      <c r="H41" s="1223" t="s">
        <v>2682</v>
      </c>
      <c r="I41" s="1224">
        <v>20493</v>
      </c>
      <c r="J41" s="1224">
        <v>42760</v>
      </c>
      <c r="K41" s="1225">
        <f t="shared" si="0"/>
        <v>21947</v>
      </c>
      <c r="L41" s="1225">
        <f t="shared" si="4"/>
        <v>60.128767123287673</v>
      </c>
      <c r="M41" s="1226" t="s">
        <v>2680</v>
      </c>
      <c r="N41" s="1227" t="s">
        <v>757</v>
      </c>
      <c r="O41" s="1228">
        <v>39142</v>
      </c>
      <c r="P41" s="1229">
        <v>42760</v>
      </c>
      <c r="Q41" s="1230">
        <f t="shared" si="2"/>
        <v>3564</v>
      </c>
      <c r="R41" s="1227">
        <f t="shared" si="3"/>
        <v>9.7643835616438359</v>
      </c>
      <c r="S41" s="1230" t="s">
        <v>426</v>
      </c>
      <c r="T41" s="1231" t="s">
        <v>2229</v>
      </c>
      <c r="U41" s="1222" t="s">
        <v>694</v>
      </c>
      <c r="V41" s="1222"/>
    </row>
    <row r="42" spans="1:22">
      <c r="A42" s="1218" t="s">
        <v>2784</v>
      </c>
      <c r="B42" s="1219">
        <v>30806</v>
      </c>
      <c r="C42" s="1220" t="s">
        <v>532</v>
      </c>
      <c r="D42" s="1221">
        <v>40</v>
      </c>
      <c r="E42" s="1222" t="s">
        <v>954</v>
      </c>
      <c r="F42" s="1223" t="s">
        <v>655</v>
      </c>
      <c r="G42" s="1223" t="s">
        <v>2682</v>
      </c>
      <c r="H42" s="1223" t="s">
        <v>2682</v>
      </c>
      <c r="I42" s="1224">
        <v>16776</v>
      </c>
      <c r="J42" s="1224">
        <v>42760</v>
      </c>
      <c r="K42" s="1225">
        <f t="shared" si="0"/>
        <v>25610</v>
      </c>
      <c r="L42" s="1225">
        <f t="shared" si="4"/>
        <v>70.164383561643831</v>
      </c>
      <c r="M42" s="1226" t="s">
        <v>2680</v>
      </c>
      <c r="N42" s="1227" t="s">
        <v>757</v>
      </c>
      <c r="O42" s="1228">
        <v>38632</v>
      </c>
      <c r="P42" s="1229">
        <v>42760</v>
      </c>
      <c r="Q42" s="1230">
        <f t="shared" si="2"/>
        <v>4068</v>
      </c>
      <c r="R42" s="1227">
        <f t="shared" si="3"/>
        <v>11.145205479452056</v>
      </c>
      <c r="S42" s="1230" t="s">
        <v>426</v>
      </c>
      <c r="T42" s="1231" t="s">
        <v>2229</v>
      </c>
      <c r="U42" s="1222" t="s">
        <v>694</v>
      </c>
      <c r="V42" s="1222"/>
    </row>
    <row r="43" spans="1:22">
      <c r="A43" s="1218" t="s">
        <v>2786</v>
      </c>
      <c r="B43" s="1219">
        <v>33641</v>
      </c>
      <c r="C43" s="1220" t="s">
        <v>2678</v>
      </c>
      <c r="D43" s="1221">
        <v>40</v>
      </c>
      <c r="E43" s="1222" t="s">
        <v>953</v>
      </c>
      <c r="F43" s="1223" t="s">
        <v>655</v>
      </c>
      <c r="G43" s="1223" t="s">
        <v>2682</v>
      </c>
      <c r="H43" s="1223" t="s">
        <v>2679</v>
      </c>
      <c r="I43" s="1224">
        <v>24403</v>
      </c>
      <c r="J43" s="1224">
        <v>42760</v>
      </c>
      <c r="K43" s="1225">
        <f t="shared" si="0"/>
        <v>18092</v>
      </c>
      <c r="L43" s="1225">
        <f t="shared" si="4"/>
        <v>49.56712328767123</v>
      </c>
      <c r="M43" s="1226" t="s">
        <v>2680</v>
      </c>
      <c r="N43" s="1227" t="s">
        <v>757</v>
      </c>
      <c r="O43" s="1228">
        <v>39919</v>
      </c>
      <c r="P43" s="1229">
        <v>42760</v>
      </c>
      <c r="Q43" s="1230">
        <f t="shared" si="2"/>
        <v>2799</v>
      </c>
      <c r="R43" s="1227">
        <f t="shared" si="3"/>
        <v>7.6684931506849319</v>
      </c>
      <c r="S43" s="1230" t="s">
        <v>426</v>
      </c>
      <c r="T43" s="1231" t="s">
        <v>2229</v>
      </c>
      <c r="U43" s="1222" t="s">
        <v>694</v>
      </c>
      <c r="V43" s="1222"/>
    </row>
    <row r="44" spans="1:22">
      <c r="A44" s="1218" t="s">
        <v>2790</v>
      </c>
      <c r="B44" s="1219">
        <v>33210</v>
      </c>
      <c r="C44" s="1220" t="s">
        <v>2678</v>
      </c>
      <c r="D44" s="1221">
        <v>40</v>
      </c>
      <c r="E44" s="1222" t="s">
        <v>953</v>
      </c>
      <c r="F44" s="1223" t="s">
        <v>655</v>
      </c>
      <c r="G44" s="1223" t="s">
        <v>2682</v>
      </c>
      <c r="H44" s="1223" t="s">
        <v>2679</v>
      </c>
      <c r="I44" s="1224">
        <v>24019</v>
      </c>
      <c r="J44" s="1224">
        <v>42760</v>
      </c>
      <c r="K44" s="1225">
        <f t="shared" si="0"/>
        <v>18471</v>
      </c>
      <c r="L44" s="1225">
        <f t="shared" si="4"/>
        <v>50.605479452054794</v>
      </c>
      <c r="M44" s="1226" t="s">
        <v>2680</v>
      </c>
      <c r="N44" s="1227" t="s">
        <v>757</v>
      </c>
      <c r="O44" s="1228">
        <v>39783</v>
      </c>
      <c r="P44" s="1229">
        <v>42760</v>
      </c>
      <c r="Q44" s="1230">
        <f t="shared" si="2"/>
        <v>2934</v>
      </c>
      <c r="R44" s="1227">
        <f t="shared" si="3"/>
        <v>8.0383561643835613</v>
      </c>
      <c r="S44" s="1230" t="s">
        <v>426</v>
      </c>
      <c r="T44" s="1231" t="s">
        <v>2229</v>
      </c>
      <c r="U44" s="1222" t="s">
        <v>694</v>
      </c>
      <c r="V44" s="1223"/>
    </row>
    <row r="45" spans="1:22">
      <c r="A45" s="1218" t="s">
        <v>2792</v>
      </c>
      <c r="B45" s="1219">
        <v>31071</v>
      </c>
      <c r="C45" s="1220" t="s">
        <v>2678</v>
      </c>
      <c r="D45" s="1221">
        <v>40</v>
      </c>
      <c r="E45" s="1222" t="s">
        <v>953</v>
      </c>
      <c r="F45" s="1223" t="s">
        <v>655</v>
      </c>
      <c r="G45" s="1223" t="s">
        <v>2682</v>
      </c>
      <c r="H45" s="1223" t="s">
        <v>2679</v>
      </c>
      <c r="I45" s="1224">
        <v>27182</v>
      </c>
      <c r="J45" s="1224">
        <v>42760</v>
      </c>
      <c r="K45" s="1225">
        <f t="shared" si="0"/>
        <v>15353</v>
      </c>
      <c r="L45" s="1225">
        <f t="shared" si="4"/>
        <v>42.063013698630137</v>
      </c>
      <c r="M45" s="1226" t="s">
        <v>2680</v>
      </c>
      <c r="N45" s="1227" t="s">
        <v>757</v>
      </c>
      <c r="O45" s="1228">
        <v>38777</v>
      </c>
      <c r="P45" s="1229">
        <v>42760</v>
      </c>
      <c r="Q45" s="1230">
        <f t="shared" si="2"/>
        <v>3924</v>
      </c>
      <c r="R45" s="1227">
        <f t="shared" si="3"/>
        <v>10.75068493150685</v>
      </c>
      <c r="S45" s="1230" t="s">
        <v>426</v>
      </c>
      <c r="T45" s="1231" t="s">
        <v>2229</v>
      </c>
      <c r="U45" s="1222" t="s">
        <v>694</v>
      </c>
      <c r="V45" s="1222"/>
    </row>
    <row r="46" spans="1:22">
      <c r="A46" s="1218" t="s">
        <v>2799</v>
      </c>
      <c r="B46" s="1219">
        <v>33519</v>
      </c>
      <c r="C46" s="1220" t="s">
        <v>2700</v>
      </c>
      <c r="D46" s="1221">
        <v>40</v>
      </c>
      <c r="E46" s="1222" t="s">
        <v>956</v>
      </c>
      <c r="F46" s="1223" t="s">
        <v>653</v>
      </c>
      <c r="G46" s="1223" t="s">
        <v>2682</v>
      </c>
      <c r="H46" s="1223" t="s">
        <v>2682</v>
      </c>
      <c r="I46" s="1224">
        <v>29099</v>
      </c>
      <c r="J46" s="1224">
        <v>42760</v>
      </c>
      <c r="K46" s="1225">
        <f t="shared" si="0"/>
        <v>13464</v>
      </c>
      <c r="L46" s="1225">
        <f t="shared" si="4"/>
        <v>36.887671232876713</v>
      </c>
      <c r="M46" s="1226" t="s">
        <v>2680</v>
      </c>
      <c r="N46" s="1227" t="s">
        <v>757</v>
      </c>
      <c r="O46" s="1228">
        <v>39857</v>
      </c>
      <c r="P46" s="1229">
        <v>42760</v>
      </c>
      <c r="Q46" s="1230">
        <f t="shared" si="2"/>
        <v>2862</v>
      </c>
      <c r="R46" s="1227">
        <f t="shared" si="3"/>
        <v>7.8410958904109593</v>
      </c>
      <c r="S46" s="1230" t="s">
        <v>426</v>
      </c>
      <c r="T46" s="1231" t="s">
        <v>2229</v>
      </c>
      <c r="U46" s="1222" t="s">
        <v>694</v>
      </c>
      <c r="V46" s="1222"/>
    </row>
    <row r="47" spans="1:22">
      <c r="A47" s="1218" t="s">
        <v>2807</v>
      </c>
      <c r="B47" s="1219">
        <v>33729</v>
      </c>
      <c r="C47" s="1220" t="s">
        <v>2678</v>
      </c>
      <c r="D47" s="1221">
        <v>40</v>
      </c>
      <c r="E47" s="1222" t="s">
        <v>953</v>
      </c>
      <c r="F47" s="1223" t="s">
        <v>655</v>
      </c>
      <c r="G47" s="1223" t="s">
        <v>2682</v>
      </c>
      <c r="H47" s="1223" t="s">
        <v>2682</v>
      </c>
      <c r="I47" s="1224">
        <v>22174</v>
      </c>
      <c r="J47" s="1224">
        <v>42760</v>
      </c>
      <c r="K47" s="1225">
        <f t="shared" si="0"/>
        <v>20290</v>
      </c>
      <c r="L47" s="1225">
        <f t="shared" si="4"/>
        <v>55.589041095890408</v>
      </c>
      <c r="M47" s="1226" t="s">
        <v>2680</v>
      </c>
      <c r="N47" s="1227" t="s">
        <v>757</v>
      </c>
      <c r="O47" s="1228">
        <v>39965</v>
      </c>
      <c r="P47" s="1229">
        <v>42760</v>
      </c>
      <c r="Q47" s="1230">
        <f t="shared" si="2"/>
        <v>2754</v>
      </c>
      <c r="R47" s="1227">
        <f t="shared" si="3"/>
        <v>7.5452054794520551</v>
      </c>
      <c r="S47" s="1230" t="s">
        <v>426</v>
      </c>
      <c r="T47" s="1231" t="s">
        <v>2229</v>
      </c>
      <c r="U47" s="1222" t="s">
        <v>694</v>
      </c>
      <c r="V47" s="1222"/>
    </row>
    <row r="48" spans="1:22">
      <c r="A48" s="1218" t="s">
        <v>2819</v>
      </c>
      <c r="B48" s="1219">
        <v>35714</v>
      </c>
      <c r="C48" s="1220" t="s">
        <v>532</v>
      </c>
      <c r="D48" s="1221">
        <v>40</v>
      </c>
      <c r="E48" s="1222" t="s">
        <v>954</v>
      </c>
      <c r="F48" s="1222" t="s">
        <v>2820</v>
      </c>
      <c r="G48" s="1223">
        <v>1</v>
      </c>
      <c r="H48" s="1223" t="s">
        <v>2682</v>
      </c>
      <c r="I48" s="1233">
        <v>24359</v>
      </c>
      <c r="J48" s="1224">
        <v>42760</v>
      </c>
      <c r="K48" s="1225">
        <f t="shared" si="0"/>
        <v>18136</v>
      </c>
      <c r="L48" s="1225">
        <f t="shared" si="4"/>
        <v>49.68767123287671</v>
      </c>
      <c r="M48" s="1226" t="s">
        <v>2680</v>
      </c>
      <c r="N48" s="1227" t="s">
        <v>757</v>
      </c>
      <c r="O48" s="1228">
        <v>40679</v>
      </c>
      <c r="P48" s="1229">
        <v>42760</v>
      </c>
      <c r="Q48" s="1230">
        <f t="shared" si="2"/>
        <v>2049</v>
      </c>
      <c r="R48" s="1227">
        <f t="shared" si="3"/>
        <v>5.6136986301369864</v>
      </c>
      <c r="S48" s="1230" t="s">
        <v>426</v>
      </c>
      <c r="T48" s="1230" t="s">
        <v>2229</v>
      </c>
      <c r="U48" s="1222" t="s">
        <v>694</v>
      </c>
      <c r="V48" s="1222"/>
    </row>
    <row r="49" spans="1:22">
      <c r="A49" s="1218" t="s">
        <v>2822</v>
      </c>
      <c r="B49" s="1219">
        <v>32922</v>
      </c>
      <c r="C49" s="1220" t="s">
        <v>2678</v>
      </c>
      <c r="D49" s="1221">
        <v>40</v>
      </c>
      <c r="E49" s="1222" t="s">
        <v>953</v>
      </c>
      <c r="F49" s="1223" t="s">
        <v>655</v>
      </c>
      <c r="G49" s="1223" t="s">
        <v>2682</v>
      </c>
      <c r="H49" s="1223" t="s">
        <v>2682</v>
      </c>
      <c r="I49" s="1224">
        <v>23784</v>
      </c>
      <c r="J49" s="1224">
        <v>42760</v>
      </c>
      <c r="K49" s="1225">
        <f t="shared" si="0"/>
        <v>18704</v>
      </c>
      <c r="L49" s="1225">
        <f t="shared" si="4"/>
        <v>51.243835616438353</v>
      </c>
      <c r="M49" s="1226" t="s">
        <v>2680</v>
      </c>
      <c r="N49" s="1227" t="s">
        <v>757</v>
      </c>
      <c r="O49" s="1228">
        <v>39721</v>
      </c>
      <c r="P49" s="1229">
        <v>42760</v>
      </c>
      <c r="Q49" s="1230">
        <f t="shared" si="2"/>
        <v>2995</v>
      </c>
      <c r="R49" s="1227">
        <f t="shared" si="3"/>
        <v>8.205479452054794</v>
      </c>
      <c r="S49" s="1230" t="s">
        <v>426</v>
      </c>
      <c r="T49" s="1231" t="s">
        <v>2229</v>
      </c>
      <c r="U49" s="1222" t="s">
        <v>694</v>
      </c>
      <c r="V49" s="1223"/>
    </row>
    <row r="50" spans="1:22">
      <c r="A50" s="1218" t="s">
        <v>2829</v>
      </c>
      <c r="B50" s="1219">
        <v>33718</v>
      </c>
      <c r="C50" s="1220" t="s">
        <v>2700</v>
      </c>
      <c r="D50" s="1221">
        <v>40</v>
      </c>
      <c r="E50" s="1222" t="s">
        <v>954</v>
      </c>
      <c r="F50" s="1223" t="s">
        <v>653</v>
      </c>
      <c r="G50" s="1223" t="s">
        <v>2682</v>
      </c>
      <c r="H50" s="1223" t="s">
        <v>2682</v>
      </c>
      <c r="I50" s="1224">
        <v>28903</v>
      </c>
      <c r="J50" s="1224">
        <v>42760</v>
      </c>
      <c r="K50" s="1225">
        <f t="shared" si="0"/>
        <v>13658</v>
      </c>
      <c r="L50" s="1225">
        <f t="shared" si="4"/>
        <v>37.419178082191777</v>
      </c>
      <c r="M50" s="1226" t="s">
        <v>2680</v>
      </c>
      <c r="N50" s="1227" t="s">
        <v>757</v>
      </c>
      <c r="O50" s="1228">
        <v>39951</v>
      </c>
      <c r="P50" s="1229">
        <v>42760</v>
      </c>
      <c r="Q50" s="1230">
        <f t="shared" si="2"/>
        <v>2767</v>
      </c>
      <c r="R50" s="1227">
        <f t="shared" si="3"/>
        <v>7.580821917808219</v>
      </c>
      <c r="S50" s="1230" t="s">
        <v>426</v>
      </c>
      <c r="T50" s="1231" t="s">
        <v>2229</v>
      </c>
      <c r="U50" s="1222" t="s">
        <v>694</v>
      </c>
      <c r="V50" s="1222"/>
    </row>
    <row r="51" spans="1:22">
      <c r="A51" s="1218" t="s">
        <v>2841</v>
      </c>
      <c r="B51" s="1219">
        <v>31069</v>
      </c>
      <c r="C51" s="1220" t="s">
        <v>532</v>
      </c>
      <c r="D51" s="1221">
        <v>40</v>
      </c>
      <c r="E51" s="1222" t="s">
        <v>954</v>
      </c>
      <c r="F51" s="1223" t="s">
        <v>655</v>
      </c>
      <c r="G51" s="1223">
        <v>1</v>
      </c>
      <c r="H51" s="1223" t="s">
        <v>2679</v>
      </c>
      <c r="I51" s="1224">
        <v>23541</v>
      </c>
      <c r="J51" s="1224">
        <v>42760</v>
      </c>
      <c r="K51" s="1225">
        <f t="shared" si="0"/>
        <v>18942</v>
      </c>
      <c r="L51" s="1225">
        <f t="shared" si="4"/>
        <v>51.895890410958906</v>
      </c>
      <c r="M51" s="1226" t="s">
        <v>2680</v>
      </c>
      <c r="N51" s="1227" t="s">
        <v>757</v>
      </c>
      <c r="O51" s="1228">
        <v>38732</v>
      </c>
      <c r="P51" s="1229">
        <v>42760</v>
      </c>
      <c r="Q51" s="1230">
        <f t="shared" si="2"/>
        <v>3970</v>
      </c>
      <c r="R51" s="1227">
        <f t="shared" si="3"/>
        <v>10.876712328767123</v>
      </c>
      <c r="S51" s="1230" t="s">
        <v>426</v>
      </c>
      <c r="T51" s="1231" t="s">
        <v>2229</v>
      </c>
      <c r="U51" s="1222" t="s">
        <v>694</v>
      </c>
      <c r="V51" s="1222"/>
    </row>
    <row r="52" spans="1:22">
      <c r="A52" s="1218" t="s">
        <v>2845</v>
      </c>
      <c r="B52" s="1219">
        <v>37885</v>
      </c>
      <c r="C52" s="1220" t="s">
        <v>2678</v>
      </c>
      <c r="D52" s="1221">
        <v>40</v>
      </c>
      <c r="E52" s="1222" t="s">
        <v>953</v>
      </c>
      <c r="F52" s="1222" t="s">
        <v>653</v>
      </c>
      <c r="G52" s="1223" t="s">
        <v>2682</v>
      </c>
      <c r="H52" s="1223" t="s">
        <v>2682</v>
      </c>
      <c r="I52" s="1233">
        <v>30618</v>
      </c>
      <c r="J52" s="1224">
        <v>42760</v>
      </c>
      <c r="K52" s="1225">
        <f t="shared" si="0"/>
        <v>11966</v>
      </c>
      <c r="L52" s="1225">
        <f t="shared" si="4"/>
        <v>32.783561643835618</v>
      </c>
      <c r="M52" s="1226" t="s">
        <v>2686</v>
      </c>
      <c r="N52" s="1227" t="s">
        <v>2688</v>
      </c>
      <c r="O52" s="1228">
        <v>41570</v>
      </c>
      <c r="P52" s="1229">
        <v>42760</v>
      </c>
      <c r="Q52" s="1230">
        <f t="shared" si="2"/>
        <v>1172</v>
      </c>
      <c r="R52" s="1227">
        <f t="shared" si="3"/>
        <v>3.2109589041095892</v>
      </c>
      <c r="S52" s="1230" t="s">
        <v>426</v>
      </c>
      <c r="T52" s="1230" t="s">
        <v>2229</v>
      </c>
      <c r="U52" s="1222" t="s">
        <v>952</v>
      </c>
      <c r="V52" s="1222"/>
    </row>
    <row r="53" spans="1:22">
      <c r="A53" s="1218" t="s">
        <v>2846</v>
      </c>
      <c r="B53" s="1219">
        <v>34676</v>
      </c>
      <c r="C53" s="1220" t="s">
        <v>2678</v>
      </c>
      <c r="D53" s="1221">
        <v>40</v>
      </c>
      <c r="E53" s="1222" t="s">
        <v>953</v>
      </c>
      <c r="F53" s="1222" t="s">
        <v>653</v>
      </c>
      <c r="G53" s="1223" t="s">
        <v>2682</v>
      </c>
      <c r="H53" s="1223" t="s">
        <v>2682</v>
      </c>
      <c r="I53" s="1233">
        <v>30916</v>
      </c>
      <c r="J53" s="1224">
        <v>42760</v>
      </c>
      <c r="K53" s="1225">
        <f t="shared" si="0"/>
        <v>11673</v>
      </c>
      <c r="L53" s="1225">
        <f t="shared" si="4"/>
        <v>31.980821917808218</v>
      </c>
      <c r="M53" s="1226" t="s">
        <v>2686</v>
      </c>
      <c r="N53" s="1227"/>
      <c r="O53" s="1228">
        <v>41231</v>
      </c>
      <c r="P53" s="1229">
        <v>42760</v>
      </c>
      <c r="Q53" s="1230">
        <f t="shared" si="2"/>
        <v>1507</v>
      </c>
      <c r="R53" s="1227">
        <f t="shared" si="3"/>
        <v>4.1287671232876715</v>
      </c>
      <c r="S53" s="1230" t="s">
        <v>426</v>
      </c>
      <c r="T53" s="1230" t="s">
        <v>2229</v>
      </c>
      <c r="U53" s="1222" t="s">
        <v>694</v>
      </c>
      <c r="V53" s="1222"/>
    </row>
    <row r="54" spans="1:22">
      <c r="A54" s="1218" t="s">
        <v>2853</v>
      </c>
      <c r="B54" s="1219">
        <v>39201</v>
      </c>
      <c r="C54" s="1220" t="s">
        <v>532</v>
      </c>
      <c r="D54" s="1221">
        <v>40</v>
      </c>
      <c r="E54" s="1222" t="s">
        <v>954</v>
      </c>
      <c r="F54" s="1222" t="s">
        <v>655</v>
      </c>
      <c r="G54" s="1223" t="s">
        <v>2682</v>
      </c>
      <c r="H54" s="1223" t="s">
        <v>2682</v>
      </c>
      <c r="I54" s="1233">
        <v>25506</v>
      </c>
      <c r="J54" s="1224">
        <v>42760</v>
      </c>
      <c r="K54" s="1225">
        <f t="shared" si="0"/>
        <v>17005</v>
      </c>
      <c r="L54" s="1225">
        <f t="shared" si="4"/>
        <v>46.589041095890408</v>
      </c>
      <c r="M54" s="1226" t="s">
        <v>2686</v>
      </c>
      <c r="N54" s="1227" t="s">
        <v>2697</v>
      </c>
      <c r="O54" s="1228">
        <v>42016</v>
      </c>
      <c r="P54" s="1229">
        <v>42760</v>
      </c>
      <c r="Q54" s="1230">
        <f t="shared" si="2"/>
        <v>733</v>
      </c>
      <c r="R54" s="1227">
        <f t="shared" si="3"/>
        <v>2.0082191780821916</v>
      </c>
      <c r="S54" s="1230" t="s">
        <v>426</v>
      </c>
      <c r="T54" s="1230" t="s">
        <v>2229</v>
      </c>
      <c r="U54" s="1222" t="s">
        <v>694</v>
      </c>
      <c r="V54" s="1223"/>
    </row>
    <row r="55" spans="1:22">
      <c r="A55" s="1218" t="s">
        <v>2856</v>
      </c>
      <c r="B55" s="1219">
        <v>33679</v>
      </c>
      <c r="C55" s="1220" t="s">
        <v>2678</v>
      </c>
      <c r="D55" s="1221">
        <v>40</v>
      </c>
      <c r="E55" s="1222" t="s">
        <v>954</v>
      </c>
      <c r="F55" s="1222" t="s">
        <v>653</v>
      </c>
      <c r="G55" s="1223" t="s">
        <v>2682</v>
      </c>
      <c r="H55" s="1223" t="s">
        <v>2682</v>
      </c>
      <c r="I55" s="1224">
        <v>29534</v>
      </c>
      <c r="J55" s="1224">
        <v>42760</v>
      </c>
      <c r="K55" s="1225">
        <f t="shared" si="0"/>
        <v>13036</v>
      </c>
      <c r="L55" s="1225">
        <f t="shared" si="4"/>
        <v>35.715068493150682</v>
      </c>
      <c r="M55" s="1226" t="s">
        <v>2686</v>
      </c>
      <c r="N55" s="1227"/>
      <c r="O55" s="1228">
        <v>41877</v>
      </c>
      <c r="P55" s="1229">
        <v>42760</v>
      </c>
      <c r="Q55" s="1230">
        <f t="shared" si="2"/>
        <v>869</v>
      </c>
      <c r="R55" s="1227">
        <f t="shared" si="3"/>
        <v>2.3808219178082193</v>
      </c>
      <c r="S55" s="1230" t="s">
        <v>426</v>
      </c>
      <c r="T55" s="1230" t="s">
        <v>2229</v>
      </c>
      <c r="U55" s="1222" t="s">
        <v>694</v>
      </c>
      <c r="V55" s="1222"/>
    </row>
    <row r="56" spans="1:22">
      <c r="A56" s="1218" t="s">
        <v>2858</v>
      </c>
      <c r="B56" s="1219">
        <v>33598</v>
      </c>
      <c r="C56" s="1220" t="s">
        <v>532</v>
      </c>
      <c r="D56" s="1221">
        <v>40</v>
      </c>
      <c r="E56" s="1222" t="s">
        <v>954</v>
      </c>
      <c r="F56" s="1223" t="s">
        <v>655</v>
      </c>
      <c r="G56" s="1223" t="s">
        <v>2682</v>
      </c>
      <c r="H56" s="1223" t="s">
        <v>2679</v>
      </c>
      <c r="I56" s="1224">
        <v>22693</v>
      </c>
      <c r="J56" s="1224">
        <v>42760</v>
      </c>
      <c r="K56" s="1225">
        <f t="shared" si="0"/>
        <v>19779</v>
      </c>
      <c r="L56" s="1225">
        <f t="shared" si="4"/>
        <v>54.18904109589041</v>
      </c>
      <c r="M56" s="1226" t="s">
        <v>2680</v>
      </c>
      <c r="N56" s="1227" t="s">
        <v>757</v>
      </c>
      <c r="O56" s="1228">
        <v>39904</v>
      </c>
      <c r="P56" s="1229">
        <v>42760</v>
      </c>
      <c r="Q56" s="1230">
        <f t="shared" si="2"/>
        <v>2814</v>
      </c>
      <c r="R56" s="1227">
        <f t="shared" si="3"/>
        <v>7.7095890410958905</v>
      </c>
      <c r="S56" s="1230" t="s">
        <v>426</v>
      </c>
      <c r="T56" s="1231" t="s">
        <v>2229</v>
      </c>
      <c r="U56" s="1222" t="s">
        <v>694</v>
      </c>
      <c r="V56" s="1222"/>
    </row>
    <row r="57" spans="1:22">
      <c r="A57" s="1218" t="s">
        <v>2868</v>
      </c>
      <c r="B57" s="1219">
        <v>34585</v>
      </c>
      <c r="C57" s="1220" t="s">
        <v>2678</v>
      </c>
      <c r="D57" s="1221">
        <v>40</v>
      </c>
      <c r="E57" s="1222" t="s">
        <v>953</v>
      </c>
      <c r="F57" s="1222" t="s">
        <v>655</v>
      </c>
      <c r="G57" s="1223" t="s">
        <v>2682</v>
      </c>
      <c r="H57" s="1223" t="s">
        <v>2679</v>
      </c>
      <c r="I57" s="1233">
        <v>29386</v>
      </c>
      <c r="J57" s="1224">
        <v>42760</v>
      </c>
      <c r="K57" s="1225">
        <f t="shared" si="0"/>
        <v>13181</v>
      </c>
      <c r="L57" s="1225">
        <f t="shared" si="4"/>
        <v>36.112328767123287</v>
      </c>
      <c r="M57" s="1226" t="s">
        <v>2680</v>
      </c>
      <c r="N57" s="1227" t="s">
        <v>757</v>
      </c>
      <c r="O57" s="1228">
        <v>40252</v>
      </c>
      <c r="P57" s="1229">
        <v>42760</v>
      </c>
      <c r="Q57" s="1230">
        <f t="shared" si="2"/>
        <v>2470</v>
      </c>
      <c r="R57" s="1227">
        <f t="shared" si="3"/>
        <v>6.7671232876712333</v>
      </c>
      <c r="S57" s="1230" t="s">
        <v>426</v>
      </c>
      <c r="T57" s="1230" t="s">
        <v>2229</v>
      </c>
      <c r="U57" s="1222" t="s">
        <v>694</v>
      </c>
      <c r="V57" s="1222"/>
    </row>
    <row r="58" spans="1:22">
      <c r="A58" s="1218" t="s">
        <v>2889</v>
      </c>
      <c r="B58" s="1219">
        <v>36730</v>
      </c>
      <c r="C58" s="1220" t="s">
        <v>532</v>
      </c>
      <c r="D58" s="1221">
        <v>40</v>
      </c>
      <c r="E58" s="1222" t="s">
        <v>954</v>
      </c>
      <c r="F58" s="1222" t="s">
        <v>655</v>
      </c>
      <c r="G58" s="1223" t="s">
        <v>2682</v>
      </c>
      <c r="H58" s="1223" t="s">
        <v>2679</v>
      </c>
      <c r="I58" s="1233">
        <v>30039</v>
      </c>
      <c r="J58" s="1224">
        <v>42760</v>
      </c>
      <c r="K58" s="1225">
        <f t="shared" si="0"/>
        <v>12536</v>
      </c>
      <c r="L58" s="1225">
        <f t="shared" si="4"/>
        <v>34.345205479452055</v>
      </c>
      <c r="M58" s="1226" t="s">
        <v>2686</v>
      </c>
      <c r="N58" s="1227" t="s">
        <v>2697</v>
      </c>
      <c r="O58" s="1228">
        <v>41061</v>
      </c>
      <c r="P58" s="1229">
        <v>42760</v>
      </c>
      <c r="Q58" s="1230">
        <f t="shared" si="2"/>
        <v>1674</v>
      </c>
      <c r="R58" s="1227">
        <f t="shared" si="3"/>
        <v>4.5863013698630137</v>
      </c>
      <c r="S58" s="1230" t="s">
        <v>426</v>
      </c>
      <c r="T58" s="1230" t="s">
        <v>2229</v>
      </c>
      <c r="U58" s="1222" t="s">
        <v>694</v>
      </c>
      <c r="V58" s="1223"/>
    </row>
    <row r="59" spans="1:22">
      <c r="A59" s="1218" t="s">
        <v>1108</v>
      </c>
      <c r="B59" s="1219">
        <v>34101</v>
      </c>
      <c r="C59" s="1220" t="s">
        <v>2678</v>
      </c>
      <c r="D59" s="1221">
        <v>40</v>
      </c>
      <c r="E59" s="1222" t="s">
        <v>953</v>
      </c>
      <c r="F59" s="1223" t="s">
        <v>655</v>
      </c>
      <c r="G59" s="1223" t="s">
        <v>2682</v>
      </c>
      <c r="H59" s="1223" t="s">
        <v>2679</v>
      </c>
      <c r="I59" s="1224">
        <v>26892</v>
      </c>
      <c r="J59" s="1224">
        <v>42760</v>
      </c>
      <c r="K59" s="1225">
        <f t="shared" si="0"/>
        <v>15639</v>
      </c>
      <c r="L59" s="1225">
        <f t="shared" si="4"/>
        <v>42.846575342465755</v>
      </c>
      <c r="M59" s="1226" t="s">
        <v>2680</v>
      </c>
      <c r="N59" s="1227" t="s">
        <v>757</v>
      </c>
      <c r="O59" s="1228">
        <v>40087</v>
      </c>
      <c r="P59" s="1229">
        <v>42760</v>
      </c>
      <c r="Q59" s="1230">
        <f t="shared" si="2"/>
        <v>2634</v>
      </c>
      <c r="R59" s="1227">
        <f t="shared" si="3"/>
        <v>7.2164383561643834</v>
      </c>
      <c r="S59" s="1230" t="s">
        <v>426</v>
      </c>
      <c r="T59" s="1231" t="s">
        <v>2229</v>
      </c>
      <c r="U59" s="1222" t="s">
        <v>694</v>
      </c>
      <c r="V59" s="1223"/>
    </row>
    <row r="60" spans="1:22">
      <c r="A60" s="1218" t="s">
        <v>2685</v>
      </c>
      <c r="B60" s="1219">
        <v>30105</v>
      </c>
      <c r="C60" s="1220" t="s">
        <v>2678</v>
      </c>
      <c r="D60" s="1221">
        <v>40</v>
      </c>
      <c r="E60" s="1222" t="s">
        <v>953</v>
      </c>
      <c r="F60" s="1222" t="s">
        <v>653</v>
      </c>
      <c r="G60" s="1223" t="s">
        <v>2682</v>
      </c>
      <c r="H60" s="1223" t="s">
        <v>2682</v>
      </c>
      <c r="I60" s="1233">
        <v>25969</v>
      </c>
      <c r="J60" s="1224">
        <v>42760</v>
      </c>
      <c r="K60" s="1225">
        <f t="shared" si="0"/>
        <v>16550</v>
      </c>
      <c r="L60" s="1225">
        <f t="shared" si="4"/>
        <v>45.342465753424655</v>
      </c>
      <c r="M60" s="1226" t="s">
        <v>2686</v>
      </c>
      <c r="N60" s="1227"/>
      <c r="O60" s="1228">
        <v>42358</v>
      </c>
      <c r="P60" s="1229">
        <v>42760</v>
      </c>
      <c r="Q60" s="1230">
        <f t="shared" si="2"/>
        <v>395</v>
      </c>
      <c r="R60" s="1227">
        <f t="shared" si="3"/>
        <v>1.0821917808219179</v>
      </c>
      <c r="S60" s="1230" t="s">
        <v>426</v>
      </c>
      <c r="T60" s="1230" t="s">
        <v>2687</v>
      </c>
      <c r="U60" s="1222" t="s">
        <v>694</v>
      </c>
      <c r="V60" s="1222"/>
    </row>
    <row r="61" spans="1:22">
      <c r="A61" s="1218" t="s">
        <v>2706</v>
      </c>
      <c r="B61" s="1219">
        <v>30739</v>
      </c>
      <c r="C61" s="1220" t="s">
        <v>532</v>
      </c>
      <c r="D61" s="1221">
        <v>40</v>
      </c>
      <c r="E61" s="1222" t="s">
        <v>954</v>
      </c>
      <c r="F61" s="1223" t="s">
        <v>655</v>
      </c>
      <c r="G61" s="1223" t="s">
        <v>2682</v>
      </c>
      <c r="H61" s="1223" t="s">
        <v>2682</v>
      </c>
      <c r="I61" s="1224">
        <v>26212</v>
      </c>
      <c r="J61" s="1224">
        <v>42760</v>
      </c>
      <c r="K61" s="1225">
        <f t="shared" si="0"/>
        <v>16309</v>
      </c>
      <c r="L61" s="1225">
        <f t="shared" si="4"/>
        <v>44.682191780821917</v>
      </c>
      <c r="M61" s="1226" t="s">
        <v>2680</v>
      </c>
      <c r="N61" s="1227" t="s">
        <v>757</v>
      </c>
      <c r="O61" s="1228">
        <v>38628</v>
      </c>
      <c r="P61" s="1229">
        <v>42760</v>
      </c>
      <c r="Q61" s="1230">
        <f t="shared" si="2"/>
        <v>4072</v>
      </c>
      <c r="R61" s="1227">
        <f t="shared" si="3"/>
        <v>11.156164383561643</v>
      </c>
      <c r="S61" s="1230" t="s">
        <v>426</v>
      </c>
      <c r="T61" s="1231" t="s">
        <v>2687</v>
      </c>
      <c r="U61" s="1222" t="s">
        <v>952</v>
      </c>
      <c r="V61" s="1222"/>
    </row>
    <row r="62" spans="1:22">
      <c r="A62" s="1218" t="s">
        <v>2713</v>
      </c>
      <c r="B62" s="1219">
        <v>32291</v>
      </c>
      <c r="C62" s="1220" t="s">
        <v>532</v>
      </c>
      <c r="D62" s="1221">
        <v>40</v>
      </c>
      <c r="E62" s="1222" t="s">
        <v>3</v>
      </c>
      <c r="F62" s="1223" t="s">
        <v>655</v>
      </c>
      <c r="G62" s="1223" t="s">
        <v>2682</v>
      </c>
      <c r="H62" s="1223" t="s">
        <v>2682</v>
      </c>
      <c r="I62" s="1224">
        <v>26395</v>
      </c>
      <c r="J62" s="1224">
        <v>42760</v>
      </c>
      <c r="K62" s="1225">
        <f t="shared" si="0"/>
        <v>16129</v>
      </c>
      <c r="L62" s="1225">
        <f t="shared" si="4"/>
        <v>44.18904109589041</v>
      </c>
      <c r="M62" s="1226" t="s">
        <v>2680</v>
      </c>
      <c r="N62" s="1227" t="s">
        <v>757</v>
      </c>
      <c r="O62" s="1228">
        <v>39342</v>
      </c>
      <c r="P62" s="1229">
        <v>42760</v>
      </c>
      <c r="Q62" s="1230">
        <f t="shared" si="2"/>
        <v>3368</v>
      </c>
      <c r="R62" s="1227">
        <f t="shared" si="3"/>
        <v>9.2273972602739729</v>
      </c>
      <c r="S62" s="1230" t="s">
        <v>426</v>
      </c>
      <c r="T62" s="1231" t="s">
        <v>2687</v>
      </c>
      <c r="U62" s="1222" t="s">
        <v>694</v>
      </c>
      <c r="V62" s="1222"/>
    </row>
    <row r="63" spans="1:22">
      <c r="A63" s="1238" t="s">
        <v>2736</v>
      </c>
      <c r="B63" s="1239">
        <v>31758</v>
      </c>
      <c r="C63" s="1240" t="s">
        <v>532</v>
      </c>
      <c r="D63" s="1221">
        <v>40</v>
      </c>
      <c r="E63" s="1241" t="s">
        <v>955</v>
      </c>
      <c r="F63" s="1242" t="s">
        <v>655</v>
      </c>
      <c r="G63" s="1223" t="s">
        <v>2682</v>
      </c>
      <c r="H63" s="1223" t="s">
        <v>2682</v>
      </c>
      <c r="I63" s="1243">
        <v>22014</v>
      </c>
      <c r="J63" s="1224">
        <v>42760</v>
      </c>
      <c r="K63" s="1225">
        <f t="shared" si="0"/>
        <v>20447</v>
      </c>
      <c r="L63" s="1225">
        <v>56</v>
      </c>
      <c r="M63" s="1226" t="s">
        <v>2686</v>
      </c>
      <c r="N63" s="1227" t="s">
        <v>2688</v>
      </c>
      <c r="O63" s="1244">
        <v>39098</v>
      </c>
      <c r="P63" s="1229">
        <v>42760</v>
      </c>
      <c r="Q63" s="1230">
        <f t="shared" si="2"/>
        <v>3609</v>
      </c>
      <c r="R63" s="1227">
        <f t="shared" si="3"/>
        <v>9.8876712328767127</v>
      </c>
      <c r="S63" s="1230" t="s">
        <v>426</v>
      </c>
      <c r="T63" s="1245" t="s">
        <v>2687</v>
      </c>
      <c r="U63" s="1222" t="s">
        <v>694</v>
      </c>
      <c r="V63" s="1222"/>
    </row>
    <row r="64" spans="1:22">
      <c r="A64" s="1218" t="s">
        <v>2751</v>
      </c>
      <c r="B64" s="1219">
        <v>16613</v>
      </c>
      <c r="C64" s="1220" t="s">
        <v>532</v>
      </c>
      <c r="D64" s="1221">
        <v>40</v>
      </c>
      <c r="E64" s="1222" t="s">
        <v>954</v>
      </c>
      <c r="F64" s="1223" t="s">
        <v>655</v>
      </c>
      <c r="G64" s="1223">
        <v>1</v>
      </c>
      <c r="H64" s="1223" t="s">
        <v>2679</v>
      </c>
      <c r="I64" s="1224">
        <v>22733</v>
      </c>
      <c r="J64" s="1224">
        <v>42760</v>
      </c>
      <c r="K64" s="1225">
        <f t="shared" si="0"/>
        <v>19737</v>
      </c>
      <c r="L64" s="1225">
        <f t="shared" ref="L64:L95" si="5">K64/365</f>
        <v>54.073972602739723</v>
      </c>
      <c r="M64" s="1226" t="s">
        <v>2680</v>
      </c>
      <c r="N64" s="1227" t="s">
        <v>757</v>
      </c>
      <c r="O64" s="1228">
        <v>32177</v>
      </c>
      <c r="P64" s="1229">
        <v>42760</v>
      </c>
      <c r="Q64" s="1230">
        <f t="shared" si="2"/>
        <v>10431</v>
      </c>
      <c r="R64" s="1227">
        <f t="shared" si="3"/>
        <v>28.578082191780823</v>
      </c>
      <c r="S64" s="1230" t="s">
        <v>426</v>
      </c>
      <c r="T64" s="1231" t="s">
        <v>2687</v>
      </c>
      <c r="U64" s="1222" t="s">
        <v>952</v>
      </c>
      <c r="V64" s="1222"/>
    </row>
    <row r="65" spans="1:22">
      <c r="A65" s="1218" t="s">
        <v>1076</v>
      </c>
      <c r="B65" s="1219">
        <v>34628</v>
      </c>
      <c r="C65" s="1220" t="s">
        <v>2678</v>
      </c>
      <c r="D65" s="1221">
        <v>40</v>
      </c>
      <c r="E65" s="1222" t="s">
        <v>953</v>
      </c>
      <c r="F65" s="1222" t="s">
        <v>653</v>
      </c>
      <c r="G65" s="1223" t="s">
        <v>2682</v>
      </c>
      <c r="H65" s="1223" t="s">
        <v>2679</v>
      </c>
      <c r="I65" s="1233">
        <v>29006</v>
      </c>
      <c r="J65" s="1224">
        <v>42760</v>
      </c>
      <c r="K65" s="1225">
        <f t="shared" si="0"/>
        <v>13555</v>
      </c>
      <c r="L65" s="1225">
        <f t="shared" si="5"/>
        <v>37.136986301369866</v>
      </c>
      <c r="M65" s="1226" t="s">
        <v>2680</v>
      </c>
      <c r="N65" s="1227" t="s">
        <v>757</v>
      </c>
      <c r="O65" s="1228">
        <v>40273</v>
      </c>
      <c r="P65" s="1229">
        <v>42760</v>
      </c>
      <c r="Q65" s="1230">
        <f t="shared" si="2"/>
        <v>2450</v>
      </c>
      <c r="R65" s="1227">
        <f t="shared" si="3"/>
        <v>6.7123287671232879</v>
      </c>
      <c r="S65" s="1230" t="s">
        <v>426</v>
      </c>
      <c r="T65" s="1230" t="s">
        <v>2687</v>
      </c>
      <c r="U65" s="1222" t="s">
        <v>952</v>
      </c>
      <c r="V65" s="1222"/>
    </row>
    <row r="66" spans="1:22">
      <c r="A66" s="1255" t="s">
        <v>2760</v>
      </c>
      <c r="B66" s="1256">
        <v>33394</v>
      </c>
      <c r="C66" s="1256" t="s">
        <v>532</v>
      </c>
      <c r="D66" s="1221">
        <v>40</v>
      </c>
      <c r="E66" s="1223" t="s">
        <v>954</v>
      </c>
      <c r="F66" s="1223" t="s">
        <v>655</v>
      </c>
      <c r="G66" s="1223">
        <v>1</v>
      </c>
      <c r="H66" s="1223" t="s">
        <v>2679</v>
      </c>
      <c r="I66" s="1224">
        <v>20109</v>
      </c>
      <c r="J66" s="1224">
        <v>42760</v>
      </c>
      <c r="K66" s="1225">
        <f t="shared" si="0"/>
        <v>22325</v>
      </c>
      <c r="L66" s="1225">
        <f t="shared" si="5"/>
        <v>61.164383561643838</v>
      </c>
      <c r="M66" s="1226" t="s">
        <v>2680</v>
      </c>
      <c r="N66" s="1227" t="s">
        <v>757</v>
      </c>
      <c r="O66" s="1257">
        <v>39825</v>
      </c>
      <c r="P66" s="1229">
        <v>42760</v>
      </c>
      <c r="Q66" s="1230">
        <f t="shared" si="2"/>
        <v>2893</v>
      </c>
      <c r="R66" s="1227">
        <f t="shared" si="3"/>
        <v>7.9260273972602739</v>
      </c>
      <c r="S66" s="1230" t="s">
        <v>426</v>
      </c>
      <c r="T66" s="1231" t="s">
        <v>2687</v>
      </c>
      <c r="U66" s="1222" t="s">
        <v>952</v>
      </c>
      <c r="V66" s="1222"/>
    </row>
    <row r="67" spans="1:22">
      <c r="A67" s="1218" t="s">
        <v>2766</v>
      </c>
      <c r="B67" s="1219">
        <v>33392</v>
      </c>
      <c r="C67" s="1220" t="s">
        <v>2678</v>
      </c>
      <c r="D67" s="1221">
        <v>40</v>
      </c>
      <c r="E67" s="1222" t="s">
        <v>953</v>
      </c>
      <c r="F67" s="1223" t="s">
        <v>653</v>
      </c>
      <c r="G67" s="1223" t="s">
        <v>2682</v>
      </c>
      <c r="H67" s="1223" t="s">
        <v>2679</v>
      </c>
      <c r="I67" s="1224">
        <v>28529</v>
      </c>
      <c r="J67" s="1224">
        <v>42760</v>
      </c>
      <c r="K67" s="1225">
        <f t="shared" si="0"/>
        <v>14027</v>
      </c>
      <c r="L67" s="1225">
        <f t="shared" si="5"/>
        <v>38.43013698630137</v>
      </c>
      <c r="M67" s="1226" t="s">
        <v>2680</v>
      </c>
      <c r="N67" s="1227" t="s">
        <v>757</v>
      </c>
      <c r="O67" s="1228">
        <v>39825</v>
      </c>
      <c r="P67" s="1229">
        <v>42760</v>
      </c>
      <c r="Q67" s="1230">
        <f t="shared" si="2"/>
        <v>2893</v>
      </c>
      <c r="R67" s="1227">
        <f t="shared" si="3"/>
        <v>7.9260273972602739</v>
      </c>
      <c r="S67" s="1230" t="s">
        <v>426</v>
      </c>
      <c r="T67" s="1231" t="s">
        <v>2687</v>
      </c>
      <c r="U67" s="1222" t="s">
        <v>952</v>
      </c>
      <c r="V67" s="1252"/>
    </row>
    <row r="68" spans="1:22">
      <c r="A68" s="1232" t="s">
        <v>2770</v>
      </c>
      <c r="B68" s="1219">
        <v>40748</v>
      </c>
      <c r="C68" s="1220" t="s">
        <v>2678</v>
      </c>
      <c r="D68" s="1221">
        <v>20</v>
      </c>
      <c r="E68" s="1222" t="s">
        <v>955</v>
      </c>
      <c r="F68" s="1222" t="s">
        <v>653</v>
      </c>
      <c r="G68" s="1223" t="s">
        <v>2682</v>
      </c>
      <c r="H68" s="1223" t="s">
        <v>2682</v>
      </c>
      <c r="I68" s="1233">
        <v>30108</v>
      </c>
      <c r="J68" s="1224">
        <v>42760</v>
      </c>
      <c r="K68" s="1225">
        <f t="shared" si="0"/>
        <v>12469</v>
      </c>
      <c r="L68" s="1225">
        <f t="shared" si="5"/>
        <v>34.161643835616438</v>
      </c>
      <c r="M68" s="1226" t="s">
        <v>2686</v>
      </c>
      <c r="N68" s="1227"/>
      <c r="O68" s="1228">
        <v>42653</v>
      </c>
      <c r="P68" s="1229">
        <v>42760</v>
      </c>
      <c r="Q68" s="1230">
        <f t="shared" si="2"/>
        <v>105</v>
      </c>
      <c r="R68" s="1227">
        <f t="shared" si="3"/>
        <v>0.28767123287671231</v>
      </c>
      <c r="S68" s="1230" t="s">
        <v>426</v>
      </c>
      <c r="T68" s="1230" t="s">
        <v>2687</v>
      </c>
      <c r="U68" s="1222" t="s">
        <v>952</v>
      </c>
      <c r="V68" s="1222"/>
    </row>
    <row r="69" spans="1:22">
      <c r="A69" s="1218" t="s">
        <v>2771</v>
      </c>
      <c r="B69" s="1219">
        <v>33358</v>
      </c>
      <c r="C69" s="1220" t="s">
        <v>532</v>
      </c>
      <c r="D69" s="1221">
        <v>40</v>
      </c>
      <c r="E69" s="1222" t="s">
        <v>954</v>
      </c>
      <c r="F69" s="1223" t="s">
        <v>655</v>
      </c>
      <c r="G69" s="1223" t="s">
        <v>2682</v>
      </c>
      <c r="H69" s="1223" t="s">
        <v>2679</v>
      </c>
      <c r="I69" s="1224">
        <v>20957</v>
      </c>
      <c r="J69" s="1224">
        <v>42760</v>
      </c>
      <c r="K69" s="1225">
        <f t="shared" ref="K69:K132" si="6">DAYS360(I69,J69)</f>
        <v>21488</v>
      </c>
      <c r="L69" s="1225">
        <f t="shared" si="5"/>
        <v>58.871232876712327</v>
      </c>
      <c r="M69" s="1226" t="s">
        <v>2680</v>
      </c>
      <c r="N69" s="1227" t="s">
        <v>757</v>
      </c>
      <c r="O69" s="1228">
        <v>39825</v>
      </c>
      <c r="P69" s="1229">
        <v>42760</v>
      </c>
      <c r="Q69" s="1230">
        <f t="shared" ref="Q69:Q132" si="7">DAYS360(O69,P69,TRUE)</f>
        <v>2893</v>
      </c>
      <c r="R69" s="1227">
        <f t="shared" ref="R69:R132" si="8">Q69/365</f>
        <v>7.9260273972602739</v>
      </c>
      <c r="S69" s="1230" t="s">
        <v>426</v>
      </c>
      <c r="T69" s="1231" t="s">
        <v>2687</v>
      </c>
      <c r="U69" s="1222" t="s">
        <v>694</v>
      </c>
      <c r="V69" s="1222"/>
    </row>
    <row r="70" spans="1:22">
      <c r="A70" s="1218" t="s">
        <v>2772</v>
      </c>
      <c r="B70" s="1219">
        <v>19433</v>
      </c>
      <c r="C70" s="1220" t="s">
        <v>2700</v>
      </c>
      <c r="D70" s="1221">
        <v>40</v>
      </c>
      <c r="E70" s="1222" t="s">
        <v>956</v>
      </c>
      <c r="F70" s="1223" t="s">
        <v>653</v>
      </c>
      <c r="G70" s="1223" t="s">
        <v>2682</v>
      </c>
      <c r="H70" s="1223" t="s">
        <v>2682</v>
      </c>
      <c r="I70" s="1224">
        <v>21390</v>
      </c>
      <c r="J70" s="1224">
        <v>42760</v>
      </c>
      <c r="K70" s="1225">
        <f t="shared" si="6"/>
        <v>21061</v>
      </c>
      <c r="L70" s="1225">
        <f t="shared" si="5"/>
        <v>57.701369863013696</v>
      </c>
      <c r="M70" s="1226" t="s">
        <v>2680</v>
      </c>
      <c r="N70" s="1227" t="s">
        <v>757</v>
      </c>
      <c r="O70" s="1228">
        <v>33196</v>
      </c>
      <c r="P70" s="1229">
        <v>42760</v>
      </c>
      <c r="Q70" s="1230">
        <f t="shared" si="7"/>
        <v>9426</v>
      </c>
      <c r="R70" s="1227">
        <f t="shared" si="8"/>
        <v>25.824657534246576</v>
      </c>
      <c r="S70" s="1230" t="s">
        <v>426</v>
      </c>
      <c r="T70" s="1231" t="s">
        <v>2687</v>
      </c>
      <c r="U70" s="1222" t="s">
        <v>694</v>
      </c>
      <c r="V70" s="1222"/>
    </row>
    <row r="71" spans="1:22">
      <c r="A71" s="1218" t="s">
        <v>2776</v>
      </c>
      <c r="B71" s="1219">
        <v>39782</v>
      </c>
      <c r="C71" s="1220" t="s">
        <v>2678</v>
      </c>
      <c r="D71" s="1221">
        <v>40</v>
      </c>
      <c r="E71" s="1222" t="s">
        <v>954</v>
      </c>
      <c r="F71" s="1222" t="s">
        <v>653</v>
      </c>
      <c r="G71" s="1223" t="s">
        <v>2682</v>
      </c>
      <c r="H71" s="1223" t="s">
        <v>2682</v>
      </c>
      <c r="I71" s="1233">
        <v>25936</v>
      </c>
      <c r="J71" s="1224">
        <v>42760</v>
      </c>
      <c r="K71" s="1225">
        <f t="shared" si="6"/>
        <v>16582</v>
      </c>
      <c r="L71" s="1225">
        <f t="shared" si="5"/>
        <v>45.43013698630137</v>
      </c>
      <c r="M71" s="1226" t="s">
        <v>2686</v>
      </c>
      <c r="N71" s="1227"/>
      <c r="O71" s="1228">
        <v>42309</v>
      </c>
      <c r="P71" s="1229">
        <v>42760</v>
      </c>
      <c r="Q71" s="1230">
        <f t="shared" si="7"/>
        <v>444</v>
      </c>
      <c r="R71" s="1227">
        <f t="shared" si="8"/>
        <v>1.2164383561643837</v>
      </c>
      <c r="S71" s="1230" t="s">
        <v>426</v>
      </c>
      <c r="T71" s="1230" t="s">
        <v>2687</v>
      </c>
      <c r="U71" s="1222" t="s">
        <v>694</v>
      </c>
      <c r="V71" s="1222"/>
    </row>
    <row r="72" spans="1:22">
      <c r="A72" s="1218" t="s">
        <v>2783</v>
      </c>
      <c r="B72" s="1219">
        <v>2270</v>
      </c>
      <c r="C72" s="1220" t="s">
        <v>532</v>
      </c>
      <c r="D72" s="1221">
        <v>40</v>
      </c>
      <c r="E72" s="1222" t="s">
        <v>954</v>
      </c>
      <c r="F72" s="1223" t="s">
        <v>655</v>
      </c>
      <c r="G72" s="1223">
        <v>1</v>
      </c>
      <c r="H72" s="1223" t="s">
        <v>2679</v>
      </c>
      <c r="I72" s="1224">
        <v>16779</v>
      </c>
      <c r="J72" s="1224">
        <v>42760</v>
      </c>
      <c r="K72" s="1225">
        <f t="shared" si="6"/>
        <v>25607</v>
      </c>
      <c r="L72" s="1225">
        <f t="shared" si="5"/>
        <v>70.156164383561645</v>
      </c>
      <c r="M72" s="1226" t="s">
        <v>2680</v>
      </c>
      <c r="N72" s="1227" t="s">
        <v>757</v>
      </c>
      <c r="O72" s="1228">
        <v>27653</v>
      </c>
      <c r="P72" s="1229">
        <v>42760</v>
      </c>
      <c r="Q72" s="1230">
        <f t="shared" si="7"/>
        <v>14889</v>
      </c>
      <c r="R72" s="1227">
        <f t="shared" si="8"/>
        <v>40.791780821917811</v>
      </c>
      <c r="S72" s="1230" t="s">
        <v>426</v>
      </c>
      <c r="T72" s="1231" t="s">
        <v>2687</v>
      </c>
      <c r="U72" s="1222" t="s">
        <v>952</v>
      </c>
      <c r="V72" s="1222"/>
    </row>
    <row r="73" spans="1:22">
      <c r="A73" s="1232" t="s">
        <v>2061</v>
      </c>
      <c r="B73" s="1219">
        <v>40174</v>
      </c>
      <c r="C73" s="1220" t="s">
        <v>2678</v>
      </c>
      <c r="D73" s="1221">
        <v>40</v>
      </c>
      <c r="E73" s="1222" t="s">
        <v>953</v>
      </c>
      <c r="F73" s="1222" t="s">
        <v>661</v>
      </c>
      <c r="G73" s="1223" t="s">
        <v>2682</v>
      </c>
      <c r="H73" s="1223" t="s">
        <v>2682</v>
      </c>
      <c r="I73" s="1233">
        <v>28515</v>
      </c>
      <c r="J73" s="1224">
        <v>42760</v>
      </c>
      <c r="K73" s="1225">
        <f t="shared" si="6"/>
        <v>14040</v>
      </c>
      <c r="L73" s="1225">
        <f t="shared" si="5"/>
        <v>38.465753424657535</v>
      </c>
      <c r="M73" s="1226" t="s">
        <v>2686</v>
      </c>
      <c r="N73" s="1227"/>
      <c r="O73" s="1228">
        <v>42394</v>
      </c>
      <c r="P73" s="1229">
        <v>42760</v>
      </c>
      <c r="Q73" s="1230">
        <f t="shared" si="7"/>
        <v>360</v>
      </c>
      <c r="R73" s="1227">
        <f t="shared" si="8"/>
        <v>0.98630136986301364</v>
      </c>
      <c r="S73" s="1230" t="s">
        <v>426</v>
      </c>
      <c r="T73" s="1230" t="s">
        <v>2687</v>
      </c>
      <c r="U73" s="1222" t="s">
        <v>694</v>
      </c>
      <c r="V73" s="1222"/>
    </row>
    <row r="74" spans="1:22">
      <c r="A74" s="1218" t="s">
        <v>2802</v>
      </c>
      <c r="B74" s="1219">
        <v>30879</v>
      </c>
      <c r="C74" s="1220" t="s">
        <v>532</v>
      </c>
      <c r="D74" s="1221">
        <v>40</v>
      </c>
      <c r="E74" s="1222" t="s">
        <v>954</v>
      </c>
      <c r="F74" s="1223" t="s">
        <v>655</v>
      </c>
      <c r="G74" s="1223">
        <v>1</v>
      </c>
      <c r="H74" s="1223" t="s">
        <v>2679</v>
      </c>
      <c r="I74" s="1224">
        <v>25811</v>
      </c>
      <c r="J74" s="1224">
        <v>42760</v>
      </c>
      <c r="K74" s="1225">
        <f t="shared" si="6"/>
        <v>16705</v>
      </c>
      <c r="L74" s="1225">
        <f t="shared" si="5"/>
        <v>45.767123287671232</v>
      </c>
      <c r="M74" s="1226" t="s">
        <v>2680</v>
      </c>
      <c r="N74" s="1227" t="s">
        <v>757</v>
      </c>
      <c r="O74" s="1228">
        <v>38719</v>
      </c>
      <c r="P74" s="1229">
        <v>42760</v>
      </c>
      <c r="Q74" s="1230">
        <f t="shared" si="7"/>
        <v>3983</v>
      </c>
      <c r="R74" s="1227">
        <f t="shared" si="8"/>
        <v>10.912328767123288</v>
      </c>
      <c r="S74" s="1230" t="s">
        <v>426</v>
      </c>
      <c r="T74" s="1231" t="s">
        <v>2687</v>
      </c>
      <c r="U74" s="1222" t="s">
        <v>952</v>
      </c>
      <c r="V74" s="1222"/>
    </row>
    <row r="75" spans="1:22">
      <c r="A75" s="1218" t="s">
        <v>1084</v>
      </c>
      <c r="B75" s="1219">
        <v>32606</v>
      </c>
      <c r="C75" s="1220" t="s">
        <v>2678</v>
      </c>
      <c r="D75" s="1221">
        <v>40</v>
      </c>
      <c r="E75" s="1222" t="s">
        <v>953</v>
      </c>
      <c r="F75" s="1223" t="s">
        <v>653</v>
      </c>
      <c r="G75" s="1223" t="s">
        <v>2682</v>
      </c>
      <c r="H75" s="1223" t="s">
        <v>2679</v>
      </c>
      <c r="I75" s="1224">
        <v>26073</v>
      </c>
      <c r="J75" s="1224">
        <v>42760</v>
      </c>
      <c r="K75" s="1225">
        <f t="shared" si="6"/>
        <v>16445</v>
      </c>
      <c r="L75" s="1225">
        <f t="shared" si="5"/>
        <v>45.054794520547944</v>
      </c>
      <c r="M75" s="1226" t="s">
        <v>2680</v>
      </c>
      <c r="N75" s="1227" t="s">
        <v>757</v>
      </c>
      <c r="O75" s="1228">
        <v>39454</v>
      </c>
      <c r="P75" s="1229">
        <v>42760</v>
      </c>
      <c r="Q75" s="1230">
        <f t="shared" si="7"/>
        <v>3258</v>
      </c>
      <c r="R75" s="1227">
        <f t="shared" si="8"/>
        <v>8.9260273972602739</v>
      </c>
      <c r="S75" s="1230" t="s">
        <v>426</v>
      </c>
      <c r="T75" s="1231" t="s">
        <v>2687</v>
      </c>
      <c r="U75" s="1222" t="s">
        <v>952</v>
      </c>
      <c r="V75" s="1222"/>
    </row>
    <row r="76" spans="1:22">
      <c r="A76" s="1218" t="s">
        <v>2811</v>
      </c>
      <c r="B76" s="1219">
        <v>32582</v>
      </c>
      <c r="C76" s="1220" t="s">
        <v>2678</v>
      </c>
      <c r="D76" s="1221">
        <v>40</v>
      </c>
      <c r="E76" s="1222" t="s">
        <v>953</v>
      </c>
      <c r="F76" s="1223" t="s">
        <v>653</v>
      </c>
      <c r="G76" s="1223" t="s">
        <v>2682</v>
      </c>
      <c r="H76" s="1223" t="s">
        <v>2679</v>
      </c>
      <c r="I76" s="1224">
        <v>25515</v>
      </c>
      <c r="J76" s="1224">
        <v>42760</v>
      </c>
      <c r="K76" s="1225">
        <f t="shared" si="6"/>
        <v>16997</v>
      </c>
      <c r="L76" s="1225">
        <f t="shared" si="5"/>
        <v>46.56712328767123</v>
      </c>
      <c r="M76" s="1226" t="s">
        <v>2680</v>
      </c>
      <c r="N76" s="1227" t="s">
        <v>757</v>
      </c>
      <c r="O76" s="1228">
        <v>39457</v>
      </c>
      <c r="P76" s="1229">
        <v>42760</v>
      </c>
      <c r="Q76" s="1230">
        <f t="shared" si="7"/>
        <v>3255</v>
      </c>
      <c r="R76" s="1227">
        <f t="shared" si="8"/>
        <v>8.9178082191780828</v>
      </c>
      <c r="S76" s="1230" t="s">
        <v>426</v>
      </c>
      <c r="T76" s="1231" t="s">
        <v>2687</v>
      </c>
      <c r="U76" s="1222" t="s">
        <v>694</v>
      </c>
      <c r="V76" s="1222"/>
    </row>
    <row r="77" spans="1:22">
      <c r="A77" s="1218" t="s">
        <v>2814</v>
      </c>
      <c r="B77" s="1219">
        <v>39532</v>
      </c>
      <c r="C77" s="1220" t="s">
        <v>2678</v>
      </c>
      <c r="D77" s="1221">
        <v>40</v>
      </c>
      <c r="E77" s="1222" t="s">
        <v>953</v>
      </c>
      <c r="F77" s="1222" t="s">
        <v>653</v>
      </c>
      <c r="G77" s="1223" t="s">
        <v>2682</v>
      </c>
      <c r="H77" s="1223" t="s">
        <v>2682</v>
      </c>
      <c r="I77" s="1233">
        <v>30186</v>
      </c>
      <c r="J77" s="1224">
        <v>42760</v>
      </c>
      <c r="K77" s="1225">
        <f t="shared" si="6"/>
        <v>12392</v>
      </c>
      <c r="L77" s="1225">
        <f t="shared" si="5"/>
        <v>33.950684931506849</v>
      </c>
      <c r="M77" s="1226" t="s">
        <v>2686</v>
      </c>
      <c r="N77" s="1227"/>
      <c r="O77" s="1228">
        <v>42277</v>
      </c>
      <c r="P77" s="1229">
        <v>42760</v>
      </c>
      <c r="Q77" s="1230">
        <f t="shared" si="7"/>
        <v>475</v>
      </c>
      <c r="R77" s="1227">
        <f t="shared" si="8"/>
        <v>1.3013698630136987</v>
      </c>
      <c r="S77" s="1230" t="s">
        <v>426</v>
      </c>
      <c r="T77" s="1230" t="s">
        <v>2687</v>
      </c>
      <c r="U77" s="1222" t="s">
        <v>694</v>
      </c>
      <c r="V77" s="1222"/>
    </row>
    <row r="78" spans="1:22">
      <c r="A78" s="1218" t="s">
        <v>2817</v>
      </c>
      <c r="B78" s="1253">
        <v>34082</v>
      </c>
      <c r="C78" s="1222" t="s">
        <v>2678</v>
      </c>
      <c r="D78" s="1221">
        <v>40</v>
      </c>
      <c r="E78" s="1222" t="s">
        <v>953</v>
      </c>
      <c r="F78" s="1223" t="s">
        <v>653</v>
      </c>
      <c r="G78" s="1223" t="s">
        <v>2682</v>
      </c>
      <c r="H78" s="1223" t="s">
        <v>2679</v>
      </c>
      <c r="I78" s="1224">
        <v>25112</v>
      </c>
      <c r="J78" s="1224">
        <v>42760</v>
      </c>
      <c r="K78" s="1225">
        <f t="shared" si="6"/>
        <v>17394</v>
      </c>
      <c r="L78" s="1225">
        <f t="shared" si="5"/>
        <v>47.654794520547945</v>
      </c>
      <c r="M78" s="1226" t="s">
        <v>2680</v>
      </c>
      <c r="N78" s="1227" t="s">
        <v>757</v>
      </c>
      <c r="O78" s="1228">
        <v>40026</v>
      </c>
      <c r="P78" s="1229">
        <v>42760</v>
      </c>
      <c r="Q78" s="1230">
        <f t="shared" si="7"/>
        <v>2694</v>
      </c>
      <c r="R78" s="1227">
        <f t="shared" si="8"/>
        <v>7.3808219178082188</v>
      </c>
      <c r="S78" s="1230" t="s">
        <v>426</v>
      </c>
      <c r="T78" s="1231" t="s">
        <v>2687</v>
      </c>
      <c r="U78" s="1222" t="s">
        <v>952</v>
      </c>
      <c r="V78" s="1222"/>
    </row>
    <row r="79" spans="1:22">
      <c r="A79" s="1218" t="s">
        <v>2824</v>
      </c>
      <c r="B79" s="1219">
        <v>34008</v>
      </c>
      <c r="C79" s="1220" t="s">
        <v>532</v>
      </c>
      <c r="D79" s="1221">
        <v>40</v>
      </c>
      <c r="E79" s="1222" t="s">
        <v>954</v>
      </c>
      <c r="F79" s="1223" t="s">
        <v>655</v>
      </c>
      <c r="G79" s="1223">
        <v>1</v>
      </c>
      <c r="H79" s="1223" t="s">
        <v>2679</v>
      </c>
      <c r="I79" s="1224">
        <v>27807</v>
      </c>
      <c r="J79" s="1224">
        <v>42760</v>
      </c>
      <c r="K79" s="1225">
        <f t="shared" si="6"/>
        <v>14738</v>
      </c>
      <c r="L79" s="1225">
        <f t="shared" si="5"/>
        <v>40.37808219178082</v>
      </c>
      <c r="M79" s="1226" t="s">
        <v>2680</v>
      </c>
      <c r="N79" s="1227" t="s">
        <v>757</v>
      </c>
      <c r="O79" s="1228">
        <v>40010</v>
      </c>
      <c r="P79" s="1229">
        <v>42760</v>
      </c>
      <c r="Q79" s="1230">
        <f t="shared" si="7"/>
        <v>2709</v>
      </c>
      <c r="R79" s="1227">
        <f t="shared" si="8"/>
        <v>7.4219178082191783</v>
      </c>
      <c r="S79" s="1230" t="s">
        <v>426</v>
      </c>
      <c r="T79" s="1231" t="s">
        <v>2687</v>
      </c>
      <c r="U79" s="1222" t="s">
        <v>694</v>
      </c>
      <c r="V79" s="1222"/>
    </row>
    <row r="80" spans="1:22">
      <c r="A80" s="1232" t="s">
        <v>2827</v>
      </c>
      <c r="B80" s="1219">
        <v>40222</v>
      </c>
      <c r="C80" s="1220" t="s">
        <v>2678</v>
      </c>
      <c r="D80" s="1221">
        <v>40</v>
      </c>
      <c r="E80" s="1222" t="s">
        <v>953</v>
      </c>
      <c r="F80" s="1222" t="s">
        <v>661</v>
      </c>
      <c r="G80" s="1223" t="s">
        <v>2682</v>
      </c>
      <c r="H80" s="1223" t="s">
        <v>2682</v>
      </c>
      <c r="I80" s="1233">
        <v>29510</v>
      </c>
      <c r="J80" s="1224">
        <v>42760</v>
      </c>
      <c r="K80" s="1225">
        <f t="shared" si="6"/>
        <v>13059</v>
      </c>
      <c r="L80" s="1225">
        <f t="shared" si="5"/>
        <v>35.778082191780825</v>
      </c>
      <c r="M80" s="1226" t="s">
        <v>2686</v>
      </c>
      <c r="N80" s="1227"/>
      <c r="O80" s="1228">
        <v>42395</v>
      </c>
      <c r="P80" s="1229">
        <v>42760</v>
      </c>
      <c r="Q80" s="1230">
        <f t="shared" si="7"/>
        <v>359</v>
      </c>
      <c r="R80" s="1227">
        <f t="shared" si="8"/>
        <v>0.98356164383561639</v>
      </c>
      <c r="S80" s="1230" t="s">
        <v>426</v>
      </c>
      <c r="T80" s="1230" t="s">
        <v>2687</v>
      </c>
      <c r="U80" s="1222" t="s">
        <v>694</v>
      </c>
      <c r="V80" s="1223"/>
    </row>
    <row r="81" spans="1:16380">
      <c r="A81" s="1246" t="s">
        <v>2852</v>
      </c>
      <c r="B81" s="1247">
        <v>24455</v>
      </c>
      <c r="C81" s="1248" t="s">
        <v>532</v>
      </c>
      <c r="D81" s="1221">
        <v>40</v>
      </c>
      <c r="E81" s="1222" t="s">
        <v>954</v>
      </c>
      <c r="F81" s="1223" t="s">
        <v>653</v>
      </c>
      <c r="G81" s="1223" t="s">
        <v>2682</v>
      </c>
      <c r="H81" s="1223" t="s">
        <v>2682</v>
      </c>
      <c r="I81" s="1224">
        <v>23123</v>
      </c>
      <c r="J81" s="1224">
        <v>42760</v>
      </c>
      <c r="K81" s="1225">
        <f t="shared" si="6"/>
        <v>19353</v>
      </c>
      <c r="L81" s="1225">
        <f t="shared" si="5"/>
        <v>53.021917808219179</v>
      </c>
      <c r="M81" s="1226" t="s">
        <v>2680</v>
      </c>
      <c r="N81" s="1227" t="s">
        <v>757</v>
      </c>
      <c r="O81" s="1249">
        <v>35292</v>
      </c>
      <c r="P81" s="1229">
        <v>42760</v>
      </c>
      <c r="Q81" s="1230">
        <f t="shared" si="7"/>
        <v>7360</v>
      </c>
      <c r="R81" s="1227">
        <f t="shared" si="8"/>
        <v>20.164383561643834</v>
      </c>
      <c r="S81" s="1250" t="s">
        <v>426</v>
      </c>
      <c r="T81" s="1231" t="s">
        <v>2687</v>
      </c>
      <c r="U81" s="1251" t="s">
        <v>694</v>
      </c>
      <c r="V81" s="1223"/>
    </row>
    <row r="82" spans="1:16380">
      <c r="A82" s="1218" t="s">
        <v>2854</v>
      </c>
      <c r="B82" s="1219">
        <v>33106</v>
      </c>
      <c r="C82" s="1220" t="s">
        <v>532</v>
      </c>
      <c r="D82" s="1221">
        <v>40</v>
      </c>
      <c r="E82" s="1222" t="s">
        <v>954</v>
      </c>
      <c r="F82" s="1223" t="s">
        <v>655</v>
      </c>
      <c r="G82" s="1223">
        <v>1</v>
      </c>
      <c r="H82" s="1223" t="s">
        <v>2679</v>
      </c>
      <c r="I82" s="1224">
        <v>20020</v>
      </c>
      <c r="J82" s="1224">
        <v>42760</v>
      </c>
      <c r="K82" s="1225">
        <f t="shared" si="6"/>
        <v>22412</v>
      </c>
      <c r="L82" s="1225">
        <f t="shared" si="5"/>
        <v>61.402739726027399</v>
      </c>
      <c r="M82" s="1226" t="s">
        <v>2680</v>
      </c>
      <c r="N82" s="1227" t="s">
        <v>757</v>
      </c>
      <c r="O82" s="1228">
        <v>39721</v>
      </c>
      <c r="P82" s="1229">
        <v>42760</v>
      </c>
      <c r="Q82" s="1230">
        <f t="shared" si="7"/>
        <v>2995</v>
      </c>
      <c r="R82" s="1227">
        <f t="shared" si="8"/>
        <v>8.205479452054794</v>
      </c>
      <c r="S82" s="1230" t="s">
        <v>426</v>
      </c>
      <c r="T82" s="1231" t="s">
        <v>2687</v>
      </c>
      <c r="U82" s="1222" t="s">
        <v>952</v>
      </c>
      <c r="V82" s="1222"/>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c r="CB82" s="1254"/>
      <c r="CC82" s="1254"/>
      <c r="CD82" s="1254"/>
      <c r="CE82" s="1254"/>
      <c r="CF82" s="1254"/>
      <c r="CG82" s="1254"/>
      <c r="CH82" s="1254"/>
      <c r="CI82" s="1254"/>
      <c r="CJ82" s="1254"/>
      <c r="CK82" s="1254"/>
      <c r="CL82" s="1254"/>
      <c r="CM82" s="1254"/>
      <c r="CN82" s="1254"/>
      <c r="CO82" s="1254"/>
      <c r="CP82" s="1254"/>
      <c r="CQ82" s="1254"/>
      <c r="CR82" s="1254"/>
      <c r="CS82" s="1254"/>
      <c r="CT82" s="1254"/>
      <c r="CU82" s="1254"/>
      <c r="CV82" s="1254"/>
      <c r="CW82" s="1254"/>
      <c r="CX82" s="1254"/>
      <c r="CY82" s="1254"/>
      <c r="CZ82" s="1254"/>
      <c r="DA82" s="1254"/>
      <c r="DB82" s="1254"/>
      <c r="DC82" s="1254"/>
      <c r="DD82" s="1254"/>
      <c r="DE82" s="1254"/>
      <c r="DF82" s="1254"/>
      <c r="DG82" s="1254"/>
      <c r="DH82" s="1254"/>
      <c r="DI82" s="1254"/>
      <c r="DJ82" s="1254"/>
      <c r="DK82" s="1254"/>
      <c r="DL82" s="1254"/>
      <c r="DM82" s="1254"/>
      <c r="DN82" s="1254"/>
      <c r="DO82" s="1254"/>
      <c r="DP82" s="1254"/>
      <c r="DQ82" s="1254"/>
      <c r="DR82" s="1254"/>
      <c r="DS82" s="1254"/>
      <c r="DT82" s="1254"/>
      <c r="DU82" s="1254"/>
      <c r="DV82" s="1254"/>
      <c r="DW82" s="1254"/>
      <c r="DX82" s="1254"/>
      <c r="DY82" s="1254"/>
      <c r="DZ82" s="1254"/>
      <c r="EA82" s="1254"/>
      <c r="EB82" s="1254"/>
      <c r="EC82" s="1254"/>
      <c r="ED82" s="1254"/>
      <c r="EE82" s="1254"/>
      <c r="EF82" s="1254"/>
      <c r="EG82" s="1254"/>
      <c r="EH82" s="1254"/>
      <c r="EI82" s="1254"/>
      <c r="EJ82" s="1254"/>
      <c r="EK82" s="1254"/>
      <c r="EL82" s="1254"/>
      <c r="EM82" s="1254"/>
      <c r="EN82" s="1254"/>
      <c r="EO82" s="1254"/>
      <c r="EP82" s="1254"/>
      <c r="EQ82" s="1254"/>
      <c r="ER82" s="1254"/>
      <c r="ES82" s="1254"/>
      <c r="ET82" s="1254"/>
      <c r="EU82" s="1254"/>
      <c r="EV82" s="1254"/>
      <c r="EW82" s="1254"/>
      <c r="EX82" s="1254"/>
      <c r="EY82" s="1254"/>
      <c r="EZ82" s="1254"/>
      <c r="FA82" s="1254"/>
      <c r="FB82" s="1254"/>
      <c r="FC82" s="1254"/>
      <c r="FD82" s="1254"/>
      <c r="FE82" s="1254"/>
      <c r="FF82" s="1254"/>
      <c r="FG82" s="1254"/>
      <c r="FH82" s="1254"/>
      <c r="FI82" s="1254"/>
      <c r="FJ82" s="1254"/>
      <c r="FK82" s="1254"/>
      <c r="FL82" s="1254"/>
      <c r="FM82" s="1254"/>
      <c r="FN82" s="1254"/>
      <c r="FO82" s="1254"/>
      <c r="FP82" s="1254"/>
      <c r="FQ82" s="1254"/>
      <c r="FR82" s="1254"/>
      <c r="FS82" s="1254"/>
      <c r="FT82" s="1254"/>
      <c r="FU82" s="1254"/>
      <c r="FV82" s="1254"/>
      <c r="FW82" s="1254"/>
      <c r="FX82" s="1254"/>
      <c r="FY82" s="1254"/>
      <c r="FZ82" s="1254"/>
      <c r="GA82" s="1254"/>
      <c r="GB82" s="1254"/>
      <c r="GC82" s="1254"/>
      <c r="GD82" s="1254"/>
      <c r="GE82" s="1254"/>
      <c r="GF82" s="1254"/>
      <c r="GG82" s="1254"/>
      <c r="GH82" s="1254"/>
      <c r="GI82" s="1254"/>
      <c r="GJ82" s="1254"/>
      <c r="GK82" s="1254"/>
      <c r="GL82" s="1254"/>
      <c r="GM82" s="1254"/>
      <c r="GN82" s="1254"/>
      <c r="GO82" s="1254"/>
      <c r="GP82" s="1254"/>
      <c r="GQ82" s="1254"/>
      <c r="GR82" s="1254"/>
      <c r="GS82" s="1254"/>
      <c r="GT82" s="1254"/>
      <c r="GU82" s="1254"/>
      <c r="GV82" s="1254"/>
      <c r="GW82" s="1254"/>
      <c r="GX82" s="1254"/>
      <c r="GY82" s="1254"/>
      <c r="GZ82" s="1254"/>
      <c r="HA82" s="1254"/>
      <c r="HB82" s="1254"/>
      <c r="HC82" s="1254"/>
      <c r="HD82" s="1254"/>
      <c r="HE82" s="1254"/>
      <c r="HF82" s="1254"/>
      <c r="HG82" s="1254"/>
      <c r="HH82" s="1254"/>
      <c r="HI82" s="1254"/>
      <c r="HJ82" s="1254"/>
      <c r="HK82" s="1254"/>
      <c r="HL82" s="1254"/>
      <c r="HM82" s="1254"/>
      <c r="HN82" s="1254"/>
      <c r="HO82" s="1254"/>
      <c r="HQ82" s="1254"/>
      <c r="HV82" s="1254"/>
      <c r="HW82" s="1254"/>
      <c r="HY82" s="1254"/>
      <c r="HZ82" s="1254"/>
      <c r="IA82" s="1254"/>
      <c r="IB82" s="1254"/>
      <c r="IC82" s="1254"/>
      <c r="ID82" s="1254"/>
      <c r="IE82" s="1254"/>
      <c r="IF82" s="1254"/>
      <c r="IG82" s="1254"/>
      <c r="IH82" s="1254"/>
      <c r="II82" s="1254"/>
      <c r="IJ82" s="1254"/>
      <c r="IK82" s="1254"/>
      <c r="IL82" s="1254"/>
      <c r="IM82" s="1254"/>
      <c r="IN82" s="1254"/>
      <c r="IO82" s="1254"/>
      <c r="IP82" s="1254"/>
      <c r="IQ82" s="1254"/>
      <c r="IR82" s="1254"/>
      <c r="IS82" s="1254"/>
      <c r="IT82" s="1254"/>
      <c r="IU82" s="1254"/>
      <c r="IV82" s="1254"/>
      <c r="IW82" s="1254"/>
      <c r="IX82" s="1254"/>
      <c r="IY82" s="1254"/>
      <c r="IZ82" s="1254"/>
      <c r="JA82" s="1254"/>
      <c r="JB82" s="1254"/>
      <c r="JC82" s="1254"/>
      <c r="JD82" s="1254"/>
      <c r="JE82" s="1254"/>
      <c r="JF82" s="1254"/>
      <c r="JG82" s="1254"/>
      <c r="JH82" s="1254"/>
      <c r="JI82" s="1254"/>
      <c r="JJ82" s="1254"/>
      <c r="JK82" s="1254"/>
      <c r="JL82" s="1254"/>
      <c r="JM82" s="1254"/>
      <c r="JN82" s="1254"/>
      <c r="JO82" s="1254"/>
      <c r="JP82" s="1254"/>
      <c r="JQ82" s="1254"/>
      <c r="JR82" s="1254"/>
      <c r="JS82" s="1254"/>
      <c r="JT82" s="1254"/>
      <c r="JU82" s="1254"/>
      <c r="JV82" s="1254"/>
      <c r="JW82" s="1254"/>
      <c r="JX82" s="1254"/>
      <c r="JY82" s="1254"/>
      <c r="JZ82" s="1254"/>
      <c r="KA82" s="1254"/>
      <c r="KB82" s="1254"/>
      <c r="KC82" s="1254"/>
      <c r="KD82" s="1254"/>
      <c r="KE82" s="1254"/>
      <c r="KF82" s="1254"/>
      <c r="KG82" s="1254"/>
      <c r="KH82" s="1254"/>
      <c r="KI82" s="1254"/>
      <c r="KJ82" s="1254"/>
      <c r="KK82" s="1254"/>
      <c r="KL82" s="1254"/>
      <c r="KM82" s="1254"/>
      <c r="KN82" s="1254"/>
      <c r="KO82" s="1254"/>
      <c r="KP82" s="1254"/>
      <c r="KQ82" s="1254"/>
      <c r="KR82" s="1254"/>
      <c r="KS82" s="1254"/>
      <c r="KT82" s="1254"/>
      <c r="KU82" s="1254"/>
      <c r="KV82" s="1254"/>
      <c r="KW82" s="1254"/>
      <c r="KX82" s="1254"/>
      <c r="KY82" s="1254"/>
      <c r="KZ82" s="1254"/>
      <c r="LA82" s="1254"/>
      <c r="LB82" s="1254"/>
      <c r="LC82" s="1254"/>
      <c r="LD82" s="1254"/>
      <c r="LE82" s="1254"/>
      <c r="LF82" s="1254"/>
      <c r="LG82" s="1254"/>
      <c r="LH82" s="1254"/>
      <c r="LI82" s="1254"/>
      <c r="LJ82" s="1254"/>
      <c r="LK82" s="1254"/>
      <c r="LL82" s="1254"/>
      <c r="LM82" s="1254"/>
      <c r="LN82" s="1254"/>
      <c r="LO82" s="1254"/>
      <c r="LP82" s="1254"/>
      <c r="LQ82" s="1254"/>
      <c r="LR82" s="1254"/>
      <c r="LS82" s="1254"/>
      <c r="LT82" s="1254"/>
      <c r="LU82" s="1254"/>
      <c r="LV82" s="1254"/>
      <c r="LW82" s="1254"/>
      <c r="LX82" s="1254"/>
      <c r="LY82" s="1254"/>
      <c r="LZ82" s="1254"/>
      <c r="MA82" s="1254"/>
      <c r="MB82" s="1254"/>
      <c r="MC82" s="1254"/>
      <c r="MD82" s="1254"/>
      <c r="ME82" s="1254"/>
      <c r="MF82" s="1254"/>
      <c r="MG82" s="1254"/>
      <c r="MH82" s="1254"/>
      <c r="MI82" s="1254"/>
      <c r="MJ82" s="1254"/>
      <c r="MK82" s="1254"/>
      <c r="ML82" s="1254"/>
      <c r="MM82" s="1254"/>
      <c r="MN82" s="1254"/>
      <c r="MO82" s="1254"/>
      <c r="MP82" s="1254"/>
      <c r="MQ82" s="1254"/>
      <c r="MR82" s="1254"/>
      <c r="MS82" s="1254"/>
      <c r="MT82" s="1254"/>
      <c r="MU82" s="1254"/>
      <c r="MV82" s="1254"/>
      <c r="MW82" s="1254"/>
      <c r="MX82" s="1254"/>
      <c r="MY82" s="1254"/>
      <c r="MZ82" s="1254"/>
      <c r="NA82" s="1254"/>
      <c r="NB82" s="1254"/>
      <c r="NC82" s="1254"/>
      <c r="ND82" s="1254"/>
      <c r="NE82" s="1254"/>
      <c r="NF82" s="1254"/>
      <c r="NG82" s="1254"/>
      <c r="NH82" s="1254"/>
      <c r="NI82" s="1254"/>
      <c r="NJ82" s="1254"/>
      <c r="NK82" s="1254"/>
      <c r="NL82" s="1254"/>
      <c r="NM82" s="1254"/>
      <c r="NN82" s="1254"/>
      <c r="NO82" s="1254"/>
      <c r="NP82" s="1254"/>
      <c r="NQ82" s="1254"/>
      <c r="NR82" s="1254"/>
      <c r="NS82" s="1254"/>
      <c r="NT82" s="1254"/>
      <c r="NU82" s="1254"/>
      <c r="NV82" s="1254"/>
      <c r="NW82" s="1254"/>
      <c r="NX82" s="1254"/>
      <c r="NY82" s="1254"/>
      <c r="NZ82" s="1254"/>
      <c r="OA82" s="1254"/>
      <c r="OB82" s="1254"/>
      <c r="OC82" s="1254"/>
      <c r="OD82" s="1254"/>
      <c r="OE82" s="1254"/>
      <c r="OF82" s="1254"/>
      <c r="OG82" s="1254"/>
      <c r="OH82" s="1254"/>
      <c r="OI82" s="1254"/>
      <c r="OJ82" s="1254"/>
      <c r="OK82" s="1254"/>
      <c r="OL82" s="1254"/>
      <c r="OM82" s="1254"/>
      <c r="ON82" s="1254"/>
      <c r="OO82" s="1254"/>
      <c r="OP82" s="1254"/>
      <c r="OQ82" s="1254"/>
      <c r="OR82" s="1254"/>
      <c r="OS82" s="1254"/>
      <c r="OT82" s="1254"/>
      <c r="OU82" s="1254"/>
      <c r="OV82" s="1254"/>
      <c r="OW82" s="1254"/>
      <c r="OX82" s="1254"/>
      <c r="OY82" s="1254"/>
      <c r="OZ82" s="1254"/>
      <c r="PA82" s="1254"/>
      <c r="PB82" s="1254"/>
      <c r="PC82" s="1254"/>
      <c r="PD82" s="1254"/>
      <c r="PE82" s="1254"/>
      <c r="PF82" s="1254"/>
      <c r="PG82" s="1254"/>
      <c r="PH82" s="1254"/>
      <c r="PI82" s="1254"/>
      <c r="PJ82" s="1254"/>
      <c r="PK82" s="1254"/>
      <c r="PL82" s="1254"/>
      <c r="PM82" s="1254"/>
      <c r="PN82" s="1254"/>
      <c r="PO82" s="1254"/>
      <c r="PP82" s="1254"/>
      <c r="PQ82" s="1254"/>
      <c r="PR82" s="1254"/>
      <c r="PS82" s="1254"/>
      <c r="PT82" s="1254"/>
      <c r="PU82" s="1254"/>
      <c r="PV82" s="1254"/>
      <c r="PW82" s="1254"/>
      <c r="PX82" s="1254"/>
      <c r="PY82" s="1254"/>
      <c r="PZ82" s="1254"/>
      <c r="QA82" s="1254"/>
      <c r="QB82" s="1254"/>
      <c r="QC82" s="1254"/>
      <c r="QD82" s="1254"/>
      <c r="QE82" s="1254"/>
      <c r="QF82" s="1254"/>
      <c r="QG82" s="1254"/>
      <c r="QH82" s="1254"/>
      <c r="QI82" s="1254"/>
      <c r="QJ82" s="1254"/>
      <c r="QK82" s="1254"/>
      <c r="QL82" s="1254"/>
      <c r="QM82" s="1254"/>
      <c r="QN82" s="1254"/>
      <c r="QO82" s="1254"/>
      <c r="QP82" s="1254"/>
      <c r="QQ82" s="1254"/>
      <c r="QR82" s="1254"/>
      <c r="QS82" s="1254"/>
      <c r="QT82" s="1254"/>
      <c r="QU82" s="1254"/>
      <c r="QV82" s="1254"/>
      <c r="QW82" s="1254"/>
      <c r="QX82" s="1254"/>
      <c r="QY82" s="1254"/>
      <c r="QZ82" s="1254"/>
      <c r="RA82" s="1254"/>
      <c r="RB82" s="1254"/>
      <c r="RC82" s="1254"/>
      <c r="RD82" s="1254"/>
      <c r="RE82" s="1254"/>
      <c r="RF82" s="1254"/>
      <c r="RG82" s="1254"/>
      <c r="RH82" s="1254"/>
      <c r="RI82" s="1254"/>
      <c r="RJ82" s="1254"/>
      <c r="RK82" s="1254"/>
      <c r="RM82" s="1254"/>
      <c r="RR82" s="1254"/>
      <c r="RS82" s="1254"/>
      <c r="RU82" s="1254"/>
      <c r="RV82" s="1254"/>
      <c r="RW82" s="1254"/>
      <c r="RX82" s="1254"/>
      <c r="RY82" s="1254"/>
      <c r="RZ82" s="1254"/>
      <c r="SA82" s="1254"/>
      <c r="SB82" s="1254"/>
      <c r="SC82" s="1254"/>
      <c r="SD82" s="1254"/>
      <c r="SE82" s="1254"/>
      <c r="SF82" s="1254"/>
      <c r="SG82" s="1254"/>
      <c r="SH82" s="1254"/>
      <c r="SI82" s="1254"/>
      <c r="SJ82" s="1254"/>
      <c r="SK82" s="1254"/>
      <c r="SL82" s="1254"/>
      <c r="SM82" s="1254"/>
      <c r="SN82" s="1254"/>
      <c r="SO82" s="1254"/>
      <c r="SP82" s="1254"/>
      <c r="SQ82" s="1254"/>
      <c r="SR82" s="1254"/>
      <c r="SS82" s="1254"/>
      <c r="ST82" s="1254"/>
      <c r="SU82" s="1254"/>
      <c r="SV82" s="1254"/>
      <c r="SW82" s="1254"/>
      <c r="SX82" s="1254"/>
      <c r="SY82" s="1254"/>
      <c r="SZ82" s="1254"/>
      <c r="TA82" s="1254"/>
      <c r="TB82" s="1254"/>
      <c r="TC82" s="1254"/>
      <c r="TD82" s="1254"/>
      <c r="TE82" s="1254"/>
      <c r="TF82" s="1254"/>
      <c r="TG82" s="1254"/>
      <c r="TH82" s="1254"/>
      <c r="TI82" s="1254"/>
      <c r="TJ82" s="1254"/>
      <c r="TK82" s="1254"/>
      <c r="TL82" s="1254"/>
      <c r="TM82" s="1254"/>
      <c r="TN82" s="1254"/>
      <c r="TO82" s="1254"/>
      <c r="TP82" s="1254"/>
      <c r="TQ82" s="1254"/>
      <c r="TR82" s="1254"/>
      <c r="TS82" s="1254"/>
      <c r="TT82" s="1254"/>
      <c r="TU82" s="1254"/>
      <c r="TV82" s="1254"/>
      <c r="TW82" s="1254"/>
      <c r="TX82" s="1254"/>
      <c r="TY82" s="1254"/>
      <c r="TZ82" s="1254"/>
      <c r="UA82" s="1254"/>
      <c r="UB82" s="1254"/>
      <c r="UC82" s="1254"/>
      <c r="UD82" s="1254"/>
      <c r="UE82" s="1254"/>
      <c r="UF82" s="1254"/>
      <c r="UG82" s="1254"/>
      <c r="UH82" s="1254"/>
      <c r="UI82" s="1254"/>
      <c r="UJ82" s="1254"/>
      <c r="UK82" s="1254"/>
      <c r="UL82" s="1254"/>
      <c r="UM82" s="1254"/>
      <c r="UN82" s="1254"/>
      <c r="UO82" s="1254"/>
      <c r="UP82" s="1254"/>
      <c r="UQ82" s="1254"/>
      <c r="UR82" s="1254"/>
      <c r="US82" s="1254"/>
      <c r="UT82" s="1254"/>
      <c r="UU82" s="1254"/>
      <c r="UV82" s="1254"/>
      <c r="UW82" s="1254"/>
      <c r="UX82" s="1254"/>
      <c r="UY82" s="1254"/>
      <c r="UZ82" s="1254"/>
      <c r="VA82" s="1254"/>
      <c r="VB82" s="1254"/>
      <c r="VC82" s="1254"/>
      <c r="VD82" s="1254"/>
      <c r="VE82" s="1254"/>
      <c r="VF82" s="1254"/>
      <c r="VG82" s="1254"/>
      <c r="VH82" s="1254"/>
      <c r="VI82" s="1254"/>
      <c r="VJ82" s="1254"/>
      <c r="VK82" s="1254"/>
      <c r="VL82" s="1254"/>
      <c r="VM82" s="1254"/>
      <c r="VN82" s="1254"/>
      <c r="VO82" s="1254"/>
      <c r="VP82" s="1254"/>
      <c r="VQ82" s="1254"/>
      <c r="VR82" s="1254"/>
      <c r="VS82" s="1254"/>
      <c r="VT82" s="1254"/>
      <c r="VU82" s="1254"/>
      <c r="VV82" s="1254"/>
      <c r="VW82" s="1254"/>
      <c r="VX82" s="1254"/>
      <c r="VY82" s="1254"/>
      <c r="VZ82" s="1254"/>
      <c r="WA82" s="1254"/>
      <c r="WB82" s="1254"/>
      <c r="WC82" s="1254"/>
      <c r="WD82" s="1254"/>
      <c r="WE82" s="1254"/>
      <c r="WF82" s="1254"/>
      <c r="WG82" s="1254"/>
      <c r="WH82" s="1254"/>
      <c r="WI82" s="1254"/>
      <c r="WJ82" s="1254"/>
      <c r="WK82" s="1254"/>
      <c r="WL82" s="1254"/>
      <c r="WM82" s="1254"/>
      <c r="WN82" s="1254"/>
      <c r="WO82" s="1254"/>
      <c r="WP82" s="1254"/>
      <c r="WQ82" s="1254"/>
      <c r="WR82" s="1254"/>
      <c r="WS82" s="1254"/>
      <c r="WT82" s="1254"/>
      <c r="WU82" s="1254"/>
      <c r="WV82" s="1254"/>
      <c r="WW82" s="1254"/>
      <c r="WX82" s="1254"/>
      <c r="WY82" s="1254"/>
      <c r="WZ82" s="1254"/>
      <c r="XA82" s="1254"/>
      <c r="XB82" s="1254"/>
      <c r="XC82" s="1254"/>
      <c r="XD82" s="1254"/>
      <c r="XE82" s="1254"/>
      <c r="XF82" s="1254"/>
      <c r="XG82" s="1254"/>
      <c r="XH82" s="1254"/>
      <c r="XI82" s="1254"/>
      <c r="XJ82" s="1254"/>
      <c r="XK82" s="1254"/>
      <c r="XL82" s="1254"/>
      <c r="XM82" s="1254"/>
      <c r="XN82" s="1254"/>
      <c r="XO82" s="1254"/>
      <c r="XP82" s="1254"/>
      <c r="XQ82" s="1254"/>
      <c r="XR82" s="1254"/>
      <c r="XS82" s="1254"/>
      <c r="XT82" s="1254"/>
      <c r="XU82" s="1254"/>
      <c r="XV82" s="1254"/>
      <c r="XW82" s="1254"/>
      <c r="XX82" s="1254"/>
      <c r="XY82" s="1254"/>
      <c r="XZ82" s="1254"/>
      <c r="YA82" s="1254"/>
      <c r="YB82" s="1254"/>
      <c r="YC82" s="1254"/>
      <c r="YD82" s="1254"/>
      <c r="YE82" s="1254"/>
      <c r="YF82" s="1254"/>
      <c r="YG82" s="1254"/>
      <c r="YH82" s="1254"/>
      <c r="YI82" s="1254"/>
      <c r="YJ82" s="1254"/>
      <c r="YK82" s="1254"/>
      <c r="YL82" s="1254"/>
      <c r="YM82" s="1254"/>
      <c r="YN82" s="1254"/>
      <c r="YO82" s="1254"/>
      <c r="YP82" s="1254"/>
      <c r="YQ82" s="1254"/>
      <c r="YR82" s="1254"/>
      <c r="YS82" s="1254"/>
      <c r="YT82" s="1254"/>
      <c r="YU82" s="1254"/>
      <c r="YV82" s="1254"/>
      <c r="YW82" s="1254"/>
      <c r="YX82" s="1254"/>
      <c r="YY82" s="1254"/>
      <c r="YZ82" s="1254"/>
      <c r="ZA82" s="1254"/>
      <c r="ZB82" s="1254"/>
      <c r="ZC82" s="1254"/>
      <c r="ZD82" s="1254"/>
      <c r="ZE82" s="1254"/>
      <c r="ZF82" s="1254"/>
      <c r="ZG82" s="1254"/>
      <c r="ZH82" s="1254"/>
      <c r="ZI82" s="1254"/>
      <c r="ZJ82" s="1254"/>
      <c r="ZK82" s="1254"/>
      <c r="ZL82" s="1254"/>
      <c r="ZM82" s="1254"/>
      <c r="ZN82" s="1254"/>
      <c r="ZO82" s="1254"/>
      <c r="ZP82" s="1254"/>
      <c r="ZQ82" s="1254"/>
      <c r="ZR82" s="1254"/>
      <c r="ZS82" s="1254"/>
      <c r="ZT82" s="1254"/>
      <c r="ZU82" s="1254"/>
      <c r="ZV82" s="1254"/>
      <c r="ZW82" s="1254"/>
      <c r="ZX82" s="1254"/>
      <c r="ZY82" s="1254"/>
      <c r="ZZ82" s="1254"/>
      <c r="AAA82" s="1254"/>
      <c r="AAB82" s="1254"/>
      <c r="AAC82" s="1254"/>
      <c r="AAD82" s="1254"/>
      <c r="AAE82" s="1254"/>
      <c r="AAF82" s="1254"/>
      <c r="AAG82" s="1254"/>
      <c r="AAH82" s="1254"/>
      <c r="AAI82" s="1254"/>
      <c r="AAJ82" s="1254"/>
      <c r="AAK82" s="1254"/>
      <c r="AAL82" s="1254"/>
      <c r="AAM82" s="1254"/>
      <c r="AAN82" s="1254"/>
      <c r="AAO82" s="1254"/>
      <c r="AAP82" s="1254"/>
      <c r="AAQ82" s="1254"/>
      <c r="AAR82" s="1254"/>
      <c r="AAS82" s="1254"/>
      <c r="AAT82" s="1254"/>
      <c r="AAU82" s="1254"/>
      <c r="AAV82" s="1254"/>
      <c r="AAW82" s="1254"/>
      <c r="AAX82" s="1254"/>
      <c r="AAY82" s="1254"/>
      <c r="AAZ82" s="1254"/>
      <c r="ABA82" s="1254"/>
      <c r="ABB82" s="1254"/>
      <c r="ABC82" s="1254"/>
      <c r="ABD82" s="1254"/>
      <c r="ABE82" s="1254"/>
      <c r="ABF82" s="1254"/>
      <c r="ABG82" s="1254"/>
      <c r="ABI82" s="1254"/>
      <c r="ABN82" s="1254"/>
      <c r="ABO82" s="1254"/>
      <c r="ABQ82" s="1254"/>
      <c r="ABR82" s="1254"/>
      <c r="ABS82" s="1254"/>
      <c r="ABT82" s="1254"/>
      <c r="ABU82" s="1254"/>
      <c r="ABV82" s="1254"/>
      <c r="ABW82" s="1254"/>
      <c r="ABX82" s="1254"/>
      <c r="ABY82" s="1254"/>
      <c r="ABZ82" s="1254"/>
      <c r="ACA82" s="1254"/>
      <c r="ACB82" s="1254"/>
      <c r="ACC82" s="1254"/>
      <c r="ACD82" s="1254"/>
      <c r="ACE82" s="1254"/>
      <c r="ACF82" s="1254"/>
      <c r="ACG82" s="1254"/>
      <c r="ACH82" s="1254"/>
      <c r="ACI82" s="1254"/>
      <c r="ACJ82" s="1254"/>
      <c r="ACK82" s="1254"/>
      <c r="ACL82" s="1254"/>
      <c r="ACM82" s="1254"/>
      <c r="ACN82" s="1254"/>
      <c r="ACO82" s="1254"/>
      <c r="ACP82" s="1254"/>
      <c r="ACQ82" s="1254"/>
      <c r="ACR82" s="1254"/>
      <c r="ACS82" s="1254"/>
      <c r="ACT82" s="1254"/>
      <c r="ACU82" s="1254"/>
      <c r="ACV82" s="1254"/>
      <c r="ACW82" s="1254"/>
      <c r="ACX82" s="1254"/>
      <c r="ACY82" s="1254"/>
      <c r="ACZ82" s="1254"/>
      <c r="ADA82" s="1254"/>
      <c r="ADB82" s="1254"/>
      <c r="ADC82" s="1254"/>
      <c r="ADD82" s="1254"/>
      <c r="ADE82" s="1254"/>
      <c r="ADF82" s="1254"/>
      <c r="ADG82" s="1254"/>
      <c r="ADH82" s="1254"/>
      <c r="ADI82" s="1254"/>
      <c r="ADJ82" s="1254"/>
      <c r="ADK82" s="1254"/>
      <c r="ADL82" s="1254"/>
      <c r="ADM82" s="1254"/>
      <c r="ADN82" s="1254"/>
      <c r="ADO82" s="1254"/>
      <c r="ADP82" s="1254"/>
      <c r="ADQ82" s="1254"/>
      <c r="ADR82" s="1254"/>
      <c r="ADS82" s="1254"/>
      <c r="ADT82" s="1254"/>
      <c r="ADU82" s="1254"/>
      <c r="ADV82" s="1254"/>
      <c r="ADW82" s="1254"/>
      <c r="ADX82" s="1254"/>
      <c r="ADY82" s="1254"/>
      <c r="ADZ82" s="1254"/>
      <c r="AEA82" s="1254"/>
      <c r="AEB82" s="1254"/>
      <c r="AEC82" s="1254"/>
      <c r="AED82" s="1254"/>
      <c r="AEE82" s="1254"/>
      <c r="AEF82" s="1254"/>
      <c r="AEG82" s="1254"/>
      <c r="AEH82" s="1254"/>
      <c r="AEI82" s="1254"/>
      <c r="AEJ82" s="1254"/>
      <c r="AEK82" s="1254"/>
      <c r="AEL82" s="1254"/>
      <c r="AEM82" s="1254"/>
      <c r="AEN82" s="1254"/>
      <c r="AEO82" s="1254"/>
      <c r="AEP82" s="1254"/>
      <c r="AEQ82" s="1254"/>
      <c r="AER82" s="1254"/>
      <c r="AES82" s="1254"/>
      <c r="AET82" s="1254"/>
      <c r="AEU82" s="1254"/>
      <c r="AEV82" s="1254"/>
      <c r="AEW82" s="1254"/>
      <c r="AEX82" s="1254"/>
      <c r="AEY82" s="1254"/>
      <c r="AEZ82" s="1254"/>
      <c r="AFA82" s="1254"/>
      <c r="AFB82" s="1254"/>
      <c r="AFC82" s="1254"/>
      <c r="AFD82" s="1254"/>
      <c r="AFE82" s="1254"/>
      <c r="AFF82" s="1254"/>
      <c r="AFG82" s="1254"/>
      <c r="AFH82" s="1254"/>
      <c r="AFI82" s="1254"/>
      <c r="AFJ82" s="1254"/>
      <c r="AFK82" s="1254"/>
      <c r="AFL82" s="1254"/>
      <c r="AFM82" s="1254"/>
      <c r="AFN82" s="1254"/>
      <c r="AFO82" s="1254"/>
      <c r="AFP82" s="1254"/>
      <c r="AFQ82" s="1254"/>
      <c r="AFR82" s="1254"/>
      <c r="AFS82" s="1254"/>
      <c r="AFT82" s="1254"/>
      <c r="AFU82" s="1254"/>
      <c r="AFV82" s="1254"/>
      <c r="AFW82" s="1254"/>
      <c r="AFX82" s="1254"/>
      <c r="AFY82" s="1254"/>
      <c r="AFZ82" s="1254"/>
      <c r="AGA82" s="1254"/>
      <c r="AGB82" s="1254"/>
      <c r="AGC82" s="1254"/>
      <c r="AGD82" s="1254"/>
      <c r="AGE82" s="1254"/>
      <c r="AGF82" s="1254"/>
      <c r="AGG82" s="1254"/>
      <c r="AGH82" s="1254"/>
      <c r="AGI82" s="1254"/>
      <c r="AGJ82" s="1254"/>
      <c r="AGK82" s="1254"/>
      <c r="AGL82" s="1254"/>
      <c r="AGM82" s="1254"/>
      <c r="AGN82" s="1254"/>
      <c r="AGO82" s="1254"/>
      <c r="AGP82" s="1254"/>
      <c r="AGQ82" s="1254"/>
      <c r="AGR82" s="1254"/>
      <c r="AGS82" s="1254"/>
      <c r="AGT82" s="1254"/>
      <c r="AGU82" s="1254"/>
      <c r="AGV82" s="1254"/>
      <c r="AGW82" s="1254"/>
      <c r="AGX82" s="1254"/>
      <c r="AGY82" s="1254"/>
      <c r="AGZ82" s="1254"/>
      <c r="AHA82" s="1254"/>
      <c r="AHB82" s="1254"/>
      <c r="AHC82" s="1254"/>
      <c r="AHD82" s="1254"/>
      <c r="AHE82" s="1254"/>
      <c r="AHF82" s="1254"/>
      <c r="AHG82" s="1254"/>
      <c r="AHH82" s="1254"/>
      <c r="AHI82" s="1254"/>
      <c r="AHJ82" s="1254"/>
      <c r="AHK82" s="1254"/>
      <c r="AHL82" s="1254"/>
      <c r="AHM82" s="1254"/>
      <c r="AHN82" s="1254"/>
      <c r="AHO82" s="1254"/>
      <c r="AHP82" s="1254"/>
      <c r="AHQ82" s="1254"/>
      <c r="AHR82" s="1254"/>
      <c r="AHS82" s="1254"/>
      <c r="AHT82" s="1254"/>
      <c r="AHU82" s="1254"/>
      <c r="AHV82" s="1254"/>
      <c r="AHW82" s="1254"/>
      <c r="AHX82" s="1254"/>
      <c r="AHY82" s="1254"/>
      <c r="AHZ82" s="1254"/>
      <c r="AIA82" s="1254"/>
      <c r="AIB82" s="1254"/>
      <c r="AIC82" s="1254"/>
      <c r="AID82" s="1254"/>
      <c r="AIE82" s="1254"/>
      <c r="AIF82" s="1254"/>
      <c r="AIG82" s="1254"/>
      <c r="AIH82" s="1254"/>
      <c r="AII82" s="1254"/>
      <c r="AIJ82" s="1254"/>
      <c r="AIK82" s="1254"/>
      <c r="AIL82" s="1254"/>
      <c r="AIM82" s="1254"/>
      <c r="AIN82" s="1254"/>
      <c r="AIO82" s="1254"/>
      <c r="AIP82" s="1254"/>
      <c r="AIQ82" s="1254"/>
      <c r="AIR82" s="1254"/>
      <c r="AIS82" s="1254"/>
      <c r="AIT82" s="1254"/>
      <c r="AIU82" s="1254"/>
      <c r="AIV82" s="1254"/>
      <c r="AIW82" s="1254"/>
      <c r="AIX82" s="1254"/>
      <c r="AIY82" s="1254"/>
      <c r="AIZ82" s="1254"/>
      <c r="AJA82" s="1254"/>
      <c r="AJB82" s="1254"/>
      <c r="AJC82" s="1254"/>
      <c r="AJD82" s="1254"/>
      <c r="AJE82" s="1254"/>
      <c r="AJF82" s="1254"/>
      <c r="AJG82" s="1254"/>
      <c r="AJH82" s="1254"/>
      <c r="AJI82" s="1254"/>
      <c r="AJJ82" s="1254"/>
      <c r="AJK82" s="1254"/>
      <c r="AJL82" s="1254"/>
      <c r="AJM82" s="1254"/>
      <c r="AJN82" s="1254"/>
      <c r="AJO82" s="1254"/>
      <c r="AJP82" s="1254"/>
      <c r="AJQ82" s="1254"/>
      <c r="AJR82" s="1254"/>
      <c r="AJS82" s="1254"/>
      <c r="AJT82" s="1254"/>
      <c r="AJU82" s="1254"/>
      <c r="AJV82" s="1254"/>
      <c r="AJW82" s="1254"/>
      <c r="AJX82" s="1254"/>
      <c r="AJY82" s="1254"/>
      <c r="AJZ82" s="1254"/>
      <c r="AKA82" s="1254"/>
      <c r="AKB82" s="1254"/>
      <c r="AKC82" s="1254"/>
      <c r="AKD82" s="1254"/>
      <c r="AKE82" s="1254"/>
      <c r="AKF82" s="1254"/>
      <c r="AKG82" s="1254"/>
      <c r="AKH82" s="1254"/>
      <c r="AKI82" s="1254"/>
      <c r="AKJ82" s="1254"/>
      <c r="AKK82" s="1254"/>
      <c r="AKL82" s="1254"/>
      <c r="AKM82" s="1254"/>
      <c r="AKN82" s="1254"/>
      <c r="AKO82" s="1254"/>
      <c r="AKP82" s="1254"/>
      <c r="AKQ82" s="1254"/>
      <c r="AKR82" s="1254"/>
      <c r="AKS82" s="1254"/>
      <c r="AKT82" s="1254"/>
      <c r="AKU82" s="1254"/>
      <c r="AKV82" s="1254"/>
      <c r="AKW82" s="1254"/>
      <c r="AKX82" s="1254"/>
      <c r="AKY82" s="1254"/>
      <c r="AKZ82" s="1254"/>
      <c r="ALA82" s="1254"/>
      <c r="ALB82" s="1254"/>
      <c r="ALC82" s="1254"/>
      <c r="ALE82" s="1254"/>
      <c r="ALJ82" s="1254"/>
      <c r="ALK82" s="1254"/>
      <c r="ALM82" s="1254"/>
      <c r="ALN82" s="1254"/>
      <c r="ALO82" s="1254"/>
      <c r="ALP82" s="1254"/>
      <c r="ALQ82" s="1254"/>
      <c r="ALR82" s="1254"/>
      <c r="ALS82" s="1254"/>
      <c r="ALT82" s="1254"/>
      <c r="ALU82" s="1254"/>
      <c r="ALV82" s="1254"/>
      <c r="ALW82" s="1254"/>
      <c r="ALX82" s="1254"/>
      <c r="ALY82" s="1254"/>
      <c r="ALZ82" s="1254"/>
      <c r="AMA82" s="1254"/>
      <c r="AMB82" s="1254"/>
      <c r="AMC82" s="1254"/>
      <c r="AMD82" s="1254"/>
      <c r="AME82" s="1254"/>
      <c r="AMF82" s="1254"/>
      <c r="AMG82" s="1254"/>
      <c r="AMH82" s="1254"/>
      <c r="AMI82" s="1254"/>
      <c r="AMJ82" s="1254"/>
      <c r="AMK82" s="1254"/>
      <c r="AML82" s="1254"/>
      <c r="AMM82" s="1254"/>
      <c r="AMN82" s="1254"/>
      <c r="AMO82" s="1254"/>
      <c r="AMP82" s="1254"/>
      <c r="AMQ82" s="1254"/>
      <c r="AMR82" s="1254"/>
      <c r="AMS82" s="1254"/>
      <c r="AMT82" s="1254"/>
      <c r="AMU82" s="1254"/>
      <c r="AMV82" s="1254"/>
      <c r="AMW82" s="1254"/>
      <c r="AMX82" s="1254"/>
      <c r="AMY82" s="1254"/>
      <c r="AMZ82" s="1254"/>
      <c r="ANA82" s="1254"/>
      <c r="ANB82" s="1254"/>
      <c r="ANC82" s="1254"/>
      <c r="AND82" s="1254"/>
      <c r="ANE82" s="1254"/>
      <c r="ANF82" s="1254"/>
      <c r="ANG82" s="1254"/>
      <c r="ANH82" s="1254"/>
      <c r="ANI82" s="1254"/>
      <c r="ANJ82" s="1254"/>
      <c r="ANK82" s="1254"/>
      <c r="ANL82" s="1254"/>
      <c r="ANM82" s="1254"/>
      <c r="ANN82" s="1254"/>
      <c r="ANO82" s="1254"/>
      <c r="ANP82" s="1254"/>
      <c r="ANQ82" s="1254"/>
      <c r="ANR82" s="1254"/>
      <c r="ANS82" s="1254"/>
      <c r="ANT82" s="1254"/>
      <c r="ANU82" s="1254"/>
      <c r="ANV82" s="1254"/>
      <c r="ANW82" s="1254"/>
      <c r="ANX82" s="1254"/>
      <c r="ANY82" s="1254"/>
      <c r="ANZ82" s="1254"/>
      <c r="AOA82" s="1254"/>
      <c r="AOB82" s="1254"/>
      <c r="AOC82" s="1254"/>
      <c r="AOD82" s="1254"/>
      <c r="AOE82" s="1254"/>
      <c r="AOF82" s="1254"/>
      <c r="AOG82" s="1254"/>
      <c r="AOH82" s="1254"/>
      <c r="AOI82" s="1254"/>
      <c r="AOJ82" s="1254"/>
      <c r="AOK82" s="1254"/>
      <c r="AOL82" s="1254"/>
      <c r="AOM82" s="1254"/>
      <c r="AON82" s="1254"/>
      <c r="AOO82" s="1254"/>
      <c r="AOP82" s="1254"/>
      <c r="AOQ82" s="1254"/>
      <c r="AOR82" s="1254"/>
      <c r="AOS82" s="1254"/>
      <c r="AOT82" s="1254"/>
      <c r="AOU82" s="1254"/>
      <c r="AOV82" s="1254"/>
      <c r="AOW82" s="1254"/>
      <c r="AOX82" s="1254"/>
      <c r="AOY82" s="1254"/>
      <c r="AOZ82" s="1254"/>
      <c r="APA82" s="1254"/>
      <c r="APB82" s="1254"/>
      <c r="APC82" s="1254"/>
      <c r="APD82" s="1254"/>
      <c r="APE82" s="1254"/>
      <c r="APF82" s="1254"/>
      <c r="APG82" s="1254"/>
      <c r="APH82" s="1254"/>
      <c r="API82" s="1254"/>
      <c r="APJ82" s="1254"/>
      <c r="APK82" s="1254"/>
      <c r="APL82" s="1254"/>
      <c r="APM82" s="1254"/>
      <c r="APN82" s="1254"/>
      <c r="APO82" s="1254"/>
      <c r="APP82" s="1254"/>
      <c r="APQ82" s="1254"/>
      <c r="APR82" s="1254"/>
      <c r="APS82" s="1254"/>
      <c r="APT82" s="1254"/>
      <c r="APU82" s="1254"/>
      <c r="APV82" s="1254"/>
      <c r="APW82" s="1254"/>
      <c r="APX82" s="1254"/>
      <c r="APY82" s="1254"/>
      <c r="APZ82" s="1254"/>
      <c r="AQA82" s="1254"/>
      <c r="AQB82" s="1254"/>
      <c r="AQC82" s="1254"/>
      <c r="AQD82" s="1254"/>
      <c r="AQE82" s="1254"/>
      <c r="AQF82" s="1254"/>
      <c r="AQG82" s="1254"/>
      <c r="AQH82" s="1254"/>
      <c r="AQI82" s="1254"/>
      <c r="AQJ82" s="1254"/>
      <c r="AQK82" s="1254"/>
      <c r="AQL82" s="1254"/>
      <c r="AQM82" s="1254"/>
      <c r="AQN82" s="1254"/>
      <c r="AQO82" s="1254"/>
      <c r="AQP82" s="1254"/>
      <c r="AQQ82" s="1254"/>
      <c r="AQR82" s="1254"/>
      <c r="AQS82" s="1254"/>
      <c r="AQT82" s="1254"/>
      <c r="AQU82" s="1254"/>
      <c r="AQV82" s="1254"/>
      <c r="AQW82" s="1254"/>
      <c r="AQX82" s="1254"/>
      <c r="AQY82" s="1254"/>
      <c r="AQZ82" s="1254"/>
      <c r="ARA82" s="1254"/>
      <c r="ARB82" s="1254"/>
      <c r="ARC82" s="1254"/>
      <c r="ARD82" s="1254"/>
      <c r="ARE82" s="1254"/>
      <c r="ARF82" s="1254"/>
      <c r="ARG82" s="1254"/>
      <c r="ARH82" s="1254"/>
      <c r="ARI82" s="1254"/>
      <c r="ARJ82" s="1254"/>
      <c r="ARK82" s="1254"/>
      <c r="ARL82" s="1254"/>
      <c r="ARM82" s="1254"/>
      <c r="ARN82" s="1254"/>
      <c r="ARO82" s="1254"/>
      <c r="ARP82" s="1254"/>
      <c r="ARQ82" s="1254"/>
      <c r="ARR82" s="1254"/>
      <c r="ARS82" s="1254"/>
      <c r="ART82" s="1254"/>
      <c r="ARU82" s="1254"/>
      <c r="ARV82" s="1254"/>
      <c r="ARW82" s="1254"/>
      <c r="ARX82" s="1254"/>
      <c r="ARY82" s="1254"/>
      <c r="ARZ82" s="1254"/>
      <c r="ASA82" s="1254"/>
      <c r="ASB82" s="1254"/>
      <c r="ASC82" s="1254"/>
      <c r="ASD82" s="1254"/>
      <c r="ASE82" s="1254"/>
      <c r="ASF82" s="1254"/>
      <c r="ASG82" s="1254"/>
      <c r="ASH82" s="1254"/>
      <c r="ASI82" s="1254"/>
      <c r="ASJ82" s="1254"/>
      <c r="ASK82" s="1254"/>
      <c r="ASL82" s="1254"/>
      <c r="ASM82" s="1254"/>
      <c r="ASN82" s="1254"/>
      <c r="ASO82" s="1254"/>
      <c r="ASP82" s="1254"/>
      <c r="ASQ82" s="1254"/>
      <c r="ASR82" s="1254"/>
      <c r="ASS82" s="1254"/>
      <c r="AST82" s="1254"/>
      <c r="ASU82" s="1254"/>
      <c r="ASV82" s="1254"/>
      <c r="ASW82" s="1254"/>
      <c r="ASX82" s="1254"/>
      <c r="ASY82" s="1254"/>
      <c r="ASZ82" s="1254"/>
      <c r="ATA82" s="1254"/>
      <c r="ATB82" s="1254"/>
      <c r="ATC82" s="1254"/>
      <c r="ATD82" s="1254"/>
      <c r="ATE82" s="1254"/>
      <c r="ATF82" s="1254"/>
      <c r="ATG82" s="1254"/>
      <c r="ATH82" s="1254"/>
      <c r="ATI82" s="1254"/>
      <c r="ATJ82" s="1254"/>
      <c r="ATK82" s="1254"/>
      <c r="ATL82" s="1254"/>
      <c r="ATM82" s="1254"/>
      <c r="ATN82" s="1254"/>
      <c r="ATO82" s="1254"/>
      <c r="ATP82" s="1254"/>
      <c r="ATQ82" s="1254"/>
      <c r="ATR82" s="1254"/>
      <c r="ATS82" s="1254"/>
      <c r="ATT82" s="1254"/>
      <c r="ATU82" s="1254"/>
      <c r="ATV82" s="1254"/>
      <c r="ATW82" s="1254"/>
      <c r="ATX82" s="1254"/>
      <c r="ATY82" s="1254"/>
      <c r="ATZ82" s="1254"/>
      <c r="AUA82" s="1254"/>
      <c r="AUB82" s="1254"/>
      <c r="AUC82" s="1254"/>
      <c r="AUD82" s="1254"/>
      <c r="AUE82" s="1254"/>
      <c r="AUF82" s="1254"/>
      <c r="AUG82" s="1254"/>
      <c r="AUH82" s="1254"/>
      <c r="AUI82" s="1254"/>
      <c r="AUJ82" s="1254"/>
      <c r="AUK82" s="1254"/>
      <c r="AUL82" s="1254"/>
      <c r="AUM82" s="1254"/>
      <c r="AUN82" s="1254"/>
      <c r="AUO82" s="1254"/>
      <c r="AUP82" s="1254"/>
      <c r="AUQ82" s="1254"/>
      <c r="AUR82" s="1254"/>
      <c r="AUS82" s="1254"/>
      <c r="AUT82" s="1254"/>
      <c r="AUU82" s="1254"/>
      <c r="AUV82" s="1254"/>
      <c r="AUW82" s="1254"/>
      <c r="AUX82" s="1254"/>
      <c r="AUY82" s="1254"/>
      <c r="AVA82" s="1254"/>
      <c r="AVF82" s="1254"/>
      <c r="AVG82" s="1254"/>
      <c r="AVI82" s="1254"/>
      <c r="AVJ82" s="1254"/>
      <c r="AVK82" s="1254"/>
      <c r="AVL82" s="1254"/>
      <c r="AVM82" s="1254"/>
      <c r="AVN82" s="1254"/>
      <c r="AVO82" s="1254"/>
      <c r="AVP82" s="1254"/>
      <c r="AVQ82" s="1254"/>
      <c r="AVR82" s="1254"/>
      <c r="AVS82" s="1254"/>
      <c r="AVT82" s="1254"/>
      <c r="AVU82" s="1254"/>
      <c r="AVV82" s="1254"/>
      <c r="AVW82" s="1254"/>
      <c r="AVX82" s="1254"/>
      <c r="AVY82" s="1254"/>
      <c r="AVZ82" s="1254"/>
      <c r="AWA82" s="1254"/>
      <c r="AWB82" s="1254"/>
      <c r="AWC82" s="1254"/>
      <c r="AWD82" s="1254"/>
      <c r="AWE82" s="1254"/>
      <c r="AWF82" s="1254"/>
      <c r="AWG82" s="1254"/>
      <c r="AWH82" s="1254"/>
      <c r="AWI82" s="1254"/>
      <c r="AWJ82" s="1254"/>
      <c r="AWK82" s="1254"/>
      <c r="AWL82" s="1254"/>
      <c r="AWM82" s="1254"/>
      <c r="AWN82" s="1254"/>
      <c r="AWO82" s="1254"/>
      <c r="AWP82" s="1254"/>
      <c r="AWQ82" s="1254"/>
      <c r="AWR82" s="1254"/>
      <c r="AWS82" s="1254"/>
      <c r="AWT82" s="1254"/>
      <c r="AWU82" s="1254"/>
      <c r="AWV82" s="1254"/>
      <c r="AWW82" s="1254"/>
      <c r="AWX82" s="1254"/>
      <c r="AWY82" s="1254"/>
      <c r="AWZ82" s="1254"/>
      <c r="AXA82" s="1254"/>
      <c r="AXB82" s="1254"/>
      <c r="AXC82" s="1254"/>
      <c r="AXD82" s="1254"/>
      <c r="AXE82" s="1254"/>
      <c r="AXF82" s="1254"/>
      <c r="AXG82" s="1254"/>
      <c r="AXH82" s="1254"/>
      <c r="AXI82" s="1254"/>
      <c r="AXJ82" s="1254"/>
      <c r="AXK82" s="1254"/>
      <c r="AXL82" s="1254"/>
      <c r="AXM82" s="1254"/>
      <c r="AXN82" s="1254"/>
      <c r="AXO82" s="1254"/>
      <c r="AXP82" s="1254"/>
      <c r="AXQ82" s="1254"/>
      <c r="AXR82" s="1254"/>
      <c r="AXS82" s="1254"/>
      <c r="AXT82" s="1254"/>
      <c r="AXU82" s="1254"/>
      <c r="AXV82" s="1254"/>
      <c r="AXW82" s="1254"/>
      <c r="AXX82" s="1254"/>
      <c r="AXY82" s="1254"/>
      <c r="AXZ82" s="1254"/>
      <c r="AYA82" s="1254"/>
      <c r="AYB82" s="1254"/>
      <c r="AYC82" s="1254"/>
      <c r="AYD82" s="1254"/>
      <c r="AYE82" s="1254"/>
      <c r="AYF82" s="1254"/>
      <c r="AYG82" s="1254"/>
      <c r="AYH82" s="1254"/>
      <c r="AYI82" s="1254"/>
      <c r="AYJ82" s="1254"/>
      <c r="AYK82" s="1254"/>
      <c r="AYL82" s="1254"/>
      <c r="AYM82" s="1254"/>
      <c r="AYN82" s="1254"/>
      <c r="AYO82" s="1254"/>
      <c r="AYP82" s="1254"/>
      <c r="AYQ82" s="1254"/>
      <c r="AYR82" s="1254"/>
      <c r="AYS82" s="1254"/>
      <c r="AYT82" s="1254"/>
      <c r="AYU82" s="1254"/>
      <c r="AYV82" s="1254"/>
      <c r="AYW82" s="1254"/>
      <c r="AYX82" s="1254"/>
      <c r="AYY82" s="1254"/>
      <c r="AYZ82" s="1254"/>
      <c r="AZA82" s="1254"/>
      <c r="AZB82" s="1254"/>
      <c r="AZC82" s="1254"/>
      <c r="AZD82" s="1254"/>
      <c r="AZE82" s="1254"/>
      <c r="AZF82" s="1254"/>
      <c r="AZG82" s="1254"/>
      <c r="AZH82" s="1254"/>
      <c r="AZI82" s="1254"/>
      <c r="AZJ82" s="1254"/>
      <c r="AZK82" s="1254"/>
      <c r="AZL82" s="1254"/>
      <c r="AZM82" s="1254"/>
      <c r="AZN82" s="1254"/>
      <c r="AZO82" s="1254"/>
      <c r="AZP82" s="1254"/>
      <c r="AZQ82" s="1254"/>
      <c r="AZR82" s="1254"/>
      <c r="AZS82" s="1254"/>
      <c r="AZT82" s="1254"/>
      <c r="AZU82" s="1254"/>
      <c r="AZV82" s="1254"/>
      <c r="AZW82" s="1254"/>
      <c r="AZX82" s="1254"/>
      <c r="AZY82" s="1254"/>
      <c r="AZZ82" s="1254"/>
      <c r="BAA82" s="1254"/>
      <c r="BAB82" s="1254"/>
      <c r="BAC82" s="1254"/>
      <c r="BAD82" s="1254"/>
      <c r="BAE82" s="1254"/>
      <c r="BAF82" s="1254"/>
      <c r="BAG82" s="1254"/>
      <c r="BAH82" s="1254"/>
      <c r="BAI82" s="1254"/>
      <c r="BAJ82" s="1254"/>
      <c r="BAK82" s="1254"/>
      <c r="BAL82" s="1254"/>
      <c r="BAM82" s="1254"/>
      <c r="BAN82" s="1254"/>
      <c r="BAO82" s="1254"/>
      <c r="BAP82" s="1254"/>
      <c r="BAQ82" s="1254"/>
      <c r="BAR82" s="1254"/>
      <c r="BAS82" s="1254"/>
      <c r="BAT82" s="1254"/>
      <c r="BAU82" s="1254"/>
      <c r="BAV82" s="1254"/>
      <c r="BAW82" s="1254"/>
      <c r="BAX82" s="1254"/>
      <c r="BAY82" s="1254"/>
      <c r="BAZ82" s="1254"/>
      <c r="BBA82" s="1254"/>
      <c r="BBB82" s="1254"/>
      <c r="BBC82" s="1254"/>
      <c r="BBD82" s="1254"/>
      <c r="BBE82" s="1254"/>
      <c r="BBF82" s="1254"/>
      <c r="BBG82" s="1254"/>
      <c r="BBH82" s="1254"/>
      <c r="BBI82" s="1254"/>
      <c r="BBJ82" s="1254"/>
      <c r="BBK82" s="1254"/>
      <c r="BBL82" s="1254"/>
      <c r="BBM82" s="1254"/>
      <c r="BBN82" s="1254"/>
      <c r="BBO82" s="1254"/>
      <c r="BBP82" s="1254"/>
      <c r="BBQ82" s="1254"/>
      <c r="BBR82" s="1254"/>
      <c r="BBS82" s="1254"/>
      <c r="BBT82" s="1254"/>
      <c r="BBU82" s="1254"/>
      <c r="BBV82" s="1254"/>
      <c r="BBW82" s="1254"/>
      <c r="BBX82" s="1254"/>
      <c r="BBY82" s="1254"/>
      <c r="BBZ82" s="1254"/>
      <c r="BCA82" s="1254"/>
      <c r="BCB82" s="1254"/>
      <c r="BCC82" s="1254"/>
      <c r="BCD82" s="1254"/>
      <c r="BCE82" s="1254"/>
      <c r="BCF82" s="1254"/>
      <c r="BCG82" s="1254"/>
      <c r="BCH82" s="1254"/>
      <c r="BCI82" s="1254"/>
      <c r="BCJ82" s="1254"/>
      <c r="BCK82" s="1254"/>
      <c r="BCL82" s="1254"/>
      <c r="BCM82" s="1254"/>
      <c r="BCN82" s="1254"/>
      <c r="BCO82" s="1254"/>
      <c r="BCP82" s="1254"/>
      <c r="BCQ82" s="1254"/>
      <c r="BCR82" s="1254"/>
      <c r="BCS82" s="1254"/>
      <c r="BCT82" s="1254"/>
      <c r="BCU82" s="1254"/>
      <c r="BCV82" s="1254"/>
      <c r="BCW82" s="1254"/>
      <c r="BCX82" s="1254"/>
      <c r="BCY82" s="1254"/>
      <c r="BCZ82" s="1254"/>
      <c r="BDA82" s="1254"/>
      <c r="BDB82" s="1254"/>
      <c r="BDC82" s="1254"/>
      <c r="BDD82" s="1254"/>
      <c r="BDE82" s="1254"/>
      <c r="BDF82" s="1254"/>
      <c r="BDG82" s="1254"/>
      <c r="BDH82" s="1254"/>
      <c r="BDI82" s="1254"/>
      <c r="BDJ82" s="1254"/>
      <c r="BDK82" s="1254"/>
      <c r="BDL82" s="1254"/>
      <c r="BDM82" s="1254"/>
      <c r="BDN82" s="1254"/>
      <c r="BDO82" s="1254"/>
      <c r="BDP82" s="1254"/>
      <c r="BDQ82" s="1254"/>
      <c r="BDR82" s="1254"/>
      <c r="BDS82" s="1254"/>
      <c r="BDT82" s="1254"/>
      <c r="BDU82" s="1254"/>
      <c r="BDV82" s="1254"/>
      <c r="BDW82" s="1254"/>
      <c r="BDX82" s="1254"/>
      <c r="BDY82" s="1254"/>
      <c r="BDZ82" s="1254"/>
      <c r="BEA82" s="1254"/>
      <c r="BEB82" s="1254"/>
      <c r="BEC82" s="1254"/>
      <c r="BED82" s="1254"/>
      <c r="BEE82" s="1254"/>
      <c r="BEF82" s="1254"/>
      <c r="BEG82" s="1254"/>
      <c r="BEH82" s="1254"/>
      <c r="BEI82" s="1254"/>
      <c r="BEJ82" s="1254"/>
      <c r="BEK82" s="1254"/>
      <c r="BEL82" s="1254"/>
      <c r="BEM82" s="1254"/>
      <c r="BEN82" s="1254"/>
      <c r="BEO82" s="1254"/>
      <c r="BEP82" s="1254"/>
      <c r="BEQ82" s="1254"/>
      <c r="BER82" s="1254"/>
      <c r="BES82" s="1254"/>
      <c r="BET82" s="1254"/>
      <c r="BEU82" s="1254"/>
      <c r="BEW82" s="1254"/>
      <c r="BFB82" s="1254"/>
      <c r="BFC82" s="1254"/>
      <c r="BFE82" s="1254"/>
      <c r="BFF82" s="1254"/>
      <c r="BFG82" s="1254"/>
      <c r="BFH82" s="1254"/>
      <c r="BFI82" s="1254"/>
      <c r="BFJ82" s="1254"/>
      <c r="BFK82" s="1254"/>
      <c r="BFL82" s="1254"/>
      <c r="BFM82" s="1254"/>
      <c r="BFN82" s="1254"/>
      <c r="BFO82" s="1254"/>
      <c r="BFP82" s="1254"/>
      <c r="BFQ82" s="1254"/>
      <c r="BFR82" s="1254"/>
      <c r="BFS82" s="1254"/>
      <c r="BFT82" s="1254"/>
      <c r="BFU82" s="1254"/>
      <c r="BFV82" s="1254"/>
      <c r="BFW82" s="1254"/>
      <c r="BFX82" s="1254"/>
      <c r="BFY82" s="1254"/>
      <c r="BFZ82" s="1254"/>
      <c r="BGA82" s="1254"/>
      <c r="BGB82" s="1254"/>
      <c r="BGC82" s="1254"/>
      <c r="BGD82" s="1254"/>
      <c r="BGE82" s="1254"/>
      <c r="BGF82" s="1254"/>
      <c r="BGG82" s="1254"/>
      <c r="BGH82" s="1254"/>
      <c r="BGI82" s="1254"/>
      <c r="BGJ82" s="1254"/>
      <c r="BGK82" s="1254"/>
      <c r="BGL82" s="1254"/>
      <c r="BGM82" s="1254"/>
      <c r="BGN82" s="1254"/>
      <c r="BGO82" s="1254"/>
      <c r="BGP82" s="1254"/>
      <c r="BGQ82" s="1254"/>
      <c r="BGR82" s="1254"/>
      <c r="BGS82" s="1254"/>
      <c r="BGT82" s="1254"/>
      <c r="BGU82" s="1254"/>
      <c r="BGV82" s="1254"/>
      <c r="BGW82" s="1254"/>
      <c r="BGX82" s="1254"/>
      <c r="BGY82" s="1254"/>
      <c r="BGZ82" s="1254"/>
      <c r="BHA82" s="1254"/>
      <c r="BHB82" s="1254"/>
      <c r="BHC82" s="1254"/>
      <c r="BHD82" s="1254"/>
      <c r="BHE82" s="1254"/>
      <c r="BHF82" s="1254"/>
      <c r="BHG82" s="1254"/>
      <c r="BHH82" s="1254"/>
      <c r="BHI82" s="1254"/>
      <c r="BHJ82" s="1254"/>
      <c r="BHK82" s="1254"/>
      <c r="BHL82" s="1254"/>
      <c r="BHM82" s="1254"/>
      <c r="BHN82" s="1254"/>
      <c r="BHO82" s="1254"/>
      <c r="BHP82" s="1254"/>
      <c r="BHQ82" s="1254"/>
      <c r="BHR82" s="1254"/>
      <c r="BHS82" s="1254"/>
      <c r="BHT82" s="1254"/>
      <c r="BHU82" s="1254"/>
      <c r="BHV82" s="1254"/>
      <c r="BHW82" s="1254"/>
      <c r="BHX82" s="1254"/>
      <c r="BHY82" s="1254"/>
      <c r="BHZ82" s="1254"/>
      <c r="BIA82" s="1254"/>
      <c r="BIB82" s="1254"/>
      <c r="BIC82" s="1254"/>
      <c r="BID82" s="1254"/>
      <c r="BIE82" s="1254"/>
      <c r="BIF82" s="1254"/>
      <c r="BIG82" s="1254"/>
      <c r="BIH82" s="1254"/>
      <c r="BII82" s="1254"/>
      <c r="BIJ82" s="1254"/>
      <c r="BIK82" s="1254"/>
      <c r="BIL82" s="1254"/>
      <c r="BIM82" s="1254"/>
      <c r="BIN82" s="1254"/>
      <c r="BIO82" s="1254"/>
      <c r="BIP82" s="1254"/>
      <c r="BIQ82" s="1254"/>
      <c r="BIR82" s="1254"/>
      <c r="BIS82" s="1254"/>
      <c r="BIT82" s="1254"/>
      <c r="BIU82" s="1254"/>
      <c r="BIV82" s="1254"/>
      <c r="BIW82" s="1254"/>
      <c r="BIX82" s="1254"/>
      <c r="BIY82" s="1254"/>
      <c r="BIZ82" s="1254"/>
      <c r="BJA82" s="1254"/>
      <c r="BJB82" s="1254"/>
      <c r="BJC82" s="1254"/>
      <c r="BJD82" s="1254"/>
      <c r="BJE82" s="1254"/>
      <c r="BJF82" s="1254"/>
      <c r="BJG82" s="1254"/>
      <c r="BJH82" s="1254"/>
      <c r="BJI82" s="1254"/>
      <c r="BJJ82" s="1254"/>
      <c r="BJK82" s="1254"/>
      <c r="BJL82" s="1254"/>
      <c r="BJM82" s="1254"/>
      <c r="BJN82" s="1254"/>
      <c r="BJO82" s="1254"/>
      <c r="BJP82" s="1254"/>
      <c r="BJQ82" s="1254"/>
      <c r="BJR82" s="1254"/>
      <c r="BJS82" s="1254"/>
      <c r="BJT82" s="1254"/>
      <c r="BJU82" s="1254"/>
      <c r="BJV82" s="1254"/>
      <c r="BJW82" s="1254"/>
      <c r="BJX82" s="1254"/>
      <c r="BJY82" s="1254"/>
      <c r="BJZ82" s="1254"/>
      <c r="BKA82" s="1254"/>
      <c r="BKB82" s="1254"/>
      <c r="BKC82" s="1254"/>
      <c r="BKD82" s="1254"/>
      <c r="BKE82" s="1254"/>
      <c r="BKF82" s="1254"/>
      <c r="BKG82" s="1254"/>
      <c r="BKH82" s="1254"/>
      <c r="BKI82" s="1254"/>
      <c r="BKJ82" s="1254"/>
      <c r="BKK82" s="1254"/>
      <c r="BKL82" s="1254"/>
      <c r="BKM82" s="1254"/>
      <c r="BKN82" s="1254"/>
      <c r="BKO82" s="1254"/>
      <c r="BKP82" s="1254"/>
      <c r="BKQ82" s="1254"/>
      <c r="BKR82" s="1254"/>
      <c r="BKS82" s="1254"/>
      <c r="BKT82" s="1254"/>
      <c r="BKU82" s="1254"/>
      <c r="BKV82" s="1254"/>
      <c r="BKW82" s="1254"/>
      <c r="BKX82" s="1254"/>
      <c r="BKY82" s="1254"/>
      <c r="BKZ82" s="1254"/>
      <c r="BLA82" s="1254"/>
      <c r="BLB82" s="1254"/>
      <c r="BLC82" s="1254"/>
      <c r="BLD82" s="1254"/>
      <c r="BLE82" s="1254"/>
      <c r="BLF82" s="1254"/>
      <c r="BLG82" s="1254"/>
      <c r="BLH82" s="1254"/>
      <c r="BLI82" s="1254"/>
      <c r="BLJ82" s="1254"/>
      <c r="BLK82" s="1254"/>
      <c r="BLL82" s="1254"/>
      <c r="BLM82" s="1254"/>
      <c r="BLN82" s="1254"/>
      <c r="BLO82" s="1254"/>
      <c r="BLP82" s="1254"/>
      <c r="BLQ82" s="1254"/>
      <c r="BLR82" s="1254"/>
      <c r="BLS82" s="1254"/>
      <c r="BLT82" s="1254"/>
      <c r="BLU82" s="1254"/>
      <c r="BLV82" s="1254"/>
      <c r="BLW82" s="1254"/>
      <c r="BLX82" s="1254"/>
      <c r="BLY82" s="1254"/>
      <c r="BLZ82" s="1254"/>
      <c r="BMA82" s="1254"/>
      <c r="BMB82" s="1254"/>
      <c r="BMC82" s="1254"/>
      <c r="BMD82" s="1254"/>
      <c r="BME82" s="1254"/>
      <c r="BMF82" s="1254"/>
      <c r="BMG82" s="1254"/>
      <c r="BMH82" s="1254"/>
      <c r="BMI82" s="1254"/>
      <c r="BMJ82" s="1254"/>
      <c r="BMK82" s="1254"/>
      <c r="BML82" s="1254"/>
      <c r="BMM82" s="1254"/>
      <c r="BMN82" s="1254"/>
      <c r="BMO82" s="1254"/>
      <c r="BMP82" s="1254"/>
      <c r="BMQ82" s="1254"/>
      <c r="BMR82" s="1254"/>
      <c r="BMS82" s="1254"/>
      <c r="BMT82" s="1254"/>
      <c r="BMU82" s="1254"/>
      <c r="BMV82" s="1254"/>
      <c r="BMW82" s="1254"/>
      <c r="BMX82" s="1254"/>
      <c r="BMY82" s="1254"/>
      <c r="BMZ82" s="1254"/>
      <c r="BNA82" s="1254"/>
      <c r="BNB82" s="1254"/>
      <c r="BNC82" s="1254"/>
      <c r="BND82" s="1254"/>
      <c r="BNE82" s="1254"/>
      <c r="BNF82" s="1254"/>
      <c r="BNG82" s="1254"/>
      <c r="BNH82" s="1254"/>
      <c r="BNI82" s="1254"/>
      <c r="BNJ82" s="1254"/>
      <c r="BNK82" s="1254"/>
      <c r="BNL82" s="1254"/>
      <c r="BNM82" s="1254"/>
      <c r="BNN82" s="1254"/>
      <c r="BNO82" s="1254"/>
      <c r="BNP82" s="1254"/>
      <c r="BNQ82" s="1254"/>
      <c r="BNR82" s="1254"/>
      <c r="BNS82" s="1254"/>
      <c r="BNT82" s="1254"/>
      <c r="BNU82" s="1254"/>
      <c r="BNV82" s="1254"/>
      <c r="BNW82" s="1254"/>
      <c r="BNX82" s="1254"/>
      <c r="BNY82" s="1254"/>
      <c r="BNZ82" s="1254"/>
      <c r="BOA82" s="1254"/>
      <c r="BOB82" s="1254"/>
      <c r="BOC82" s="1254"/>
      <c r="BOD82" s="1254"/>
      <c r="BOE82" s="1254"/>
      <c r="BOF82" s="1254"/>
      <c r="BOG82" s="1254"/>
      <c r="BOH82" s="1254"/>
      <c r="BOI82" s="1254"/>
      <c r="BOJ82" s="1254"/>
      <c r="BOK82" s="1254"/>
      <c r="BOL82" s="1254"/>
      <c r="BOM82" s="1254"/>
      <c r="BON82" s="1254"/>
      <c r="BOO82" s="1254"/>
      <c r="BOP82" s="1254"/>
      <c r="BOQ82" s="1254"/>
      <c r="BOS82" s="1254"/>
      <c r="BOX82" s="1254"/>
      <c r="BOY82" s="1254"/>
      <c r="BPA82" s="1254"/>
      <c r="BPB82" s="1254"/>
      <c r="BPC82" s="1254"/>
      <c r="BPD82" s="1254"/>
      <c r="BPE82" s="1254"/>
      <c r="BPF82" s="1254"/>
      <c r="BPG82" s="1254"/>
      <c r="BPH82" s="1254"/>
      <c r="BPI82" s="1254"/>
      <c r="BPJ82" s="1254"/>
      <c r="BPK82" s="1254"/>
      <c r="BPL82" s="1254"/>
      <c r="BPM82" s="1254"/>
      <c r="BPN82" s="1254"/>
      <c r="BPO82" s="1254"/>
      <c r="BPP82" s="1254"/>
      <c r="BPQ82" s="1254"/>
      <c r="BPR82" s="1254"/>
      <c r="BPS82" s="1254"/>
      <c r="BPT82" s="1254"/>
      <c r="BPU82" s="1254"/>
      <c r="BPV82" s="1254"/>
      <c r="BPW82" s="1254"/>
      <c r="BPX82" s="1254"/>
      <c r="BPY82" s="1254"/>
      <c r="BPZ82" s="1254"/>
      <c r="BQA82" s="1254"/>
      <c r="BQB82" s="1254"/>
      <c r="BQC82" s="1254"/>
      <c r="BQD82" s="1254"/>
      <c r="BQE82" s="1254"/>
      <c r="BQF82" s="1254"/>
      <c r="BQG82" s="1254"/>
      <c r="BQH82" s="1254"/>
      <c r="BQI82" s="1254"/>
      <c r="BQJ82" s="1254"/>
      <c r="BQK82" s="1254"/>
      <c r="BQL82" s="1254"/>
      <c r="BQM82" s="1254"/>
      <c r="BQN82" s="1254"/>
      <c r="BQO82" s="1254"/>
      <c r="BQP82" s="1254"/>
      <c r="BQQ82" s="1254"/>
      <c r="BQR82" s="1254"/>
      <c r="BQS82" s="1254"/>
      <c r="BQT82" s="1254"/>
      <c r="BQU82" s="1254"/>
      <c r="BQV82" s="1254"/>
      <c r="BQW82" s="1254"/>
      <c r="BQX82" s="1254"/>
      <c r="BQY82" s="1254"/>
      <c r="BQZ82" s="1254"/>
      <c r="BRA82" s="1254"/>
      <c r="BRB82" s="1254"/>
      <c r="BRC82" s="1254"/>
      <c r="BRD82" s="1254"/>
      <c r="BRE82" s="1254"/>
      <c r="BRF82" s="1254"/>
      <c r="BRG82" s="1254"/>
      <c r="BRH82" s="1254"/>
      <c r="BRI82" s="1254"/>
      <c r="BRJ82" s="1254"/>
      <c r="BRK82" s="1254"/>
      <c r="BRL82" s="1254"/>
      <c r="BRM82" s="1254"/>
      <c r="BRN82" s="1254"/>
      <c r="BRO82" s="1254"/>
      <c r="BRP82" s="1254"/>
      <c r="BRQ82" s="1254"/>
      <c r="BRR82" s="1254"/>
      <c r="BRS82" s="1254"/>
      <c r="BRT82" s="1254"/>
      <c r="BRU82" s="1254"/>
      <c r="BRV82" s="1254"/>
      <c r="BRW82" s="1254"/>
      <c r="BRX82" s="1254"/>
      <c r="BRY82" s="1254"/>
      <c r="BRZ82" s="1254"/>
      <c r="BSA82" s="1254"/>
      <c r="BSB82" s="1254"/>
      <c r="BSC82" s="1254"/>
      <c r="BSD82" s="1254"/>
      <c r="BSE82" s="1254"/>
      <c r="BSF82" s="1254"/>
      <c r="BSG82" s="1254"/>
      <c r="BSH82" s="1254"/>
      <c r="BSI82" s="1254"/>
      <c r="BSJ82" s="1254"/>
      <c r="BSK82" s="1254"/>
      <c r="BSL82" s="1254"/>
      <c r="BSM82" s="1254"/>
      <c r="BSN82" s="1254"/>
      <c r="BSO82" s="1254"/>
      <c r="BSP82" s="1254"/>
      <c r="BSQ82" s="1254"/>
      <c r="BSR82" s="1254"/>
      <c r="BSS82" s="1254"/>
      <c r="BST82" s="1254"/>
      <c r="BSU82" s="1254"/>
      <c r="BSV82" s="1254"/>
      <c r="BSW82" s="1254"/>
      <c r="BSX82" s="1254"/>
      <c r="BSY82" s="1254"/>
      <c r="BSZ82" s="1254"/>
      <c r="BTA82" s="1254"/>
      <c r="BTB82" s="1254"/>
      <c r="BTC82" s="1254"/>
      <c r="BTD82" s="1254"/>
      <c r="BTE82" s="1254"/>
      <c r="BTF82" s="1254"/>
      <c r="BTG82" s="1254"/>
      <c r="BTH82" s="1254"/>
      <c r="BTI82" s="1254"/>
      <c r="BTJ82" s="1254"/>
      <c r="BTK82" s="1254"/>
      <c r="BTL82" s="1254"/>
      <c r="BTM82" s="1254"/>
      <c r="BTN82" s="1254"/>
      <c r="BTO82" s="1254"/>
      <c r="BTP82" s="1254"/>
      <c r="BTQ82" s="1254"/>
      <c r="BTR82" s="1254"/>
      <c r="BTS82" s="1254"/>
      <c r="BTT82" s="1254"/>
      <c r="BTU82" s="1254"/>
      <c r="BTV82" s="1254"/>
      <c r="BTW82" s="1254"/>
      <c r="BTX82" s="1254"/>
      <c r="BTY82" s="1254"/>
      <c r="BTZ82" s="1254"/>
      <c r="BUA82" s="1254"/>
      <c r="BUB82" s="1254"/>
      <c r="BUC82" s="1254"/>
      <c r="BUD82" s="1254"/>
      <c r="BUE82" s="1254"/>
      <c r="BUF82" s="1254"/>
      <c r="BUG82" s="1254"/>
      <c r="BUH82" s="1254"/>
      <c r="BUI82" s="1254"/>
      <c r="BUJ82" s="1254"/>
      <c r="BUK82" s="1254"/>
      <c r="BUL82" s="1254"/>
      <c r="BUM82" s="1254"/>
      <c r="BUN82" s="1254"/>
      <c r="BUO82" s="1254"/>
      <c r="BUP82" s="1254"/>
      <c r="BUQ82" s="1254"/>
      <c r="BUR82" s="1254"/>
      <c r="BUS82" s="1254"/>
      <c r="BUT82" s="1254"/>
      <c r="BUU82" s="1254"/>
      <c r="BUV82" s="1254"/>
      <c r="BUW82" s="1254"/>
      <c r="BUX82" s="1254"/>
      <c r="BUY82" s="1254"/>
      <c r="BUZ82" s="1254"/>
      <c r="BVA82" s="1254"/>
      <c r="BVB82" s="1254"/>
      <c r="BVC82" s="1254"/>
      <c r="BVD82" s="1254"/>
      <c r="BVE82" s="1254"/>
      <c r="BVF82" s="1254"/>
      <c r="BVG82" s="1254"/>
      <c r="BVH82" s="1254"/>
      <c r="BVI82" s="1254"/>
      <c r="BVJ82" s="1254"/>
      <c r="BVK82" s="1254"/>
      <c r="BVL82" s="1254"/>
      <c r="BVM82" s="1254"/>
      <c r="BVN82" s="1254"/>
      <c r="BVO82" s="1254"/>
      <c r="BVP82" s="1254"/>
      <c r="BVQ82" s="1254"/>
      <c r="BVR82" s="1254"/>
      <c r="BVS82" s="1254"/>
      <c r="BVT82" s="1254"/>
      <c r="BVU82" s="1254"/>
      <c r="BVV82" s="1254"/>
      <c r="BVW82" s="1254"/>
      <c r="BVX82" s="1254"/>
      <c r="BVY82" s="1254"/>
      <c r="BVZ82" s="1254"/>
      <c r="BWA82" s="1254"/>
      <c r="BWB82" s="1254"/>
      <c r="BWC82" s="1254"/>
      <c r="BWD82" s="1254"/>
      <c r="BWE82" s="1254"/>
      <c r="BWF82" s="1254"/>
      <c r="BWG82" s="1254"/>
      <c r="BWH82" s="1254"/>
      <c r="BWI82" s="1254"/>
      <c r="BWJ82" s="1254"/>
      <c r="BWK82" s="1254"/>
      <c r="BWL82" s="1254"/>
      <c r="BWM82" s="1254"/>
      <c r="BWN82" s="1254"/>
      <c r="BWO82" s="1254"/>
      <c r="BWP82" s="1254"/>
      <c r="BWQ82" s="1254"/>
      <c r="BWR82" s="1254"/>
      <c r="BWS82" s="1254"/>
      <c r="BWT82" s="1254"/>
      <c r="BWU82" s="1254"/>
      <c r="BWV82" s="1254"/>
      <c r="BWW82" s="1254"/>
      <c r="BWX82" s="1254"/>
      <c r="BWY82" s="1254"/>
      <c r="BWZ82" s="1254"/>
      <c r="BXA82" s="1254"/>
      <c r="BXB82" s="1254"/>
      <c r="BXC82" s="1254"/>
      <c r="BXD82" s="1254"/>
      <c r="BXE82" s="1254"/>
      <c r="BXF82" s="1254"/>
      <c r="BXG82" s="1254"/>
      <c r="BXH82" s="1254"/>
      <c r="BXI82" s="1254"/>
      <c r="BXJ82" s="1254"/>
      <c r="BXK82" s="1254"/>
      <c r="BXL82" s="1254"/>
      <c r="BXM82" s="1254"/>
      <c r="BXN82" s="1254"/>
      <c r="BXO82" s="1254"/>
      <c r="BXP82" s="1254"/>
      <c r="BXQ82" s="1254"/>
      <c r="BXR82" s="1254"/>
      <c r="BXS82" s="1254"/>
      <c r="BXT82" s="1254"/>
      <c r="BXU82" s="1254"/>
      <c r="BXV82" s="1254"/>
      <c r="BXW82" s="1254"/>
      <c r="BXX82" s="1254"/>
      <c r="BXY82" s="1254"/>
      <c r="BXZ82" s="1254"/>
      <c r="BYA82" s="1254"/>
      <c r="BYB82" s="1254"/>
      <c r="BYC82" s="1254"/>
      <c r="BYD82" s="1254"/>
      <c r="BYE82" s="1254"/>
      <c r="BYF82" s="1254"/>
      <c r="BYG82" s="1254"/>
      <c r="BYH82" s="1254"/>
      <c r="BYI82" s="1254"/>
      <c r="BYJ82" s="1254"/>
      <c r="BYK82" s="1254"/>
      <c r="BYL82" s="1254"/>
      <c r="BYM82" s="1254"/>
      <c r="BYO82" s="1254"/>
      <c r="BYT82" s="1254"/>
      <c r="BYU82" s="1254"/>
      <c r="BYW82" s="1254"/>
      <c r="BYX82" s="1254"/>
      <c r="BYY82" s="1254"/>
      <c r="BYZ82" s="1254"/>
      <c r="BZA82" s="1254"/>
      <c r="BZB82" s="1254"/>
      <c r="BZC82" s="1254"/>
      <c r="BZD82" s="1254"/>
      <c r="BZE82" s="1254"/>
      <c r="BZF82" s="1254"/>
      <c r="BZG82" s="1254"/>
      <c r="BZH82" s="1254"/>
      <c r="BZI82" s="1254"/>
      <c r="BZJ82" s="1254"/>
      <c r="BZK82" s="1254"/>
      <c r="BZL82" s="1254"/>
      <c r="BZM82" s="1254"/>
      <c r="BZN82" s="1254"/>
      <c r="BZO82" s="1254"/>
      <c r="BZP82" s="1254"/>
      <c r="BZQ82" s="1254"/>
      <c r="BZR82" s="1254"/>
      <c r="BZS82" s="1254"/>
      <c r="BZT82" s="1254"/>
      <c r="BZU82" s="1254"/>
      <c r="BZV82" s="1254"/>
      <c r="BZW82" s="1254"/>
      <c r="BZX82" s="1254"/>
      <c r="BZY82" s="1254"/>
      <c r="BZZ82" s="1254"/>
      <c r="CAA82" s="1254"/>
      <c r="CAB82" s="1254"/>
      <c r="CAC82" s="1254"/>
      <c r="CAD82" s="1254"/>
      <c r="CAE82" s="1254"/>
      <c r="CAF82" s="1254"/>
      <c r="CAG82" s="1254"/>
      <c r="CAH82" s="1254"/>
      <c r="CAI82" s="1254"/>
      <c r="CAJ82" s="1254"/>
      <c r="CAK82" s="1254"/>
      <c r="CAL82" s="1254"/>
      <c r="CAM82" s="1254"/>
      <c r="CAN82" s="1254"/>
      <c r="CAO82" s="1254"/>
      <c r="CAP82" s="1254"/>
      <c r="CAQ82" s="1254"/>
      <c r="CAR82" s="1254"/>
      <c r="CAS82" s="1254"/>
      <c r="CAT82" s="1254"/>
      <c r="CAU82" s="1254"/>
      <c r="CAV82" s="1254"/>
      <c r="CAW82" s="1254"/>
      <c r="CAX82" s="1254"/>
      <c r="CAY82" s="1254"/>
      <c r="CAZ82" s="1254"/>
      <c r="CBA82" s="1254"/>
      <c r="CBB82" s="1254"/>
      <c r="CBC82" s="1254"/>
      <c r="CBD82" s="1254"/>
      <c r="CBE82" s="1254"/>
      <c r="CBF82" s="1254"/>
      <c r="CBG82" s="1254"/>
      <c r="CBH82" s="1254"/>
      <c r="CBI82" s="1254"/>
      <c r="CBJ82" s="1254"/>
      <c r="CBK82" s="1254"/>
      <c r="CBL82" s="1254"/>
      <c r="CBM82" s="1254"/>
      <c r="CBN82" s="1254"/>
      <c r="CBO82" s="1254"/>
      <c r="CBP82" s="1254"/>
      <c r="CBQ82" s="1254"/>
      <c r="CBR82" s="1254"/>
      <c r="CBS82" s="1254"/>
      <c r="CBT82" s="1254"/>
      <c r="CBU82" s="1254"/>
      <c r="CBV82" s="1254"/>
      <c r="CBW82" s="1254"/>
      <c r="CBX82" s="1254"/>
      <c r="CBY82" s="1254"/>
      <c r="CBZ82" s="1254"/>
      <c r="CCA82" s="1254"/>
      <c r="CCB82" s="1254"/>
      <c r="CCC82" s="1254"/>
      <c r="CCD82" s="1254"/>
      <c r="CCE82" s="1254"/>
      <c r="CCF82" s="1254"/>
      <c r="CCG82" s="1254"/>
      <c r="CCH82" s="1254"/>
      <c r="CCI82" s="1254"/>
      <c r="CCJ82" s="1254"/>
      <c r="CCK82" s="1254"/>
      <c r="CCL82" s="1254"/>
      <c r="CCM82" s="1254"/>
      <c r="CCN82" s="1254"/>
      <c r="CCO82" s="1254"/>
      <c r="CCP82" s="1254"/>
      <c r="CCQ82" s="1254"/>
      <c r="CCR82" s="1254"/>
      <c r="CCS82" s="1254"/>
      <c r="CCT82" s="1254"/>
      <c r="CCU82" s="1254"/>
      <c r="CCV82" s="1254"/>
      <c r="CCW82" s="1254"/>
      <c r="CCX82" s="1254"/>
      <c r="CCY82" s="1254"/>
      <c r="CCZ82" s="1254"/>
      <c r="CDA82" s="1254"/>
      <c r="CDB82" s="1254"/>
      <c r="CDC82" s="1254"/>
      <c r="CDD82" s="1254"/>
      <c r="CDE82" s="1254"/>
      <c r="CDF82" s="1254"/>
      <c r="CDG82" s="1254"/>
      <c r="CDH82" s="1254"/>
      <c r="CDI82" s="1254"/>
      <c r="CDJ82" s="1254"/>
      <c r="CDK82" s="1254"/>
      <c r="CDL82" s="1254"/>
      <c r="CDM82" s="1254"/>
      <c r="CDN82" s="1254"/>
      <c r="CDO82" s="1254"/>
      <c r="CDP82" s="1254"/>
      <c r="CDQ82" s="1254"/>
      <c r="CDR82" s="1254"/>
      <c r="CDS82" s="1254"/>
      <c r="CDT82" s="1254"/>
      <c r="CDU82" s="1254"/>
      <c r="CDV82" s="1254"/>
      <c r="CDW82" s="1254"/>
      <c r="CDX82" s="1254"/>
      <c r="CDY82" s="1254"/>
      <c r="CDZ82" s="1254"/>
      <c r="CEA82" s="1254"/>
      <c r="CEB82" s="1254"/>
      <c r="CEC82" s="1254"/>
      <c r="CED82" s="1254"/>
      <c r="CEE82" s="1254"/>
      <c r="CEF82" s="1254"/>
      <c r="CEG82" s="1254"/>
      <c r="CEH82" s="1254"/>
      <c r="CEI82" s="1254"/>
      <c r="CEJ82" s="1254"/>
      <c r="CEK82" s="1254"/>
      <c r="CEL82" s="1254"/>
      <c r="CEM82" s="1254"/>
      <c r="CEN82" s="1254"/>
      <c r="CEO82" s="1254"/>
      <c r="CEP82" s="1254"/>
      <c r="CEQ82" s="1254"/>
      <c r="CER82" s="1254"/>
      <c r="CES82" s="1254"/>
      <c r="CET82" s="1254"/>
      <c r="CEU82" s="1254"/>
      <c r="CEV82" s="1254"/>
      <c r="CEW82" s="1254"/>
      <c r="CEX82" s="1254"/>
      <c r="CEY82" s="1254"/>
      <c r="CEZ82" s="1254"/>
      <c r="CFA82" s="1254"/>
      <c r="CFB82" s="1254"/>
      <c r="CFC82" s="1254"/>
      <c r="CFD82" s="1254"/>
      <c r="CFE82" s="1254"/>
      <c r="CFF82" s="1254"/>
      <c r="CFG82" s="1254"/>
      <c r="CFH82" s="1254"/>
      <c r="CFI82" s="1254"/>
      <c r="CFJ82" s="1254"/>
      <c r="CFK82" s="1254"/>
      <c r="CFL82" s="1254"/>
      <c r="CFM82" s="1254"/>
      <c r="CFN82" s="1254"/>
      <c r="CFO82" s="1254"/>
      <c r="CFP82" s="1254"/>
      <c r="CFQ82" s="1254"/>
      <c r="CFR82" s="1254"/>
      <c r="CFS82" s="1254"/>
      <c r="CFT82" s="1254"/>
      <c r="CFU82" s="1254"/>
      <c r="CFV82" s="1254"/>
      <c r="CFW82" s="1254"/>
      <c r="CFX82" s="1254"/>
      <c r="CFY82" s="1254"/>
      <c r="CFZ82" s="1254"/>
      <c r="CGA82" s="1254"/>
      <c r="CGB82" s="1254"/>
      <c r="CGC82" s="1254"/>
      <c r="CGD82" s="1254"/>
      <c r="CGE82" s="1254"/>
      <c r="CGF82" s="1254"/>
      <c r="CGG82" s="1254"/>
      <c r="CGH82" s="1254"/>
      <c r="CGI82" s="1254"/>
      <c r="CGJ82" s="1254"/>
      <c r="CGK82" s="1254"/>
      <c r="CGL82" s="1254"/>
      <c r="CGM82" s="1254"/>
      <c r="CGN82" s="1254"/>
      <c r="CGO82" s="1254"/>
      <c r="CGP82" s="1254"/>
      <c r="CGQ82" s="1254"/>
      <c r="CGR82" s="1254"/>
      <c r="CGS82" s="1254"/>
      <c r="CGT82" s="1254"/>
      <c r="CGU82" s="1254"/>
      <c r="CGV82" s="1254"/>
      <c r="CGW82" s="1254"/>
      <c r="CGX82" s="1254"/>
      <c r="CGY82" s="1254"/>
      <c r="CGZ82" s="1254"/>
      <c r="CHA82" s="1254"/>
      <c r="CHB82" s="1254"/>
      <c r="CHC82" s="1254"/>
      <c r="CHD82" s="1254"/>
      <c r="CHE82" s="1254"/>
      <c r="CHF82" s="1254"/>
      <c r="CHG82" s="1254"/>
      <c r="CHH82" s="1254"/>
      <c r="CHI82" s="1254"/>
      <c r="CHJ82" s="1254"/>
      <c r="CHK82" s="1254"/>
      <c r="CHL82" s="1254"/>
      <c r="CHM82" s="1254"/>
      <c r="CHN82" s="1254"/>
      <c r="CHO82" s="1254"/>
      <c r="CHP82" s="1254"/>
      <c r="CHQ82" s="1254"/>
      <c r="CHR82" s="1254"/>
      <c r="CHS82" s="1254"/>
      <c r="CHT82" s="1254"/>
      <c r="CHU82" s="1254"/>
      <c r="CHV82" s="1254"/>
      <c r="CHW82" s="1254"/>
      <c r="CHX82" s="1254"/>
      <c r="CHY82" s="1254"/>
      <c r="CHZ82" s="1254"/>
      <c r="CIA82" s="1254"/>
      <c r="CIB82" s="1254"/>
      <c r="CIC82" s="1254"/>
      <c r="CID82" s="1254"/>
      <c r="CIE82" s="1254"/>
      <c r="CIF82" s="1254"/>
      <c r="CIG82" s="1254"/>
      <c r="CIH82" s="1254"/>
      <c r="CII82" s="1254"/>
      <c r="CIK82" s="1254"/>
      <c r="CIP82" s="1254"/>
      <c r="CIQ82" s="1254"/>
      <c r="CIS82" s="1254"/>
      <c r="CIT82" s="1254"/>
      <c r="CIU82" s="1254"/>
      <c r="CIV82" s="1254"/>
      <c r="CIW82" s="1254"/>
      <c r="CIX82" s="1254"/>
      <c r="CIY82" s="1254"/>
      <c r="CIZ82" s="1254"/>
      <c r="CJA82" s="1254"/>
      <c r="CJB82" s="1254"/>
      <c r="CJC82" s="1254"/>
      <c r="CJD82" s="1254"/>
      <c r="CJE82" s="1254"/>
      <c r="CJF82" s="1254"/>
      <c r="CJG82" s="1254"/>
      <c r="CJH82" s="1254"/>
      <c r="CJI82" s="1254"/>
      <c r="CJJ82" s="1254"/>
      <c r="CJK82" s="1254"/>
      <c r="CJL82" s="1254"/>
      <c r="CJM82" s="1254"/>
      <c r="CJN82" s="1254"/>
      <c r="CJO82" s="1254"/>
      <c r="CJP82" s="1254"/>
      <c r="CJQ82" s="1254"/>
      <c r="CJR82" s="1254"/>
      <c r="CJS82" s="1254"/>
      <c r="CJT82" s="1254"/>
      <c r="CJU82" s="1254"/>
      <c r="CJV82" s="1254"/>
      <c r="CJW82" s="1254"/>
      <c r="CJX82" s="1254"/>
      <c r="CJY82" s="1254"/>
      <c r="CJZ82" s="1254"/>
      <c r="CKA82" s="1254"/>
      <c r="CKB82" s="1254"/>
      <c r="CKC82" s="1254"/>
      <c r="CKD82" s="1254"/>
      <c r="CKE82" s="1254"/>
      <c r="CKF82" s="1254"/>
      <c r="CKG82" s="1254"/>
      <c r="CKH82" s="1254"/>
      <c r="CKI82" s="1254"/>
      <c r="CKJ82" s="1254"/>
      <c r="CKK82" s="1254"/>
      <c r="CKL82" s="1254"/>
      <c r="CKM82" s="1254"/>
      <c r="CKN82" s="1254"/>
      <c r="CKO82" s="1254"/>
      <c r="CKP82" s="1254"/>
      <c r="CKQ82" s="1254"/>
      <c r="CKR82" s="1254"/>
      <c r="CKS82" s="1254"/>
      <c r="CKT82" s="1254"/>
      <c r="CKU82" s="1254"/>
      <c r="CKV82" s="1254"/>
      <c r="CKW82" s="1254"/>
      <c r="CKX82" s="1254"/>
      <c r="CKY82" s="1254"/>
      <c r="CKZ82" s="1254"/>
      <c r="CLA82" s="1254"/>
      <c r="CLB82" s="1254"/>
      <c r="CLC82" s="1254"/>
      <c r="CLD82" s="1254"/>
      <c r="CLE82" s="1254"/>
      <c r="CLF82" s="1254"/>
      <c r="CLG82" s="1254"/>
      <c r="CLH82" s="1254"/>
      <c r="CLI82" s="1254"/>
      <c r="CLJ82" s="1254"/>
      <c r="CLK82" s="1254"/>
      <c r="CLL82" s="1254"/>
      <c r="CLM82" s="1254"/>
      <c r="CLN82" s="1254"/>
      <c r="CLO82" s="1254"/>
      <c r="CLP82" s="1254"/>
      <c r="CLQ82" s="1254"/>
      <c r="CLR82" s="1254"/>
      <c r="CLS82" s="1254"/>
      <c r="CLT82" s="1254"/>
      <c r="CLU82" s="1254"/>
      <c r="CLV82" s="1254"/>
      <c r="CLW82" s="1254"/>
      <c r="CLX82" s="1254"/>
      <c r="CLY82" s="1254"/>
      <c r="CLZ82" s="1254"/>
      <c r="CMA82" s="1254"/>
      <c r="CMB82" s="1254"/>
      <c r="CMC82" s="1254"/>
      <c r="CMD82" s="1254"/>
      <c r="CME82" s="1254"/>
      <c r="CMF82" s="1254"/>
      <c r="CMG82" s="1254"/>
      <c r="CMH82" s="1254"/>
      <c r="CMI82" s="1254"/>
      <c r="CMJ82" s="1254"/>
      <c r="CMK82" s="1254"/>
      <c r="CML82" s="1254"/>
      <c r="CMM82" s="1254"/>
      <c r="CMN82" s="1254"/>
      <c r="CMO82" s="1254"/>
      <c r="CMP82" s="1254"/>
      <c r="CMQ82" s="1254"/>
      <c r="CMR82" s="1254"/>
      <c r="CMS82" s="1254"/>
      <c r="CMT82" s="1254"/>
      <c r="CMU82" s="1254"/>
      <c r="CMV82" s="1254"/>
      <c r="CMW82" s="1254"/>
      <c r="CMX82" s="1254"/>
      <c r="CMY82" s="1254"/>
      <c r="CMZ82" s="1254"/>
      <c r="CNA82" s="1254"/>
      <c r="CNB82" s="1254"/>
      <c r="CNC82" s="1254"/>
      <c r="CND82" s="1254"/>
      <c r="CNE82" s="1254"/>
      <c r="CNF82" s="1254"/>
      <c r="CNG82" s="1254"/>
      <c r="CNH82" s="1254"/>
      <c r="CNI82" s="1254"/>
      <c r="CNJ82" s="1254"/>
      <c r="CNK82" s="1254"/>
      <c r="CNL82" s="1254"/>
      <c r="CNM82" s="1254"/>
      <c r="CNN82" s="1254"/>
      <c r="CNO82" s="1254"/>
      <c r="CNP82" s="1254"/>
      <c r="CNQ82" s="1254"/>
      <c r="CNR82" s="1254"/>
      <c r="CNS82" s="1254"/>
      <c r="CNT82" s="1254"/>
      <c r="CNU82" s="1254"/>
      <c r="CNV82" s="1254"/>
      <c r="CNW82" s="1254"/>
      <c r="CNX82" s="1254"/>
      <c r="CNY82" s="1254"/>
      <c r="CNZ82" s="1254"/>
      <c r="COA82" s="1254"/>
      <c r="COB82" s="1254"/>
      <c r="COC82" s="1254"/>
      <c r="COD82" s="1254"/>
      <c r="COE82" s="1254"/>
      <c r="COF82" s="1254"/>
      <c r="COG82" s="1254"/>
      <c r="COH82" s="1254"/>
      <c r="COI82" s="1254"/>
      <c r="COJ82" s="1254"/>
      <c r="COK82" s="1254"/>
      <c r="COL82" s="1254"/>
      <c r="COM82" s="1254"/>
      <c r="CON82" s="1254"/>
      <c r="COO82" s="1254"/>
      <c r="COP82" s="1254"/>
      <c r="COQ82" s="1254"/>
      <c r="COR82" s="1254"/>
      <c r="COS82" s="1254"/>
      <c r="COT82" s="1254"/>
      <c r="COU82" s="1254"/>
      <c r="COV82" s="1254"/>
      <c r="COW82" s="1254"/>
      <c r="COX82" s="1254"/>
      <c r="COY82" s="1254"/>
      <c r="COZ82" s="1254"/>
      <c r="CPA82" s="1254"/>
      <c r="CPB82" s="1254"/>
      <c r="CPC82" s="1254"/>
      <c r="CPD82" s="1254"/>
      <c r="CPE82" s="1254"/>
      <c r="CPF82" s="1254"/>
      <c r="CPG82" s="1254"/>
      <c r="CPH82" s="1254"/>
      <c r="CPI82" s="1254"/>
      <c r="CPJ82" s="1254"/>
      <c r="CPK82" s="1254"/>
      <c r="CPL82" s="1254"/>
      <c r="CPM82" s="1254"/>
      <c r="CPN82" s="1254"/>
      <c r="CPO82" s="1254"/>
      <c r="CPP82" s="1254"/>
      <c r="CPQ82" s="1254"/>
      <c r="CPR82" s="1254"/>
      <c r="CPS82" s="1254"/>
      <c r="CPT82" s="1254"/>
      <c r="CPU82" s="1254"/>
      <c r="CPV82" s="1254"/>
      <c r="CPW82" s="1254"/>
      <c r="CPX82" s="1254"/>
      <c r="CPY82" s="1254"/>
      <c r="CPZ82" s="1254"/>
      <c r="CQA82" s="1254"/>
      <c r="CQB82" s="1254"/>
      <c r="CQC82" s="1254"/>
      <c r="CQD82" s="1254"/>
      <c r="CQE82" s="1254"/>
      <c r="CQF82" s="1254"/>
      <c r="CQG82" s="1254"/>
      <c r="CQH82" s="1254"/>
      <c r="CQI82" s="1254"/>
      <c r="CQJ82" s="1254"/>
      <c r="CQK82" s="1254"/>
      <c r="CQL82" s="1254"/>
      <c r="CQM82" s="1254"/>
      <c r="CQN82" s="1254"/>
      <c r="CQO82" s="1254"/>
      <c r="CQP82" s="1254"/>
      <c r="CQQ82" s="1254"/>
      <c r="CQR82" s="1254"/>
      <c r="CQS82" s="1254"/>
      <c r="CQT82" s="1254"/>
      <c r="CQU82" s="1254"/>
      <c r="CQV82" s="1254"/>
      <c r="CQW82" s="1254"/>
      <c r="CQX82" s="1254"/>
      <c r="CQY82" s="1254"/>
      <c r="CQZ82" s="1254"/>
      <c r="CRA82" s="1254"/>
      <c r="CRB82" s="1254"/>
      <c r="CRC82" s="1254"/>
      <c r="CRD82" s="1254"/>
      <c r="CRE82" s="1254"/>
      <c r="CRF82" s="1254"/>
      <c r="CRG82" s="1254"/>
      <c r="CRH82" s="1254"/>
      <c r="CRI82" s="1254"/>
      <c r="CRJ82" s="1254"/>
      <c r="CRK82" s="1254"/>
      <c r="CRL82" s="1254"/>
      <c r="CRM82" s="1254"/>
      <c r="CRN82" s="1254"/>
      <c r="CRO82" s="1254"/>
      <c r="CRP82" s="1254"/>
      <c r="CRQ82" s="1254"/>
      <c r="CRR82" s="1254"/>
      <c r="CRS82" s="1254"/>
      <c r="CRT82" s="1254"/>
      <c r="CRU82" s="1254"/>
      <c r="CRV82" s="1254"/>
      <c r="CRW82" s="1254"/>
      <c r="CRX82" s="1254"/>
      <c r="CRY82" s="1254"/>
      <c r="CRZ82" s="1254"/>
      <c r="CSA82" s="1254"/>
      <c r="CSB82" s="1254"/>
      <c r="CSC82" s="1254"/>
      <c r="CSD82" s="1254"/>
      <c r="CSE82" s="1254"/>
      <c r="CSG82" s="1254"/>
      <c r="CSL82" s="1254"/>
      <c r="CSM82" s="1254"/>
      <c r="CSO82" s="1254"/>
      <c r="CSP82" s="1254"/>
      <c r="CSQ82" s="1254"/>
      <c r="CSR82" s="1254"/>
      <c r="CSS82" s="1254"/>
      <c r="CST82" s="1254"/>
      <c r="CSU82" s="1254"/>
      <c r="CSV82" s="1254"/>
      <c r="CSW82" s="1254"/>
      <c r="CSX82" s="1254"/>
      <c r="CSY82" s="1254"/>
      <c r="CSZ82" s="1254"/>
      <c r="CTA82" s="1254"/>
      <c r="CTB82" s="1254"/>
      <c r="CTC82" s="1254"/>
      <c r="CTD82" s="1254"/>
      <c r="CTE82" s="1254"/>
      <c r="CTF82" s="1254"/>
      <c r="CTG82" s="1254"/>
      <c r="CTH82" s="1254"/>
      <c r="CTI82" s="1254"/>
      <c r="CTJ82" s="1254"/>
      <c r="CTK82" s="1254"/>
      <c r="CTL82" s="1254"/>
      <c r="CTM82" s="1254"/>
      <c r="CTN82" s="1254"/>
      <c r="CTO82" s="1254"/>
      <c r="CTP82" s="1254"/>
      <c r="CTQ82" s="1254"/>
      <c r="CTR82" s="1254"/>
      <c r="CTS82" s="1254"/>
      <c r="CTT82" s="1254"/>
      <c r="CTU82" s="1254"/>
      <c r="CTV82" s="1254"/>
      <c r="CTW82" s="1254"/>
      <c r="CTX82" s="1254"/>
      <c r="CTY82" s="1254"/>
      <c r="CTZ82" s="1254"/>
      <c r="CUA82" s="1254"/>
      <c r="CUB82" s="1254"/>
      <c r="CUC82" s="1254"/>
      <c r="CUD82" s="1254"/>
      <c r="CUE82" s="1254"/>
      <c r="CUF82" s="1254"/>
      <c r="CUG82" s="1254"/>
      <c r="CUH82" s="1254"/>
      <c r="CUI82" s="1254"/>
      <c r="CUJ82" s="1254"/>
      <c r="CUK82" s="1254"/>
      <c r="CUL82" s="1254"/>
      <c r="CUM82" s="1254"/>
      <c r="CUN82" s="1254"/>
      <c r="CUO82" s="1254"/>
      <c r="CUP82" s="1254"/>
      <c r="CUQ82" s="1254"/>
      <c r="CUR82" s="1254"/>
      <c r="CUS82" s="1254"/>
      <c r="CUT82" s="1254"/>
      <c r="CUU82" s="1254"/>
      <c r="CUV82" s="1254"/>
      <c r="CUW82" s="1254"/>
      <c r="CUX82" s="1254"/>
      <c r="CUY82" s="1254"/>
      <c r="CUZ82" s="1254"/>
      <c r="CVA82" s="1254"/>
      <c r="CVB82" s="1254"/>
      <c r="CVC82" s="1254"/>
      <c r="CVD82" s="1254"/>
      <c r="CVE82" s="1254"/>
      <c r="CVF82" s="1254"/>
      <c r="CVG82" s="1254"/>
      <c r="CVH82" s="1254"/>
      <c r="CVI82" s="1254"/>
      <c r="CVJ82" s="1254"/>
      <c r="CVK82" s="1254"/>
      <c r="CVL82" s="1254"/>
      <c r="CVM82" s="1254"/>
      <c r="CVN82" s="1254"/>
      <c r="CVO82" s="1254"/>
      <c r="CVP82" s="1254"/>
      <c r="CVQ82" s="1254"/>
      <c r="CVR82" s="1254"/>
      <c r="CVS82" s="1254"/>
      <c r="CVT82" s="1254"/>
      <c r="CVU82" s="1254"/>
      <c r="CVV82" s="1254"/>
      <c r="CVW82" s="1254"/>
      <c r="CVX82" s="1254"/>
      <c r="CVY82" s="1254"/>
      <c r="CVZ82" s="1254"/>
      <c r="CWA82" s="1254"/>
      <c r="CWB82" s="1254"/>
      <c r="CWC82" s="1254"/>
      <c r="CWD82" s="1254"/>
      <c r="CWE82" s="1254"/>
      <c r="CWF82" s="1254"/>
      <c r="CWG82" s="1254"/>
      <c r="CWH82" s="1254"/>
      <c r="CWI82" s="1254"/>
      <c r="CWJ82" s="1254"/>
      <c r="CWK82" s="1254"/>
      <c r="CWL82" s="1254"/>
      <c r="CWM82" s="1254"/>
      <c r="CWN82" s="1254"/>
      <c r="CWO82" s="1254"/>
      <c r="CWP82" s="1254"/>
      <c r="CWQ82" s="1254"/>
      <c r="CWR82" s="1254"/>
      <c r="CWS82" s="1254"/>
      <c r="CWT82" s="1254"/>
      <c r="CWU82" s="1254"/>
      <c r="CWV82" s="1254"/>
      <c r="CWW82" s="1254"/>
      <c r="CWX82" s="1254"/>
      <c r="CWY82" s="1254"/>
      <c r="CWZ82" s="1254"/>
      <c r="CXA82" s="1254"/>
      <c r="CXB82" s="1254"/>
      <c r="CXC82" s="1254"/>
      <c r="CXD82" s="1254"/>
      <c r="CXE82" s="1254"/>
      <c r="CXF82" s="1254"/>
      <c r="CXG82" s="1254"/>
      <c r="CXH82" s="1254"/>
      <c r="CXI82" s="1254"/>
      <c r="CXJ82" s="1254"/>
      <c r="CXK82" s="1254"/>
      <c r="CXL82" s="1254"/>
      <c r="CXM82" s="1254"/>
      <c r="CXN82" s="1254"/>
      <c r="CXO82" s="1254"/>
      <c r="CXP82" s="1254"/>
      <c r="CXQ82" s="1254"/>
      <c r="CXR82" s="1254"/>
      <c r="CXS82" s="1254"/>
      <c r="CXT82" s="1254"/>
      <c r="CXU82" s="1254"/>
      <c r="CXV82" s="1254"/>
      <c r="CXW82" s="1254"/>
      <c r="CXX82" s="1254"/>
      <c r="CXY82" s="1254"/>
      <c r="CXZ82" s="1254"/>
      <c r="CYA82" s="1254"/>
      <c r="CYB82" s="1254"/>
      <c r="CYC82" s="1254"/>
      <c r="CYD82" s="1254"/>
      <c r="CYE82" s="1254"/>
      <c r="CYF82" s="1254"/>
      <c r="CYG82" s="1254"/>
      <c r="CYH82" s="1254"/>
      <c r="CYI82" s="1254"/>
      <c r="CYJ82" s="1254"/>
      <c r="CYK82" s="1254"/>
      <c r="CYL82" s="1254"/>
      <c r="CYM82" s="1254"/>
      <c r="CYN82" s="1254"/>
      <c r="CYO82" s="1254"/>
      <c r="CYP82" s="1254"/>
      <c r="CYQ82" s="1254"/>
      <c r="CYR82" s="1254"/>
      <c r="CYS82" s="1254"/>
      <c r="CYT82" s="1254"/>
      <c r="CYU82" s="1254"/>
      <c r="CYV82" s="1254"/>
      <c r="CYW82" s="1254"/>
      <c r="CYX82" s="1254"/>
      <c r="CYY82" s="1254"/>
      <c r="CYZ82" s="1254"/>
      <c r="CZA82" s="1254"/>
      <c r="CZB82" s="1254"/>
      <c r="CZC82" s="1254"/>
      <c r="CZD82" s="1254"/>
      <c r="CZE82" s="1254"/>
      <c r="CZF82" s="1254"/>
      <c r="CZG82" s="1254"/>
      <c r="CZH82" s="1254"/>
      <c r="CZI82" s="1254"/>
      <c r="CZJ82" s="1254"/>
      <c r="CZK82" s="1254"/>
      <c r="CZL82" s="1254"/>
      <c r="CZM82" s="1254"/>
      <c r="CZN82" s="1254"/>
      <c r="CZO82" s="1254"/>
      <c r="CZP82" s="1254"/>
      <c r="CZQ82" s="1254"/>
      <c r="CZR82" s="1254"/>
      <c r="CZS82" s="1254"/>
      <c r="CZT82" s="1254"/>
      <c r="CZU82" s="1254"/>
      <c r="CZV82" s="1254"/>
      <c r="CZW82" s="1254"/>
      <c r="CZX82" s="1254"/>
      <c r="CZY82" s="1254"/>
      <c r="CZZ82" s="1254"/>
      <c r="DAA82" s="1254"/>
      <c r="DAB82" s="1254"/>
      <c r="DAC82" s="1254"/>
      <c r="DAD82" s="1254"/>
      <c r="DAE82" s="1254"/>
      <c r="DAF82" s="1254"/>
      <c r="DAG82" s="1254"/>
      <c r="DAH82" s="1254"/>
      <c r="DAI82" s="1254"/>
      <c r="DAJ82" s="1254"/>
      <c r="DAK82" s="1254"/>
      <c r="DAL82" s="1254"/>
      <c r="DAM82" s="1254"/>
      <c r="DAN82" s="1254"/>
      <c r="DAO82" s="1254"/>
      <c r="DAP82" s="1254"/>
      <c r="DAQ82" s="1254"/>
      <c r="DAR82" s="1254"/>
      <c r="DAS82" s="1254"/>
      <c r="DAT82" s="1254"/>
      <c r="DAU82" s="1254"/>
      <c r="DAV82" s="1254"/>
      <c r="DAW82" s="1254"/>
      <c r="DAX82" s="1254"/>
      <c r="DAY82" s="1254"/>
      <c r="DAZ82" s="1254"/>
      <c r="DBA82" s="1254"/>
      <c r="DBB82" s="1254"/>
      <c r="DBC82" s="1254"/>
      <c r="DBD82" s="1254"/>
      <c r="DBE82" s="1254"/>
      <c r="DBF82" s="1254"/>
      <c r="DBG82" s="1254"/>
      <c r="DBH82" s="1254"/>
      <c r="DBI82" s="1254"/>
      <c r="DBJ82" s="1254"/>
      <c r="DBK82" s="1254"/>
      <c r="DBL82" s="1254"/>
      <c r="DBM82" s="1254"/>
      <c r="DBN82" s="1254"/>
      <c r="DBO82" s="1254"/>
      <c r="DBP82" s="1254"/>
      <c r="DBQ82" s="1254"/>
      <c r="DBR82" s="1254"/>
      <c r="DBS82" s="1254"/>
      <c r="DBT82" s="1254"/>
      <c r="DBU82" s="1254"/>
      <c r="DBV82" s="1254"/>
      <c r="DBW82" s="1254"/>
      <c r="DBX82" s="1254"/>
      <c r="DBY82" s="1254"/>
      <c r="DBZ82" s="1254"/>
      <c r="DCA82" s="1254"/>
      <c r="DCC82" s="1254"/>
      <c r="DCH82" s="1254"/>
      <c r="DCI82" s="1254"/>
      <c r="DCK82" s="1254"/>
      <c r="DCL82" s="1254"/>
      <c r="DCM82" s="1254"/>
      <c r="DCN82" s="1254"/>
      <c r="DCO82" s="1254"/>
      <c r="DCP82" s="1254"/>
      <c r="DCQ82" s="1254"/>
      <c r="DCR82" s="1254"/>
      <c r="DCS82" s="1254"/>
      <c r="DCT82" s="1254"/>
      <c r="DCU82" s="1254"/>
      <c r="DCV82" s="1254"/>
      <c r="DCW82" s="1254"/>
      <c r="DCX82" s="1254"/>
      <c r="DCY82" s="1254"/>
      <c r="DCZ82" s="1254"/>
      <c r="DDA82" s="1254"/>
      <c r="DDB82" s="1254"/>
      <c r="DDC82" s="1254"/>
      <c r="DDD82" s="1254"/>
      <c r="DDE82" s="1254"/>
      <c r="DDF82" s="1254"/>
      <c r="DDG82" s="1254"/>
      <c r="DDH82" s="1254"/>
      <c r="DDI82" s="1254"/>
      <c r="DDJ82" s="1254"/>
      <c r="DDK82" s="1254"/>
      <c r="DDL82" s="1254"/>
      <c r="DDM82" s="1254"/>
      <c r="DDN82" s="1254"/>
      <c r="DDO82" s="1254"/>
      <c r="DDP82" s="1254"/>
      <c r="DDQ82" s="1254"/>
      <c r="DDR82" s="1254"/>
      <c r="DDS82" s="1254"/>
      <c r="DDT82" s="1254"/>
      <c r="DDU82" s="1254"/>
      <c r="DDV82" s="1254"/>
      <c r="DDW82" s="1254"/>
      <c r="DDX82" s="1254"/>
      <c r="DDY82" s="1254"/>
      <c r="DDZ82" s="1254"/>
      <c r="DEA82" s="1254"/>
      <c r="DEB82" s="1254"/>
      <c r="DEC82" s="1254"/>
      <c r="DED82" s="1254"/>
      <c r="DEE82" s="1254"/>
      <c r="DEF82" s="1254"/>
      <c r="DEG82" s="1254"/>
      <c r="DEH82" s="1254"/>
      <c r="DEI82" s="1254"/>
      <c r="DEJ82" s="1254"/>
      <c r="DEK82" s="1254"/>
      <c r="DEL82" s="1254"/>
      <c r="DEM82" s="1254"/>
      <c r="DEN82" s="1254"/>
      <c r="DEO82" s="1254"/>
      <c r="DEP82" s="1254"/>
      <c r="DEQ82" s="1254"/>
      <c r="DER82" s="1254"/>
      <c r="DES82" s="1254"/>
      <c r="DET82" s="1254"/>
      <c r="DEU82" s="1254"/>
      <c r="DEV82" s="1254"/>
      <c r="DEW82" s="1254"/>
      <c r="DEX82" s="1254"/>
      <c r="DEY82" s="1254"/>
      <c r="DEZ82" s="1254"/>
      <c r="DFA82" s="1254"/>
      <c r="DFB82" s="1254"/>
      <c r="DFC82" s="1254"/>
      <c r="DFD82" s="1254"/>
      <c r="DFE82" s="1254"/>
      <c r="DFF82" s="1254"/>
      <c r="DFG82" s="1254"/>
      <c r="DFH82" s="1254"/>
      <c r="DFI82" s="1254"/>
      <c r="DFJ82" s="1254"/>
      <c r="DFK82" s="1254"/>
      <c r="DFL82" s="1254"/>
      <c r="DFM82" s="1254"/>
      <c r="DFN82" s="1254"/>
      <c r="DFO82" s="1254"/>
      <c r="DFP82" s="1254"/>
      <c r="DFQ82" s="1254"/>
      <c r="DFR82" s="1254"/>
      <c r="DFS82" s="1254"/>
      <c r="DFT82" s="1254"/>
      <c r="DFU82" s="1254"/>
      <c r="DFV82" s="1254"/>
      <c r="DFW82" s="1254"/>
      <c r="DFX82" s="1254"/>
      <c r="DFY82" s="1254"/>
      <c r="DFZ82" s="1254"/>
      <c r="DGA82" s="1254"/>
      <c r="DGB82" s="1254"/>
      <c r="DGC82" s="1254"/>
      <c r="DGD82" s="1254"/>
      <c r="DGE82" s="1254"/>
      <c r="DGF82" s="1254"/>
      <c r="DGG82" s="1254"/>
      <c r="DGH82" s="1254"/>
      <c r="DGI82" s="1254"/>
      <c r="DGJ82" s="1254"/>
      <c r="DGK82" s="1254"/>
      <c r="DGL82" s="1254"/>
      <c r="DGM82" s="1254"/>
      <c r="DGN82" s="1254"/>
      <c r="DGO82" s="1254"/>
      <c r="DGP82" s="1254"/>
      <c r="DGQ82" s="1254"/>
      <c r="DGR82" s="1254"/>
      <c r="DGS82" s="1254"/>
      <c r="DGT82" s="1254"/>
      <c r="DGU82" s="1254"/>
      <c r="DGV82" s="1254"/>
      <c r="DGW82" s="1254"/>
      <c r="DGX82" s="1254"/>
      <c r="DGY82" s="1254"/>
      <c r="DGZ82" s="1254"/>
      <c r="DHA82" s="1254"/>
      <c r="DHB82" s="1254"/>
      <c r="DHC82" s="1254"/>
      <c r="DHD82" s="1254"/>
      <c r="DHE82" s="1254"/>
      <c r="DHF82" s="1254"/>
      <c r="DHG82" s="1254"/>
      <c r="DHH82" s="1254"/>
      <c r="DHI82" s="1254"/>
      <c r="DHJ82" s="1254"/>
      <c r="DHK82" s="1254"/>
      <c r="DHL82" s="1254"/>
      <c r="DHM82" s="1254"/>
      <c r="DHN82" s="1254"/>
      <c r="DHO82" s="1254"/>
      <c r="DHP82" s="1254"/>
      <c r="DHQ82" s="1254"/>
      <c r="DHR82" s="1254"/>
      <c r="DHS82" s="1254"/>
      <c r="DHT82" s="1254"/>
      <c r="DHU82" s="1254"/>
      <c r="DHV82" s="1254"/>
      <c r="DHW82" s="1254"/>
      <c r="DHX82" s="1254"/>
      <c r="DHY82" s="1254"/>
      <c r="DHZ82" s="1254"/>
      <c r="DIA82" s="1254"/>
      <c r="DIB82" s="1254"/>
      <c r="DIC82" s="1254"/>
      <c r="DID82" s="1254"/>
      <c r="DIE82" s="1254"/>
      <c r="DIF82" s="1254"/>
      <c r="DIG82" s="1254"/>
      <c r="DIH82" s="1254"/>
      <c r="DII82" s="1254"/>
      <c r="DIJ82" s="1254"/>
      <c r="DIK82" s="1254"/>
      <c r="DIL82" s="1254"/>
      <c r="DIM82" s="1254"/>
      <c r="DIN82" s="1254"/>
      <c r="DIO82" s="1254"/>
      <c r="DIP82" s="1254"/>
      <c r="DIQ82" s="1254"/>
      <c r="DIR82" s="1254"/>
      <c r="DIS82" s="1254"/>
      <c r="DIT82" s="1254"/>
      <c r="DIU82" s="1254"/>
      <c r="DIV82" s="1254"/>
      <c r="DIW82" s="1254"/>
      <c r="DIX82" s="1254"/>
      <c r="DIY82" s="1254"/>
      <c r="DIZ82" s="1254"/>
      <c r="DJA82" s="1254"/>
      <c r="DJB82" s="1254"/>
      <c r="DJC82" s="1254"/>
      <c r="DJD82" s="1254"/>
      <c r="DJE82" s="1254"/>
      <c r="DJF82" s="1254"/>
      <c r="DJG82" s="1254"/>
      <c r="DJH82" s="1254"/>
      <c r="DJI82" s="1254"/>
      <c r="DJJ82" s="1254"/>
      <c r="DJK82" s="1254"/>
      <c r="DJL82" s="1254"/>
      <c r="DJM82" s="1254"/>
      <c r="DJN82" s="1254"/>
      <c r="DJO82" s="1254"/>
      <c r="DJP82" s="1254"/>
      <c r="DJQ82" s="1254"/>
      <c r="DJR82" s="1254"/>
      <c r="DJS82" s="1254"/>
      <c r="DJT82" s="1254"/>
      <c r="DJU82" s="1254"/>
      <c r="DJV82" s="1254"/>
      <c r="DJW82" s="1254"/>
      <c r="DJX82" s="1254"/>
      <c r="DJY82" s="1254"/>
      <c r="DJZ82" s="1254"/>
      <c r="DKA82" s="1254"/>
      <c r="DKB82" s="1254"/>
      <c r="DKC82" s="1254"/>
      <c r="DKD82" s="1254"/>
      <c r="DKE82" s="1254"/>
      <c r="DKF82" s="1254"/>
      <c r="DKG82" s="1254"/>
      <c r="DKH82" s="1254"/>
      <c r="DKI82" s="1254"/>
      <c r="DKJ82" s="1254"/>
      <c r="DKK82" s="1254"/>
      <c r="DKL82" s="1254"/>
      <c r="DKM82" s="1254"/>
      <c r="DKN82" s="1254"/>
      <c r="DKO82" s="1254"/>
      <c r="DKP82" s="1254"/>
      <c r="DKQ82" s="1254"/>
      <c r="DKR82" s="1254"/>
      <c r="DKS82" s="1254"/>
      <c r="DKT82" s="1254"/>
      <c r="DKU82" s="1254"/>
      <c r="DKV82" s="1254"/>
      <c r="DKW82" s="1254"/>
      <c r="DKX82" s="1254"/>
      <c r="DKY82" s="1254"/>
      <c r="DKZ82" s="1254"/>
      <c r="DLA82" s="1254"/>
      <c r="DLB82" s="1254"/>
      <c r="DLC82" s="1254"/>
      <c r="DLD82" s="1254"/>
      <c r="DLE82" s="1254"/>
      <c r="DLF82" s="1254"/>
      <c r="DLG82" s="1254"/>
      <c r="DLH82" s="1254"/>
      <c r="DLI82" s="1254"/>
      <c r="DLJ82" s="1254"/>
      <c r="DLK82" s="1254"/>
      <c r="DLL82" s="1254"/>
      <c r="DLM82" s="1254"/>
      <c r="DLN82" s="1254"/>
      <c r="DLO82" s="1254"/>
      <c r="DLP82" s="1254"/>
      <c r="DLQ82" s="1254"/>
      <c r="DLR82" s="1254"/>
      <c r="DLS82" s="1254"/>
      <c r="DLT82" s="1254"/>
      <c r="DLU82" s="1254"/>
      <c r="DLV82" s="1254"/>
      <c r="DLW82" s="1254"/>
      <c r="DLY82" s="1254"/>
      <c r="DMD82" s="1254"/>
      <c r="DME82" s="1254"/>
      <c r="DMG82" s="1254"/>
      <c r="DMH82" s="1254"/>
      <c r="DMI82" s="1254"/>
      <c r="DMJ82" s="1254"/>
      <c r="DMK82" s="1254"/>
      <c r="DML82" s="1254"/>
      <c r="DMM82" s="1254"/>
      <c r="DMN82" s="1254"/>
      <c r="DMO82" s="1254"/>
      <c r="DMP82" s="1254"/>
      <c r="DMQ82" s="1254"/>
      <c r="DMR82" s="1254"/>
      <c r="DMS82" s="1254"/>
      <c r="DMT82" s="1254"/>
      <c r="DMU82" s="1254"/>
      <c r="DMV82" s="1254"/>
      <c r="DMW82" s="1254"/>
      <c r="DMX82" s="1254"/>
      <c r="DMY82" s="1254"/>
      <c r="DMZ82" s="1254"/>
      <c r="DNA82" s="1254"/>
      <c r="DNB82" s="1254"/>
      <c r="DNC82" s="1254"/>
      <c r="DND82" s="1254"/>
      <c r="DNE82" s="1254"/>
      <c r="DNF82" s="1254"/>
      <c r="DNG82" s="1254"/>
      <c r="DNH82" s="1254"/>
      <c r="DNI82" s="1254"/>
      <c r="DNJ82" s="1254"/>
      <c r="DNK82" s="1254"/>
      <c r="DNL82" s="1254"/>
      <c r="DNM82" s="1254"/>
      <c r="DNN82" s="1254"/>
      <c r="DNO82" s="1254"/>
      <c r="DNP82" s="1254"/>
      <c r="DNQ82" s="1254"/>
      <c r="DNR82" s="1254"/>
      <c r="DNS82" s="1254"/>
      <c r="DNT82" s="1254"/>
      <c r="DNU82" s="1254"/>
      <c r="DNV82" s="1254"/>
      <c r="DNW82" s="1254"/>
      <c r="DNX82" s="1254"/>
      <c r="DNY82" s="1254"/>
      <c r="DNZ82" s="1254"/>
      <c r="DOA82" s="1254"/>
      <c r="DOB82" s="1254"/>
      <c r="DOC82" s="1254"/>
      <c r="DOD82" s="1254"/>
      <c r="DOE82" s="1254"/>
      <c r="DOF82" s="1254"/>
      <c r="DOG82" s="1254"/>
      <c r="DOH82" s="1254"/>
      <c r="DOI82" s="1254"/>
      <c r="DOJ82" s="1254"/>
      <c r="DOK82" s="1254"/>
      <c r="DOL82" s="1254"/>
      <c r="DOM82" s="1254"/>
      <c r="DON82" s="1254"/>
      <c r="DOO82" s="1254"/>
      <c r="DOP82" s="1254"/>
      <c r="DOQ82" s="1254"/>
      <c r="DOR82" s="1254"/>
      <c r="DOS82" s="1254"/>
      <c r="DOT82" s="1254"/>
      <c r="DOU82" s="1254"/>
      <c r="DOV82" s="1254"/>
      <c r="DOW82" s="1254"/>
      <c r="DOX82" s="1254"/>
      <c r="DOY82" s="1254"/>
      <c r="DOZ82" s="1254"/>
      <c r="DPA82" s="1254"/>
      <c r="DPB82" s="1254"/>
      <c r="DPC82" s="1254"/>
      <c r="DPD82" s="1254"/>
      <c r="DPE82" s="1254"/>
      <c r="DPF82" s="1254"/>
      <c r="DPG82" s="1254"/>
      <c r="DPH82" s="1254"/>
      <c r="DPI82" s="1254"/>
      <c r="DPJ82" s="1254"/>
      <c r="DPK82" s="1254"/>
      <c r="DPL82" s="1254"/>
      <c r="DPM82" s="1254"/>
      <c r="DPN82" s="1254"/>
      <c r="DPO82" s="1254"/>
      <c r="DPP82" s="1254"/>
      <c r="DPQ82" s="1254"/>
      <c r="DPR82" s="1254"/>
      <c r="DPS82" s="1254"/>
      <c r="DPT82" s="1254"/>
      <c r="DPU82" s="1254"/>
      <c r="DPV82" s="1254"/>
      <c r="DPW82" s="1254"/>
      <c r="DPX82" s="1254"/>
      <c r="DPY82" s="1254"/>
      <c r="DPZ82" s="1254"/>
      <c r="DQA82" s="1254"/>
      <c r="DQB82" s="1254"/>
      <c r="DQC82" s="1254"/>
      <c r="DQD82" s="1254"/>
      <c r="DQE82" s="1254"/>
      <c r="DQF82" s="1254"/>
      <c r="DQG82" s="1254"/>
      <c r="DQH82" s="1254"/>
      <c r="DQI82" s="1254"/>
      <c r="DQJ82" s="1254"/>
      <c r="DQK82" s="1254"/>
      <c r="DQL82" s="1254"/>
      <c r="DQM82" s="1254"/>
      <c r="DQN82" s="1254"/>
      <c r="DQO82" s="1254"/>
      <c r="DQP82" s="1254"/>
      <c r="DQQ82" s="1254"/>
      <c r="DQR82" s="1254"/>
      <c r="DQS82" s="1254"/>
      <c r="DQT82" s="1254"/>
      <c r="DQU82" s="1254"/>
      <c r="DQV82" s="1254"/>
      <c r="DQW82" s="1254"/>
      <c r="DQX82" s="1254"/>
      <c r="DQY82" s="1254"/>
      <c r="DQZ82" s="1254"/>
      <c r="DRA82" s="1254"/>
      <c r="DRB82" s="1254"/>
      <c r="DRC82" s="1254"/>
      <c r="DRD82" s="1254"/>
      <c r="DRE82" s="1254"/>
      <c r="DRF82" s="1254"/>
      <c r="DRG82" s="1254"/>
      <c r="DRH82" s="1254"/>
      <c r="DRI82" s="1254"/>
      <c r="DRJ82" s="1254"/>
      <c r="DRK82" s="1254"/>
      <c r="DRL82" s="1254"/>
      <c r="DRM82" s="1254"/>
      <c r="DRN82" s="1254"/>
      <c r="DRO82" s="1254"/>
      <c r="DRP82" s="1254"/>
      <c r="DRQ82" s="1254"/>
      <c r="DRR82" s="1254"/>
      <c r="DRS82" s="1254"/>
      <c r="DRT82" s="1254"/>
      <c r="DRU82" s="1254"/>
      <c r="DRV82" s="1254"/>
      <c r="DRW82" s="1254"/>
      <c r="DRX82" s="1254"/>
      <c r="DRY82" s="1254"/>
      <c r="DRZ82" s="1254"/>
      <c r="DSA82" s="1254"/>
      <c r="DSB82" s="1254"/>
      <c r="DSC82" s="1254"/>
      <c r="DSD82" s="1254"/>
      <c r="DSE82" s="1254"/>
      <c r="DSF82" s="1254"/>
      <c r="DSG82" s="1254"/>
      <c r="DSH82" s="1254"/>
      <c r="DSI82" s="1254"/>
      <c r="DSJ82" s="1254"/>
      <c r="DSK82" s="1254"/>
      <c r="DSL82" s="1254"/>
      <c r="DSM82" s="1254"/>
      <c r="DSN82" s="1254"/>
      <c r="DSO82" s="1254"/>
      <c r="DSP82" s="1254"/>
      <c r="DSQ82" s="1254"/>
      <c r="DSR82" s="1254"/>
      <c r="DSS82" s="1254"/>
      <c r="DST82" s="1254"/>
      <c r="DSU82" s="1254"/>
      <c r="DSV82" s="1254"/>
      <c r="DSW82" s="1254"/>
      <c r="DSX82" s="1254"/>
      <c r="DSY82" s="1254"/>
      <c r="DSZ82" s="1254"/>
      <c r="DTA82" s="1254"/>
      <c r="DTB82" s="1254"/>
      <c r="DTC82" s="1254"/>
      <c r="DTD82" s="1254"/>
      <c r="DTE82" s="1254"/>
      <c r="DTF82" s="1254"/>
      <c r="DTG82" s="1254"/>
      <c r="DTH82" s="1254"/>
      <c r="DTI82" s="1254"/>
      <c r="DTJ82" s="1254"/>
      <c r="DTK82" s="1254"/>
      <c r="DTL82" s="1254"/>
      <c r="DTM82" s="1254"/>
      <c r="DTN82" s="1254"/>
      <c r="DTO82" s="1254"/>
      <c r="DTP82" s="1254"/>
      <c r="DTQ82" s="1254"/>
      <c r="DTR82" s="1254"/>
      <c r="DTS82" s="1254"/>
      <c r="DTT82" s="1254"/>
      <c r="DTU82" s="1254"/>
      <c r="DTV82" s="1254"/>
      <c r="DTW82" s="1254"/>
      <c r="DTX82" s="1254"/>
      <c r="DTY82" s="1254"/>
      <c r="DTZ82" s="1254"/>
      <c r="DUA82" s="1254"/>
      <c r="DUB82" s="1254"/>
      <c r="DUC82" s="1254"/>
      <c r="DUD82" s="1254"/>
      <c r="DUE82" s="1254"/>
      <c r="DUF82" s="1254"/>
      <c r="DUG82" s="1254"/>
      <c r="DUH82" s="1254"/>
      <c r="DUI82" s="1254"/>
      <c r="DUJ82" s="1254"/>
      <c r="DUK82" s="1254"/>
      <c r="DUL82" s="1254"/>
      <c r="DUM82" s="1254"/>
      <c r="DUN82" s="1254"/>
      <c r="DUO82" s="1254"/>
      <c r="DUP82" s="1254"/>
      <c r="DUQ82" s="1254"/>
      <c r="DUR82" s="1254"/>
      <c r="DUS82" s="1254"/>
      <c r="DUT82" s="1254"/>
      <c r="DUU82" s="1254"/>
      <c r="DUV82" s="1254"/>
      <c r="DUW82" s="1254"/>
      <c r="DUX82" s="1254"/>
      <c r="DUY82" s="1254"/>
      <c r="DUZ82" s="1254"/>
      <c r="DVA82" s="1254"/>
      <c r="DVB82" s="1254"/>
      <c r="DVC82" s="1254"/>
      <c r="DVD82" s="1254"/>
      <c r="DVE82" s="1254"/>
      <c r="DVF82" s="1254"/>
      <c r="DVG82" s="1254"/>
      <c r="DVH82" s="1254"/>
      <c r="DVI82" s="1254"/>
      <c r="DVJ82" s="1254"/>
      <c r="DVK82" s="1254"/>
      <c r="DVL82" s="1254"/>
      <c r="DVM82" s="1254"/>
      <c r="DVN82" s="1254"/>
      <c r="DVO82" s="1254"/>
      <c r="DVP82" s="1254"/>
      <c r="DVQ82" s="1254"/>
      <c r="DVR82" s="1254"/>
      <c r="DVS82" s="1254"/>
      <c r="DVU82" s="1254"/>
      <c r="DVZ82" s="1254"/>
      <c r="DWA82" s="1254"/>
      <c r="DWC82" s="1254"/>
      <c r="DWD82" s="1254"/>
      <c r="DWE82" s="1254"/>
      <c r="DWF82" s="1254"/>
      <c r="DWG82" s="1254"/>
      <c r="DWH82" s="1254"/>
      <c r="DWI82" s="1254"/>
      <c r="DWJ82" s="1254"/>
      <c r="DWK82" s="1254"/>
      <c r="DWL82" s="1254"/>
      <c r="DWM82" s="1254"/>
      <c r="DWN82" s="1254"/>
      <c r="DWO82" s="1254"/>
      <c r="DWP82" s="1254"/>
      <c r="DWQ82" s="1254"/>
      <c r="DWR82" s="1254"/>
      <c r="DWS82" s="1254"/>
      <c r="DWT82" s="1254"/>
      <c r="DWU82" s="1254"/>
      <c r="DWV82" s="1254"/>
      <c r="DWW82" s="1254"/>
      <c r="DWX82" s="1254"/>
      <c r="DWY82" s="1254"/>
      <c r="DWZ82" s="1254"/>
      <c r="DXA82" s="1254"/>
      <c r="DXB82" s="1254"/>
      <c r="DXC82" s="1254"/>
      <c r="DXD82" s="1254"/>
      <c r="DXE82" s="1254"/>
      <c r="DXF82" s="1254"/>
      <c r="DXG82" s="1254"/>
      <c r="DXH82" s="1254"/>
      <c r="DXI82" s="1254"/>
      <c r="DXJ82" s="1254"/>
      <c r="DXK82" s="1254"/>
      <c r="DXL82" s="1254"/>
      <c r="DXM82" s="1254"/>
      <c r="DXN82" s="1254"/>
      <c r="DXO82" s="1254"/>
      <c r="DXP82" s="1254"/>
      <c r="DXQ82" s="1254"/>
      <c r="DXR82" s="1254"/>
      <c r="DXS82" s="1254"/>
      <c r="DXT82" s="1254"/>
      <c r="DXU82" s="1254"/>
      <c r="DXV82" s="1254"/>
      <c r="DXW82" s="1254"/>
      <c r="DXX82" s="1254"/>
      <c r="DXY82" s="1254"/>
      <c r="DXZ82" s="1254"/>
      <c r="DYA82" s="1254"/>
      <c r="DYB82" s="1254"/>
      <c r="DYC82" s="1254"/>
      <c r="DYD82" s="1254"/>
      <c r="DYE82" s="1254"/>
      <c r="DYF82" s="1254"/>
      <c r="DYG82" s="1254"/>
      <c r="DYH82" s="1254"/>
      <c r="DYI82" s="1254"/>
      <c r="DYJ82" s="1254"/>
      <c r="DYK82" s="1254"/>
      <c r="DYL82" s="1254"/>
      <c r="DYM82" s="1254"/>
      <c r="DYN82" s="1254"/>
      <c r="DYO82" s="1254"/>
      <c r="DYP82" s="1254"/>
      <c r="DYQ82" s="1254"/>
      <c r="DYR82" s="1254"/>
      <c r="DYS82" s="1254"/>
      <c r="DYT82" s="1254"/>
      <c r="DYU82" s="1254"/>
      <c r="DYV82" s="1254"/>
      <c r="DYW82" s="1254"/>
      <c r="DYX82" s="1254"/>
      <c r="DYY82" s="1254"/>
      <c r="DYZ82" s="1254"/>
      <c r="DZA82" s="1254"/>
      <c r="DZB82" s="1254"/>
      <c r="DZC82" s="1254"/>
      <c r="DZD82" s="1254"/>
      <c r="DZE82" s="1254"/>
      <c r="DZF82" s="1254"/>
      <c r="DZG82" s="1254"/>
      <c r="DZH82" s="1254"/>
      <c r="DZI82" s="1254"/>
      <c r="DZJ82" s="1254"/>
      <c r="DZK82" s="1254"/>
      <c r="DZL82" s="1254"/>
      <c r="DZM82" s="1254"/>
      <c r="DZN82" s="1254"/>
      <c r="DZO82" s="1254"/>
      <c r="DZP82" s="1254"/>
      <c r="DZQ82" s="1254"/>
      <c r="DZR82" s="1254"/>
      <c r="DZS82" s="1254"/>
      <c r="DZT82" s="1254"/>
      <c r="DZU82" s="1254"/>
      <c r="DZV82" s="1254"/>
      <c r="DZW82" s="1254"/>
      <c r="DZX82" s="1254"/>
      <c r="DZY82" s="1254"/>
      <c r="DZZ82" s="1254"/>
      <c r="EAA82" s="1254"/>
      <c r="EAB82" s="1254"/>
      <c r="EAC82" s="1254"/>
      <c r="EAD82" s="1254"/>
      <c r="EAE82" s="1254"/>
      <c r="EAF82" s="1254"/>
      <c r="EAG82" s="1254"/>
      <c r="EAH82" s="1254"/>
      <c r="EAI82" s="1254"/>
      <c r="EAJ82" s="1254"/>
      <c r="EAK82" s="1254"/>
      <c r="EAL82" s="1254"/>
      <c r="EAM82" s="1254"/>
      <c r="EAN82" s="1254"/>
      <c r="EAO82" s="1254"/>
      <c r="EAP82" s="1254"/>
      <c r="EAQ82" s="1254"/>
      <c r="EAR82" s="1254"/>
      <c r="EAS82" s="1254"/>
      <c r="EAT82" s="1254"/>
      <c r="EAU82" s="1254"/>
      <c r="EAV82" s="1254"/>
      <c r="EAW82" s="1254"/>
      <c r="EAX82" s="1254"/>
      <c r="EAY82" s="1254"/>
      <c r="EAZ82" s="1254"/>
      <c r="EBA82" s="1254"/>
      <c r="EBB82" s="1254"/>
      <c r="EBC82" s="1254"/>
      <c r="EBD82" s="1254"/>
      <c r="EBE82" s="1254"/>
      <c r="EBF82" s="1254"/>
      <c r="EBG82" s="1254"/>
      <c r="EBH82" s="1254"/>
      <c r="EBI82" s="1254"/>
      <c r="EBJ82" s="1254"/>
      <c r="EBK82" s="1254"/>
      <c r="EBL82" s="1254"/>
      <c r="EBM82" s="1254"/>
      <c r="EBN82" s="1254"/>
      <c r="EBO82" s="1254"/>
      <c r="EBP82" s="1254"/>
      <c r="EBQ82" s="1254"/>
      <c r="EBR82" s="1254"/>
      <c r="EBS82" s="1254"/>
      <c r="EBT82" s="1254"/>
      <c r="EBU82" s="1254"/>
      <c r="EBV82" s="1254"/>
      <c r="EBW82" s="1254"/>
      <c r="EBX82" s="1254"/>
      <c r="EBY82" s="1254"/>
      <c r="EBZ82" s="1254"/>
      <c r="ECA82" s="1254"/>
      <c r="ECB82" s="1254"/>
      <c r="ECC82" s="1254"/>
      <c r="ECD82" s="1254"/>
      <c r="ECE82" s="1254"/>
      <c r="ECF82" s="1254"/>
      <c r="ECG82" s="1254"/>
      <c r="ECH82" s="1254"/>
      <c r="ECI82" s="1254"/>
      <c r="ECJ82" s="1254"/>
      <c r="ECK82" s="1254"/>
      <c r="ECL82" s="1254"/>
      <c r="ECM82" s="1254"/>
      <c r="ECN82" s="1254"/>
      <c r="ECO82" s="1254"/>
      <c r="ECP82" s="1254"/>
      <c r="ECQ82" s="1254"/>
      <c r="ECR82" s="1254"/>
      <c r="ECS82" s="1254"/>
      <c r="ECT82" s="1254"/>
      <c r="ECU82" s="1254"/>
      <c r="ECV82" s="1254"/>
      <c r="ECW82" s="1254"/>
      <c r="ECX82" s="1254"/>
      <c r="ECY82" s="1254"/>
      <c r="ECZ82" s="1254"/>
      <c r="EDA82" s="1254"/>
      <c r="EDB82" s="1254"/>
      <c r="EDC82" s="1254"/>
      <c r="EDD82" s="1254"/>
      <c r="EDE82" s="1254"/>
      <c r="EDF82" s="1254"/>
      <c r="EDG82" s="1254"/>
      <c r="EDH82" s="1254"/>
      <c r="EDI82" s="1254"/>
      <c r="EDJ82" s="1254"/>
      <c r="EDK82" s="1254"/>
      <c r="EDL82" s="1254"/>
      <c r="EDM82" s="1254"/>
      <c r="EDN82" s="1254"/>
      <c r="EDO82" s="1254"/>
      <c r="EDP82" s="1254"/>
      <c r="EDQ82" s="1254"/>
      <c r="EDR82" s="1254"/>
      <c r="EDS82" s="1254"/>
      <c r="EDT82" s="1254"/>
      <c r="EDU82" s="1254"/>
      <c r="EDV82" s="1254"/>
      <c r="EDW82" s="1254"/>
      <c r="EDX82" s="1254"/>
      <c r="EDY82" s="1254"/>
      <c r="EDZ82" s="1254"/>
      <c r="EEA82" s="1254"/>
      <c r="EEB82" s="1254"/>
      <c r="EEC82" s="1254"/>
      <c r="EED82" s="1254"/>
      <c r="EEE82" s="1254"/>
      <c r="EEF82" s="1254"/>
      <c r="EEG82" s="1254"/>
      <c r="EEH82" s="1254"/>
      <c r="EEI82" s="1254"/>
      <c r="EEJ82" s="1254"/>
      <c r="EEK82" s="1254"/>
      <c r="EEL82" s="1254"/>
      <c r="EEM82" s="1254"/>
      <c r="EEN82" s="1254"/>
      <c r="EEO82" s="1254"/>
      <c r="EEP82" s="1254"/>
      <c r="EEQ82" s="1254"/>
      <c r="EER82" s="1254"/>
      <c r="EES82" s="1254"/>
      <c r="EET82" s="1254"/>
      <c r="EEU82" s="1254"/>
      <c r="EEV82" s="1254"/>
      <c r="EEW82" s="1254"/>
      <c r="EEX82" s="1254"/>
      <c r="EEY82" s="1254"/>
      <c r="EEZ82" s="1254"/>
      <c r="EFA82" s="1254"/>
      <c r="EFB82" s="1254"/>
      <c r="EFC82" s="1254"/>
      <c r="EFD82" s="1254"/>
      <c r="EFE82" s="1254"/>
      <c r="EFF82" s="1254"/>
      <c r="EFG82" s="1254"/>
      <c r="EFH82" s="1254"/>
      <c r="EFI82" s="1254"/>
      <c r="EFJ82" s="1254"/>
      <c r="EFK82" s="1254"/>
      <c r="EFL82" s="1254"/>
      <c r="EFM82" s="1254"/>
      <c r="EFN82" s="1254"/>
      <c r="EFO82" s="1254"/>
      <c r="EFQ82" s="1254"/>
      <c r="EFV82" s="1254"/>
      <c r="EFW82" s="1254"/>
      <c r="EFY82" s="1254"/>
      <c r="EFZ82" s="1254"/>
      <c r="EGA82" s="1254"/>
      <c r="EGB82" s="1254"/>
      <c r="EGC82" s="1254"/>
      <c r="EGD82" s="1254"/>
      <c r="EGE82" s="1254"/>
      <c r="EGF82" s="1254"/>
      <c r="EGG82" s="1254"/>
      <c r="EGH82" s="1254"/>
      <c r="EGI82" s="1254"/>
      <c r="EGJ82" s="1254"/>
      <c r="EGK82" s="1254"/>
      <c r="EGL82" s="1254"/>
      <c r="EGM82" s="1254"/>
      <c r="EGN82" s="1254"/>
      <c r="EGO82" s="1254"/>
      <c r="EGP82" s="1254"/>
      <c r="EGQ82" s="1254"/>
      <c r="EGR82" s="1254"/>
      <c r="EGS82" s="1254"/>
      <c r="EGT82" s="1254"/>
      <c r="EGU82" s="1254"/>
      <c r="EGV82" s="1254"/>
      <c r="EGW82" s="1254"/>
      <c r="EGX82" s="1254"/>
      <c r="EGY82" s="1254"/>
      <c r="EGZ82" s="1254"/>
      <c r="EHA82" s="1254"/>
      <c r="EHB82" s="1254"/>
      <c r="EHC82" s="1254"/>
      <c r="EHD82" s="1254"/>
      <c r="EHE82" s="1254"/>
      <c r="EHF82" s="1254"/>
      <c r="EHG82" s="1254"/>
      <c r="EHH82" s="1254"/>
      <c r="EHI82" s="1254"/>
      <c r="EHJ82" s="1254"/>
      <c r="EHK82" s="1254"/>
      <c r="EHL82" s="1254"/>
      <c r="EHM82" s="1254"/>
      <c r="EHN82" s="1254"/>
      <c r="EHO82" s="1254"/>
      <c r="EHP82" s="1254"/>
      <c r="EHQ82" s="1254"/>
      <c r="EHR82" s="1254"/>
      <c r="EHS82" s="1254"/>
      <c r="EHT82" s="1254"/>
      <c r="EHU82" s="1254"/>
      <c r="EHV82" s="1254"/>
      <c r="EHW82" s="1254"/>
      <c r="EHX82" s="1254"/>
      <c r="EHY82" s="1254"/>
      <c r="EHZ82" s="1254"/>
      <c r="EIA82" s="1254"/>
      <c r="EIB82" s="1254"/>
      <c r="EIC82" s="1254"/>
      <c r="EID82" s="1254"/>
      <c r="EIE82" s="1254"/>
      <c r="EIF82" s="1254"/>
      <c r="EIG82" s="1254"/>
      <c r="EIH82" s="1254"/>
      <c r="EII82" s="1254"/>
      <c r="EIJ82" s="1254"/>
      <c r="EIK82" s="1254"/>
      <c r="EIL82" s="1254"/>
      <c r="EIM82" s="1254"/>
      <c r="EIN82" s="1254"/>
      <c r="EIO82" s="1254"/>
      <c r="EIP82" s="1254"/>
      <c r="EIQ82" s="1254"/>
      <c r="EIR82" s="1254"/>
      <c r="EIS82" s="1254"/>
      <c r="EIT82" s="1254"/>
      <c r="EIU82" s="1254"/>
      <c r="EIV82" s="1254"/>
      <c r="EIW82" s="1254"/>
      <c r="EIX82" s="1254"/>
      <c r="EIY82" s="1254"/>
      <c r="EIZ82" s="1254"/>
      <c r="EJA82" s="1254"/>
      <c r="EJB82" s="1254"/>
      <c r="EJC82" s="1254"/>
      <c r="EJD82" s="1254"/>
      <c r="EJE82" s="1254"/>
      <c r="EJF82" s="1254"/>
      <c r="EJG82" s="1254"/>
      <c r="EJH82" s="1254"/>
      <c r="EJI82" s="1254"/>
      <c r="EJJ82" s="1254"/>
      <c r="EJK82" s="1254"/>
      <c r="EJL82" s="1254"/>
      <c r="EJM82" s="1254"/>
      <c r="EJN82" s="1254"/>
      <c r="EJO82" s="1254"/>
      <c r="EJP82" s="1254"/>
      <c r="EJQ82" s="1254"/>
      <c r="EJR82" s="1254"/>
      <c r="EJS82" s="1254"/>
      <c r="EJT82" s="1254"/>
      <c r="EJU82" s="1254"/>
      <c r="EJV82" s="1254"/>
      <c r="EJW82" s="1254"/>
      <c r="EJX82" s="1254"/>
      <c r="EJY82" s="1254"/>
      <c r="EJZ82" s="1254"/>
      <c r="EKA82" s="1254"/>
      <c r="EKB82" s="1254"/>
      <c r="EKC82" s="1254"/>
      <c r="EKD82" s="1254"/>
      <c r="EKE82" s="1254"/>
      <c r="EKF82" s="1254"/>
      <c r="EKG82" s="1254"/>
      <c r="EKH82" s="1254"/>
      <c r="EKI82" s="1254"/>
      <c r="EKJ82" s="1254"/>
      <c r="EKK82" s="1254"/>
      <c r="EKL82" s="1254"/>
      <c r="EKM82" s="1254"/>
      <c r="EKN82" s="1254"/>
      <c r="EKO82" s="1254"/>
      <c r="EKP82" s="1254"/>
      <c r="EKQ82" s="1254"/>
      <c r="EKR82" s="1254"/>
      <c r="EKS82" s="1254"/>
      <c r="EKT82" s="1254"/>
      <c r="EKU82" s="1254"/>
      <c r="EKV82" s="1254"/>
      <c r="EKW82" s="1254"/>
      <c r="EKX82" s="1254"/>
      <c r="EKY82" s="1254"/>
      <c r="EKZ82" s="1254"/>
      <c r="ELA82" s="1254"/>
      <c r="ELB82" s="1254"/>
      <c r="ELC82" s="1254"/>
      <c r="ELD82" s="1254"/>
      <c r="ELE82" s="1254"/>
      <c r="ELF82" s="1254"/>
      <c r="ELG82" s="1254"/>
      <c r="ELH82" s="1254"/>
      <c r="ELI82" s="1254"/>
      <c r="ELJ82" s="1254"/>
      <c r="ELK82" s="1254"/>
      <c r="ELL82" s="1254"/>
      <c r="ELM82" s="1254"/>
      <c r="ELN82" s="1254"/>
      <c r="ELO82" s="1254"/>
      <c r="ELP82" s="1254"/>
      <c r="ELQ82" s="1254"/>
      <c r="ELR82" s="1254"/>
      <c r="ELS82" s="1254"/>
      <c r="ELT82" s="1254"/>
      <c r="ELU82" s="1254"/>
      <c r="ELV82" s="1254"/>
      <c r="ELW82" s="1254"/>
      <c r="ELX82" s="1254"/>
      <c r="ELY82" s="1254"/>
      <c r="ELZ82" s="1254"/>
      <c r="EMA82" s="1254"/>
      <c r="EMB82" s="1254"/>
      <c r="EMC82" s="1254"/>
      <c r="EMD82" s="1254"/>
      <c r="EME82" s="1254"/>
      <c r="EMF82" s="1254"/>
      <c r="EMG82" s="1254"/>
      <c r="EMH82" s="1254"/>
      <c r="EMI82" s="1254"/>
      <c r="EMJ82" s="1254"/>
      <c r="EMK82" s="1254"/>
      <c r="EML82" s="1254"/>
      <c r="EMM82" s="1254"/>
      <c r="EMN82" s="1254"/>
      <c r="EMO82" s="1254"/>
      <c r="EMP82" s="1254"/>
      <c r="EMQ82" s="1254"/>
      <c r="EMR82" s="1254"/>
      <c r="EMS82" s="1254"/>
      <c r="EMT82" s="1254"/>
      <c r="EMU82" s="1254"/>
      <c r="EMV82" s="1254"/>
      <c r="EMW82" s="1254"/>
      <c r="EMX82" s="1254"/>
      <c r="EMY82" s="1254"/>
      <c r="EMZ82" s="1254"/>
      <c r="ENA82" s="1254"/>
      <c r="ENB82" s="1254"/>
      <c r="ENC82" s="1254"/>
      <c r="END82" s="1254"/>
      <c r="ENE82" s="1254"/>
      <c r="ENF82" s="1254"/>
      <c r="ENG82" s="1254"/>
      <c r="ENH82" s="1254"/>
      <c r="ENI82" s="1254"/>
      <c r="ENJ82" s="1254"/>
      <c r="ENK82" s="1254"/>
      <c r="ENL82" s="1254"/>
      <c r="ENM82" s="1254"/>
      <c r="ENN82" s="1254"/>
      <c r="ENO82" s="1254"/>
      <c r="ENP82" s="1254"/>
      <c r="ENQ82" s="1254"/>
      <c r="ENR82" s="1254"/>
      <c r="ENS82" s="1254"/>
      <c r="ENT82" s="1254"/>
      <c r="ENU82" s="1254"/>
      <c r="ENV82" s="1254"/>
      <c r="ENW82" s="1254"/>
      <c r="ENX82" s="1254"/>
      <c r="ENY82" s="1254"/>
      <c r="ENZ82" s="1254"/>
      <c r="EOA82" s="1254"/>
      <c r="EOB82" s="1254"/>
      <c r="EOC82" s="1254"/>
      <c r="EOD82" s="1254"/>
      <c r="EOE82" s="1254"/>
      <c r="EOF82" s="1254"/>
      <c r="EOG82" s="1254"/>
      <c r="EOH82" s="1254"/>
      <c r="EOI82" s="1254"/>
      <c r="EOJ82" s="1254"/>
      <c r="EOK82" s="1254"/>
      <c r="EOL82" s="1254"/>
      <c r="EOM82" s="1254"/>
      <c r="EON82" s="1254"/>
      <c r="EOO82" s="1254"/>
      <c r="EOP82" s="1254"/>
      <c r="EOQ82" s="1254"/>
      <c r="EOR82" s="1254"/>
      <c r="EOS82" s="1254"/>
      <c r="EOT82" s="1254"/>
      <c r="EOU82" s="1254"/>
      <c r="EOV82" s="1254"/>
      <c r="EOW82" s="1254"/>
      <c r="EOX82" s="1254"/>
      <c r="EOY82" s="1254"/>
      <c r="EOZ82" s="1254"/>
      <c r="EPA82" s="1254"/>
      <c r="EPB82" s="1254"/>
      <c r="EPC82" s="1254"/>
      <c r="EPD82" s="1254"/>
      <c r="EPE82" s="1254"/>
      <c r="EPF82" s="1254"/>
      <c r="EPG82" s="1254"/>
      <c r="EPH82" s="1254"/>
      <c r="EPI82" s="1254"/>
      <c r="EPJ82" s="1254"/>
      <c r="EPK82" s="1254"/>
      <c r="EPM82" s="1254"/>
      <c r="EPR82" s="1254"/>
      <c r="EPS82" s="1254"/>
      <c r="EPU82" s="1254"/>
      <c r="EPV82" s="1254"/>
      <c r="EPW82" s="1254"/>
      <c r="EPX82" s="1254"/>
      <c r="EPY82" s="1254"/>
      <c r="EPZ82" s="1254"/>
      <c r="EQA82" s="1254"/>
      <c r="EQB82" s="1254"/>
      <c r="EQC82" s="1254"/>
      <c r="EQD82" s="1254"/>
      <c r="EQE82" s="1254"/>
      <c r="EQF82" s="1254"/>
      <c r="EQG82" s="1254"/>
      <c r="EQH82" s="1254"/>
      <c r="EQI82" s="1254"/>
      <c r="EQJ82" s="1254"/>
      <c r="EQK82" s="1254"/>
      <c r="EQL82" s="1254"/>
      <c r="EQM82" s="1254"/>
      <c r="EQN82" s="1254"/>
      <c r="EQO82" s="1254"/>
      <c r="EQP82" s="1254"/>
      <c r="EQQ82" s="1254"/>
      <c r="EQR82" s="1254"/>
      <c r="EQS82" s="1254"/>
      <c r="EQT82" s="1254"/>
      <c r="EQU82" s="1254"/>
      <c r="EQV82" s="1254"/>
      <c r="EQW82" s="1254"/>
      <c r="EQX82" s="1254"/>
      <c r="EQY82" s="1254"/>
      <c r="EQZ82" s="1254"/>
      <c r="ERA82" s="1254"/>
      <c r="ERB82" s="1254"/>
      <c r="ERC82" s="1254"/>
      <c r="ERD82" s="1254"/>
      <c r="ERE82" s="1254"/>
      <c r="ERF82" s="1254"/>
      <c r="ERG82" s="1254"/>
      <c r="ERH82" s="1254"/>
      <c r="ERI82" s="1254"/>
      <c r="ERJ82" s="1254"/>
      <c r="ERK82" s="1254"/>
      <c r="ERL82" s="1254"/>
      <c r="ERM82" s="1254"/>
      <c r="ERN82" s="1254"/>
      <c r="ERO82" s="1254"/>
      <c r="ERP82" s="1254"/>
      <c r="ERQ82" s="1254"/>
      <c r="ERR82" s="1254"/>
      <c r="ERS82" s="1254"/>
      <c r="ERT82" s="1254"/>
      <c r="ERU82" s="1254"/>
      <c r="ERV82" s="1254"/>
      <c r="ERW82" s="1254"/>
      <c r="ERX82" s="1254"/>
      <c r="ERY82" s="1254"/>
      <c r="ERZ82" s="1254"/>
      <c r="ESA82" s="1254"/>
      <c r="ESB82" s="1254"/>
      <c r="ESC82" s="1254"/>
      <c r="ESD82" s="1254"/>
      <c r="ESE82" s="1254"/>
      <c r="ESF82" s="1254"/>
      <c r="ESG82" s="1254"/>
      <c r="ESH82" s="1254"/>
      <c r="ESI82" s="1254"/>
      <c r="ESJ82" s="1254"/>
      <c r="ESK82" s="1254"/>
      <c r="ESL82" s="1254"/>
      <c r="ESM82" s="1254"/>
      <c r="ESN82" s="1254"/>
      <c r="ESO82" s="1254"/>
      <c r="ESP82" s="1254"/>
      <c r="ESQ82" s="1254"/>
      <c r="ESR82" s="1254"/>
      <c r="ESS82" s="1254"/>
      <c r="EST82" s="1254"/>
      <c r="ESU82" s="1254"/>
      <c r="ESV82" s="1254"/>
      <c r="ESW82" s="1254"/>
      <c r="ESX82" s="1254"/>
      <c r="ESY82" s="1254"/>
      <c r="ESZ82" s="1254"/>
      <c r="ETA82" s="1254"/>
      <c r="ETB82" s="1254"/>
      <c r="ETC82" s="1254"/>
      <c r="ETD82" s="1254"/>
      <c r="ETE82" s="1254"/>
      <c r="ETF82" s="1254"/>
      <c r="ETG82" s="1254"/>
      <c r="ETH82" s="1254"/>
      <c r="ETI82" s="1254"/>
      <c r="ETJ82" s="1254"/>
      <c r="ETK82" s="1254"/>
      <c r="ETL82" s="1254"/>
      <c r="ETM82" s="1254"/>
      <c r="ETN82" s="1254"/>
      <c r="ETO82" s="1254"/>
      <c r="ETP82" s="1254"/>
      <c r="ETQ82" s="1254"/>
      <c r="ETR82" s="1254"/>
      <c r="ETS82" s="1254"/>
      <c r="ETT82" s="1254"/>
      <c r="ETU82" s="1254"/>
      <c r="ETV82" s="1254"/>
      <c r="ETW82" s="1254"/>
      <c r="ETX82" s="1254"/>
      <c r="ETY82" s="1254"/>
      <c r="ETZ82" s="1254"/>
      <c r="EUA82" s="1254"/>
      <c r="EUB82" s="1254"/>
      <c r="EUC82" s="1254"/>
      <c r="EUD82" s="1254"/>
      <c r="EUE82" s="1254"/>
      <c r="EUF82" s="1254"/>
      <c r="EUG82" s="1254"/>
      <c r="EUH82" s="1254"/>
      <c r="EUI82" s="1254"/>
      <c r="EUJ82" s="1254"/>
      <c r="EUK82" s="1254"/>
      <c r="EUL82" s="1254"/>
      <c r="EUM82" s="1254"/>
      <c r="EUN82" s="1254"/>
      <c r="EUO82" s="1254"/>
      <c r="EUP82" s="1254"/>
      <c r="EUQ82" s="1254"/>
      <c r="EUR82" s="1254"/>
      <c r="EUS82" s="1254"/>
      <c r="EUT82" s="1254"/>
      <c r="EUU82" s="1254"/>
      <c r="EUV82" s="1254"/>
      <c r="EUW82" s="1254"/>
      <c r="EUX82" s="1254"/>
      <c r="EUY82" s="1254"/>
      <c r="EUZ82" s="1254"/>
      <c r="EVA82" s="1254"/>
      <c r="EVB82" s="1254"/>
      <c r="EVC82" s="1254"/>
      <c r="EVD82" s="1254"/>
      <c r="EVE82" s="1254"/>
      <c r="EVF82" s="1254"/>
      <c r="EVG82" s="1254"/>
      <c r="EVH82" s="1254"/>
      <c r="EVI82" s="1254"/>
      <c r="EVJ82" s="1254"/>
      <c r="EVK82" s="1254"/>
      <c r="EVL82" s="1254"/>
      <c r="EVM82" s="1254"/>
      <c r="EVN82" s="1254"/>
      <c r="EVO82" s="1254"/>
      <c r="EVP82" s="1254"/>
      <c r="EVQ82" s="1254"/>
      <c r="EVR82" s="1254"/>
      <c r="EVS82" s="1254"/>
      <c r="EVT82" s="1254"/>
      <c r="EVU82" s="1254"/>
      <c r="EVV82" s="1254"/>
      <c r="EVW82" s="1254"/>
      <c r="EVX82" s="1254"/>
      <c r="EVY82" s="1254"/>
      <c r="EVZ82" s="1254"/>
      <c r="EWA82" s="1254"/>
      <c r="EWB82" s="1254"/>
      <c r="EWC82" s="1254"/>
      <c r="EWD82" s="1254"/>
      <c r="EWE82" s="1254"/>
      <c r="EWF82" s="1254"/>
      <c r="EWG82" s="1254"/>
      <c r="EWH82" s="1254"/>
      <c r="EWI82" s="1254"/>
      <c r="EWJ82" s="1254"/>
      <c r="EWK82" s="1254"/>
      <c r="EWL82" s="1254"/>
      <c r="EWM82" s="1254"/>
      <c r="EWN82" s="1254"/>
      <c r="EWO82" s="1254"/>
      <c r="EWP82" s="1254"/>
      <c r="EWQ82" s="1254"/>
      <c r="EWR82" s="1254"/>
      <c r="EWS82" s="1254"/>
      <c r="EWT82" s="1254"/>
      <c r="EWU82" s="1254"/>
      <c r="EWV82" s="1254"/>
      <c r="EWW82" s="1254"/>
      <c r="EWX82" s="1254"/>
      <c r="EWY82" s="1254"/>
      <c r="EWZ82" s="1254"/>
      <c r="EXA82" s="1254"/>
      <c r="EXB82" s="1254"/>
      <c r="EXC82" s="1254"/>
      <c r="EXD82" s="1254"/>
      <c r="EXE82" s="1254"/>
      <c r="EXF82" s="1254"/>
      <c r="EXG82" s="1254"/>
      <c r="EXH82" s="1254"/>
      <c r="EXI82" s="1254"/>
      <c r="EXJ82" s="1254"/>
      <c r="EXK82" s="1254"/>
      <c r="EXL82" s="1254"/>
      <c r="EXM82" s="1254"/>
      <c r="EXN82" s="1254"/>
      <c r="EXO82" s="1254"/>
      <c r="EXP82" s="1254"/>
      <c r="EXQ82" s="1254"/>
      <c r="EXR82" s="1254"/>
      <c r="EXS82" s="1254"/>
      <c r="EXT82" s="1254"/>
      <c r="EXU82" s="1254"/>
      <c r="EXV82" s="1254"/>
      <c r="EXW82" s="1254"/>
      <c r="EXX82" s="1254"/>
      <c r="EXY82" s="1254"/>
      <c r="EXZ82" s="1254"/>
      <c r="EYA82" s="1254"/>
      <c r="EYB82" s="1254"/>
      <c r="EYC82" s="1254"/>
      <c r="EYD82" s="1254"/>
      <c r="EYE82" s="1254"/>
      <c r="EYF82" s="1254"/>
      <c r="EYG82" s="1254"/>
      <c r="EYH82" s="1254"/>
      <c r="EYI82" s="1254"/>
      <c r="EYJ82" s="1254"/>
      <c r="EYK82" s="1254"/>
      <c r="EYL82" s="1254"/>
      <c r="EYM82" s="1254"/>
      <c r="EYN82" s="1254"/>
      <c r="EYO82" s="1254"/>
      <c r="EYP82" s="1254"/>
      <c r="EYQ82" s="1254"/>
      <c r="EYR82" s="1254"/>
      <c r="EYS82" s="1254"/>
      <c r="EYT82" s="1254"/>
      <c r="EYU82" s="1254"/>
      <c r="EYV82" s="1254"/>
      <c r="EYW82" s="1254"/>
      <c r="EYX82" s="1254"/>
      <c r="EYY82" s="1254"/>
      <c r="EYZ82" s="1254"/>
      <c r="EZA82" s="1254"/>
      <c r="EZB82" s="1254"/>
      <c r="EZC82" s="1254"/>
      <c r="EZD82" s="1254"/>
      <c r="EZE82" s="1254"/>
      <c r="EZF82" s="1254"/>
      <c r="EZG82" s="1254"/>
      <c r="EZI82" s="1254"/>
      <c r="EZN82" s="1254"/>
      <c r="EZO82" s="1254"/>
      <c r="EZQ82" s="1254"/>
      <c r="EZR82" s="1254"/>
      <c r="EZS82" s="1254"/>
      <c r="EZT82" s="1254"/>
      <c r="EZU82" s="1254"/>
      <c r="EZV82" s="1254"/>
      <c r="EZW82" s="1254"/>
      <c r="EZX82" s="1254"/>
      <c r="EZY82" s="1254"/>
      <c r="EZZ82" s="1254"/>
      <c r="FAA82" s="1254"/>
      <c r="FAB82" s="1254"/>
      <c r="FAC82" s="1254"/>
      <c r="FAD82" s="1254"/>
      <c r="FAE82" s="1254"/>
      <c r="FAF82" s="1254"/>
      <c r="FAG82" s="1254"/>
      <c r="FAH82" s="1254"/>
      <c r="FAI82" s="1254"/>
      <c r="FAJ82" s="1254"/>
      <c r="FAK82" s="1254"/>
      <c r="FAL82" s="1254"/>
      <c r="FAM82" s="1254"/>
      <c r="FAN82" s="1254"/>
      <c r="FAO82" s="1254"/>
      <c r="FAP82" s="1254"/>
      <c r="FAQ82" s="1254"/>
      <c r="FAR82" s="1254"/>
      <c r="FAS82" s="1254"/>
      <c r="FAT82" s="1254"/>
      <c r="FAU82" s="1254"/>
      <c r="FAV82" s="1254"/>
      <c r="FAW82" s="1254"/>
      <c r="FAX82" s="1254"/>
      <c r="FAY82" s="1254"/>
      <c r="FAZ82" s="1254"/>
      <c r="FBA82" s="1254"/>
      <c r="FBB82" s="1254"/>
      <c r="FBC82" s="1254"/>
      <c r="FBD82" s="1254"/>
      <c r="FBE82" s="1254"/>
      <c r="FBF82" s="1254"/>
      <c r="FBG82" s="1254"/>
      <c r="FBH82" s="1254"/>
      <c r="FBI82" s="1254"/>
      <c r="FBJ82" s="1254"/>
      <c r="FBK82" s="1254"/>
      <c r="FBL82" s="1254"/>
      <c r="FBM82" s="1254"/>
      <c r="FBN82" s="1254"/>
      <c r="FBO82" s="1254"/>
      <c r="FBP82" s="1254"/>
      <c r="FBQ82" s="1254"/>
      <c r="FBR82" s="1254"/>
      <c r="FBS82" s="1254"/>
      <c r="FBT82" s="1254"/>
      <c r="FBU82" s="1254"/>
      <c r="FBV82" s="1254"/>
      <c r="FBW82" s="1254"/>
      <c r="FBX82" s="1254"/>
      <c r="FBY82" s="1254"/>
      <c r="FBZ82" s="1254"/>
      <c r="FCA82" s="1254"/>
      <c r="FCB82" s="1254"/>
      <c r="FCC82" s="1254"/>
      <c r="FCD82" s="1254"/>
      <c r="FCE82" s="1254"/>
      <c r="FCF82" s="1254"/>
      <c r="FCG82" s="1254"/>
      <c r="FCH82" s="1254"/>
      <c r="FCI82" s="1254"/>
      <c r="FCJ82" s="1254"/>
      <c r="FCK82" s="1254"/>
      <c r="FCL82" s="1254"/>
      <c r="FCM82" s="1254"/>
      <c r="FCN82" s="1254"/>
      <c r="FCO82" s="1254"/>
      <c r="FCP82" s="1254"/>
      <c r="FCQ82" s="1254"/>
      <c r="FCR82" s="1254"/>
      <c r="FCS82" s="1254"/>
      <c r="FCT82" s="1254"/>
      <c r="FCU82" s="1254"/>
      <c r="FCV82" s="1254"/>
      <c r="FCW82" s="1254"/>
      <c r="FCX82" s="1254"/>
      <c r="FCY82" s="1254"/>
      <c r="FCZ82" s="1254"/>
      <c r="FDA82" s="1254"/>
      <c r="FDB82" s="1254"/>
      <c r="FDC82" s="1254"/>
      <c r="FDD82" s="1254"/>
      <c r="FDE82" s="1254"/>
      <c r="FDF82" s="1254"/>
      <c r="FDG82" s="1254"/>
      <c r="FDH82" s="1254"/>
      <c r="FDI82" s="1254"/>
      <c r="FDJ82" s="1254"/>
      <c r="FDK82" s="1254"/>
      <c r="FDL82" s="1254"/>
      <c r="FDM82" s="1254"/>
      <c r="FDN82" s="1254"/>
      <c r="FDO82" s="1254"/>
      <c r="FDP82" s="1254"/>
      <c r="FDQ82" s="1254"/>
      <c r="FDR82" s="1254"/>
      <c r="FDS82" s="1254"/>
      <c r="FDT82" s="1254"/>
      <c r="FDU82" s="1254"/>
      <c r="FDV82" s="1254"/>
      <c r="FDW82" s="1254"/>
      <c r="FDX82" s="1254"/>
      <c r="FDY82" s="1254"/>
      <c r="FDZ82" s="1254"/>
      <c r="FEA82" s="1254"/>
      <c r="FEB82" s="1254"/>
      <c r="FEC82" s="1254"/>
      <c r="FED82" s="1254"/>
      <c r="FEE82" s="1254"/>
      <c r="FEF82" s="1254"/>
      <c r="FEG82" s="1254"/>
      <c r="FEH82" s="1254"/>
      <c r="FEI82" s="1254"/>
      <c r="FEJ82" s="1254"/>
      <c r="FEK82" s="1254"/>
      <c r="FEL82" s="1254"/>
      <c r="FEM82" s="1254"/>
      <c r="FEN82" s="1254"/>
      <c r="FEO82" s="1254"/>
      <c r="FEP82" s="1254"/>
      <c r="FEQ82" s="1254"/>
      <c r="FER82" s="1254"/>
      <c r="FES82" s="1254"/>
      <c r="FET82" s="1254"/>
      <c r="FEU82" s="1254"/>
      <c r="FEV82" s="1254"/>
      <c r="FEW82" s="1254"/>
      <c r="FEX82" s="1254"/>
      <c r="FEY82" s="1254"/>
      <c r="FEZ82" s="1254"/>
      <c r="FFA82" s="1254"/>
      <c r="FFB82" s="1254"/>
      <c r="FFC82" s="1254"/>
      <c r="FFD82" s="1254"/>
      <c r="FFE82" s="1254"/>
      <c r="FFF82" s="1254"/>
      <c r="FFG82" s="1254"/>
      <c r="FFH82" s="1254"/>
      <c r="FFI82" s="1254"/>
      <c r="FFJ82" s="1254"/>
      <c r="FFK82" s="1254"/>
      <c r="FFL82" s="1254"/>
      <c r="FFM82" s="1254"/>
      <c r="FFN82" s="1254"/>
      <c r="FFO82" s="1254"/>
      <c r="FFP82" s="1254"/>
      <c r="FFQ82" s="1254"/>
      <c r="FFR82" s="1254"/>
      <c r="FFS82" s="1254"/>
      <c r="FFT82" s="1254"/>
      <c r="FFU82" s="1254"/>
      <c r="FFV82" s="1254"/>
      <c r="FFW82" s="1254"/>
      <c r="FFX82" s="1254"/>
      <c r="FFY82" s="1254"/>
      <c r="FFZ82" s="1254"/>
      <c r="FGA82" s="1254"/>
      <c r="FGB82" s="1254"/>
      <c r="FGC82" s="1254"/>
      <c r="FGD82" s="1254"/>
      <c r="FGE82" s="1254"/>
      <c r="FGF82" s="1254"/>
      <c r="FGG82" s="1254"/>
      <c r="FGH82" s="1254"/>
      <c r="FGI82" s="1254"/>
      <c r="FGJ82" s="1254"/>
      <c r="FGK82" s="1254"/>
      <c r="FGL82" s="1254"/>
      <c r="FGM82" s="1254"/>
      <c r="FGN82" s="1254"/>
      <c r="FGO82" s="1254"/>
      <c r="FGP82" s="1254"/>
      <c r="FGQ82" s="1254"/>
      <c r="FGR82" s="1254"/>
      <c r="FGS82" s="1254"/>
      <c r="FGT82" s="1254"/>
      <c r="FGU82" s="1254"/>
      <c r="FGV82" s="1254"/>
      <c r="FGW82" s="1254"/>
      <c r="FGX82" s="1254"/>
      <c r="FGY82" s="1254"/>
      <c r="FGZ82" s="1254"/>
      <c r="FHA82" s="1254"/>
      <c r="FHB82" s="1254"/>
      <c r="FHC82" s="1254"/>
      <c r="FHD82" s="1254"/>
      <c r="FHE82" s="1254"/>
      <c r="FHF82" s="1254"/>
      <c r="FHG82" s="1254"/>
      <c r="FHH82" s="1254"/>
      <c r="FHI82" s="1254"/>
      <c r="FHJ82" s="1254"/>
      <c r="FHK82" s="1254"/>
      <c r="FHL82" s="1254"/>
      <c r="FHM82" s="1254"/>
      <c r="FHN82" s="1254"/>
      <c r="FHO82" s="1254"/>
      <c r="FHP82" s="1254"/>
      <c r="FHQ82" s="1254"/>
      <c r="FHR82" s="1254"/>
      <c r="FHS82" s="1254"/>
      <c r="FHT82" s="1254"/>
      <c r="FHU82" s="1254"/>
      <c r="FHV82" s="1254"/>
      <c r="FHW82" s="1254"/>
      <c r="FHX82" s="1254"/>
      <c r="FHY82" s="1254"/>
      <c r="FHZ82" s="1254"/>
      <c r="FIA82" s="1254"/>
      <c r="FIB82" s="1254"/>
      <c r="FIC82" s="1254"/>
      <c r="FID82" s="1254"/>
      <c r="FIE82" s="1254"/>
      <c r="FIF82" s="1254"/>
      <c r="FIG82" s="1254"/>
      <c r="FIH82" s="1254"/>
      <c r="FII82" s="1254"/>
      <c r="FIJ82" s="1254"/>
      <c r="FIK82" s="1254"/>
      <c r="FIL82" s="1254"/>
      <c r="FIM82" s="1254"/>
      <c r="FIN82" s="1254"/>
      <c r="FIO82" s="1254"/>
      <c r="FIP82" s="1254"/>
      <c r="FIQ82" s="1254"/>
      <c r="FIR82" s="1254"/>
      <c r="FIS82" s="1254"/>
      <c r="FIT82" s="1254"/>
      <c r="FIU82" s="1254"/>
      <c r="FIV82" s="1254"/>
      <c r="FIW82" s="1254"/>
      <c r="FIX82" s="1254"/>
      <c r="FIY82" s="1254"/>
      <c r="FIZ82" s="1254"/>
      <c r="FJA82" s="1254"/>
      <c r="FJB82" s="1254"/>
      <c r="FJC82" s="1254"/>
      <c r="FJE82" s="1254"/>
      <c r="FJJ82" s="1254"/>
      <c r="FJK82" s="1254"/>
      <c r="FJM82" s="1254"/>
      <c r="FJN82" s="1254"/>
      <c r="FJO82" s="1254"/>
      <c r="FJP82" s="1254"/>
      <c r="FJQ82" s="1254"/>
      <c r="FJR82" s="1254"/>
      <c r="FJS82" s="1254"/>
      <c r="FJT82" s="1254"/>
      <c r="FJU82" s="1254"/>
      <c r="FJV82" s="1254"/>
      <c r="FJW82" s="1254"/>
      <c r="FJX82" s="1254"/>
      <c r="FJY82" s="1254"/>
      <c r="FJZ82" s="1254"/>
      <c r="FKA82" s="1254"/>
      <c r="FKB82" s="1254"/>
      <c r="FKC82" s="1254"/>
      <c r="FKD82" s="1254"/>
      <c r="FKE82" s="1254"/>
      <c r="FKF82" s="1254"/>
      <c r="FKG82" s="1254"/>
      <c r="FKH82" s="1254"/>
      <c r="FKI82" s="1254"/>
      <c r="FKJ82" s="1254"/>
      <c r="FKK82" s="1254"/>
      <c r="FKL82" s="1254"/>
      <c r="FKM82" s="1254"/>
      <c r="FKN82" s="1254"/>
      <c r="FKO82" s="1254"/>
      <c r="FKP82" s="1254"/>
      <c r="FKQ82" s="1254"/>
      <c r="FKR82" s="1254"/>
      <c r="FKS82" s="1254"/>
      <c r="FKT82" s="1254"/>
      <c r="FKU82" s="1254"/>
      <c r="FKV82" s="1254"/>
      <c r="FKW82" s="1254"/>
      <c r="FKX82" s="1254"/>
      <c r="FKY82" s="1254"/>
      <c r="FKZ82" s="1254"/>
      <c r="FLA82" s="1254"/>
      <c r="FLB82" s="1254"/>
      <c r="FLC82" s="1254"/>
      <c r="FLD82" s="1254"/>
      <c r="FLE82" s="1254"/>
      <c r="FLF82" s="1254"/>
      <c r="FLG82" s="1254"/>
      <c r="FLH82" s="1254"/>
      <c r="FLI82" s="1254"/>
      <c r="FLJ82" s="1254"/>
      <c r="FLK82" s="1254"/>
      <c r="FLL82" s="1254"/>
      <c r="FLM82" s="1254"/>
      <c r="FLN82" s="1254"/>
      <c r="FLO82" s="1254"/>
      <c r="FLP82" s="1254"/>
      <c r="FLQ82" s="1254"/>
      <c r="FLR82" s="1254"/>
      <c r="FLS82" s="1254"/>
      <c r="FLT82" s="1254"/>
      <c r="FLU82" s="1254"/>
      <c r="FLV82" s="1254"/>
      <c r="FLW82" s="1254"/>
      <c r="FLX82" s="1254"/>
      <c r="FLY82" s="1254"/>
      <c r="FLZ82" s="1254"/>
      <c r="FMA82" s="1254"/>
      <c r="FMB82" s="1254"/>
      <c r="FMC82" s="1254"/>
      <c r="FMD82" s="1254"/>
      <c r="FME82" s="1254"/>
      <c r="FMF82" s="1254"/>
      <c r="FMG82" s="1254"/>
      <c r="FMH82" s="1254"/>
      <c r="FMI82" s="1254"/>
      <c r="FMJ82" s="1254"/>
      <c r="FMK82" s="1254"/>
      <c r="FML82" s="1254"/>
      <c r="FMM82" s="1254"/>
      <c r="FMN82" s="1254"/>
      <c r="FMO82" s="1254"/>
      <c r="FMP82" s="1254"/>
      <c r="FMQ82" s="1254"/>
      <c r="FMR82" s="1254"/>
      <c r="FMS82" s="1254"/>
      <c r="FMT82" s="1254"/>
      <c r="FMU82" s="1254"/>
      <c r="FMV82" s="1254"/>
      <c r="FMW82" s="1254"/>
      <c r="FMX82" s="1254"/>
      <c r="FMY82" s="1254"/>
      <c r="FMZ82" s="1254"/>
      <c r="FNA82" s="1254"/>
      <c r="FNB82" s="1254"/>
      <c r="FNC82" s="1254"/>
      <c r="FND82" s="1254"/>
      <c r="FNE82" s="1254"/>
      <c r="FNF82" s="1254"/>
      <c r="FNG82" s="1254"/>
      <c r="FNH82" s="1254"/>
      <c r="FNI82" s="1254"/>
      <c r="FNJ82" s="1254"/>
      <c r="FNK82" s="1254"/>
      <c r="FNL82" s="1254"/>
      <c r="FNM82" s="1254"/>
      <c r="FNN82" s="1254"/>
      <c r="FNO82" s="1254"/>
      <c r="FNP82" s="1254"/>
      <c r="FNQ82" s="1254"/>
      <c r="FNR82" s="1254"/>
      <c r="FNS82" s="1254"/>
      <c r="FNT82" s="1254"/>
      <c r="FNU82" s="1254"/>
      <c r="FNV82" s="1254"/>
      <c r="FNW82" s="1254"/>
      <c r="FNX82" s="1254"/>
      <c r="FNY82" s="1254"/>
      <c r="FNZ82" s="1254"/>
      <c r="FOA82" s="1254"/>
      <c r="FOB82" s="1254"/>
      <c r="FOC82" s="1254"/>
      <c r="FOD82" s="1254"/>
      <c r="FOE82" s="1254"/>
      <c r="FOF82" s="1254"/>
      <c r="FOG82" s="1254"/>
      <c r="FOH82" s="1254"/>
      <c r="FOI82" s="1254"/>
      <c r="FOJ82" s="1254"/>
      <c r="FOK82" s="1254"/>
      <c r="FOL82" s="1254"/>
      <c r="FOM82" s="1254"/>
      <c r="FON82" s="1254"/>
      <c r="FOO82" s="1254"/>
      <c r="FOP82" s="1254"/>
      <c r="FOQ82" s="1254"/>
      <c r="FOR82" s="1254"/>
      <c r="FOS82" s="1254"/>
      <c r="FOT82" s="1254"/>
      <c r="FOU82" s="1254"/>
      <c r="FOV82" s="1254"/>
      <c r="FOW82" s="1254"/>
      <c r="FOX82" s="1254"/>
      <c r="FOY82" s="1254"/>
      <c r="FOZ82" s="1254"/>
      <c r="FPA82" s="1254"/>
      <c r="FPB82" s="1254"/>
      <c r="FPC82" s="1254"/>
      <c r="FPD82" s="1254"/>
      <c r="FPE82" s="1254"/>
      <c r="FPF82" s="1254"/>
      <c r="FPG82" s="1254"/>
      <c r="FPH82" s="1254"/>
      <c r="FPI82" s="1254"/>
      <c r="FPJ82" s="1254"/>
      <c r="FPK82" s="1254"/>
      <c r="FPL82" s="1254"/>
      <c r="FPM82" s="1254"/>
      <c r="FPN82" s="1254"/>
      <c r="FPO82" s="1254"/>
      <c r="FPP82" s="1254"/>
      <c r="FPQ82" s="1254"/>
      <c r="FPR82" s="1254"/>
      <c r="FPS82" s="1254"/>
      <c r="FPT82" s="1254"/>
      <c r="FPU82" s="1254"/>
      <c r="FPV82" s="1254"/>
      <c r="FPW82" s="1254"/>
      <c r="FPX82" s="1254"/>
      <c r="FPY82" s="1254"/>
      <c r="FPZ82" s="1254"/>
      <c r="FQA82" s="1254"/>
      <c r="FQB82" s="1254"/>
      <c r="FQC82" s="1254"/>
      <c r="FQD82" s="1254"/>
      <c r="FQE82" s="1254"/>
      <c r="FQF82" s="1254"/>
      <c r="FQG82" s="1254"/>
      <c r="FQH82" s="1254"/>
      <c r="FQI82" s="1254"/>
      <c r="FQJ82" s="1254"/>
      <c r="FQK82" s="1254"/>
      <c r="FQL82" s="1254"/>
      <c r="FQM82" s="1254"/>
      <c r="FQN82" s="1254"/>
      <c r="FQO82" s="1254"/>
      <c r="FQP82" s="1254"/>
      <c r="FQQ82" s="1254"/>
      <c r="FQR82" s="1254"/>
      <c r="FQS82" s="1254"/>
      <c r="FQT82" s="1254"/>
      <c r="FQU82" s="1254"/>
      <c r="FQV82" s="1254"/>
      <c r="FQW82" s="1254"/>
      <c r="FQX82" s="1254"/>
      <c r="FQY82" s="1254"/>
      <c r="FQZ82" s="1254"/>
      <c r="FRA82" s="1254"/>
      <c r="FRB82" s="1254"/>
      <c r="FRC82" s="1254"/>
      <c r="FRD82" s="1254"/>
      <c r="FRE82" s="1254"/>
      <c r="FRF82" s="1254"/>
      <c r="FRG82" s="1254"/>
      <c r="FRH82" s="1254"/>
      <c r="FRI82" s="1254"/>
      <c r="FRJ82" s="1254"/>
      <c r="FRK82" s="1254"/>
      <c r="FRL82" s="1254"/>
      <c r="FRM82" s="1254"/>
      <c r="FRN82" s="1254"/>
      <c r="FRO82" s="1254"/>
      <c r="FRP82" s="1254"/>
      <c r="FRQ82" s="1254"/>
      <c r="FRR82" s="1254"/>
      <c r="FRS82" s="1254"/>
      <c r="FRT82" s="1254"/>
      <c r="FRU82" s="1254"/>
      <c r="FRV82" s="1254"/>
      <c r="FRW82" s="1254"/>
      <c r="FRX82" s="1254"/>
      <c r="FRY82" s="1254"/>
      <c r="FRZ82" s="1254"/>
      <c r="FSA82" s="1254"/>
      <c r="FSB82" s="1254"/>
      <c r="FSC82" s="1254"/>
      <c r="FSD82" s="1254"/>
      <c r="FSE82" s="1254"/>
      <c r="FSF82" s="1254"/>
      <c r="FSG82" s="1254"/>
      <c r="FSH82" s="1254"/>
      <c r="FSI82" s="1254"/>
      <c r="FSJ82" s="1254"/>
      <c r="FSK82" s="1254"/>
      <c r="FSL82" s="1254"/>
      <c r="FSM82" s="1254"/>
      <c r="FSN82" s="1254"/>
      <c r="FSO82" s="1254"/>
      <c r="FSP82" s="1254"/>
      <c r="FSQ82" s="1254"/>
      <c r="FSR82" s="1254"/>
      <c r="FSS82" s="1254"/>
      <c r="FST82" s="1254"/>
      <c r="FSU82" s="1254"/>
      <c r="FSV82" s="1254"/>
      <c r="FSW82" s="1254"/>
      <c r="FSX82" s="1254"/>
      <c r="FSY82" s="1254"/>
      <c r="FTA82" s="1254"/>
      <c r="FTF82" s="1254"/>
      <c r="FTG82" s="1254"/>
      <c r="FTI82" s="1254"/>
      <c r="FTJ82" s="1254"/>
      <c r="FTK82" s="1254"/>
      <c r="FTL82" s="1254"/>
      <c r="FTM82" s="1254"/>
      <c r="FTN82" s="1254"/>
      <c r="FTO82" s="1254"/>
      <c r="FTP82" s="1254"/>
      <c r="FTQ82" s="1254"/>
      <c r="FTR82" s="1254"/>
      <c r="FTS82" s="1254"/>
      <c r="FTT82" s="1254"/>
      <c r="FTU82" s="1254"/>
      <c r="FTV82" s="1254"/>
      <c r="FTW82" s="1254"/>
      <c r="FTX82" s="1254"/>
      <c r="FTY82" s="1254"/>
      <c r="FTZ82" s="1254"/>
      <c r="FUA82" s="1254"/>
      <c r="FUB82" s="1254"/>
      <c r="FUC82" s="1254"/>
      <c r="FUD82" s="1254"/>
      <c r="FUE82" s="1254"/>
      <c r="FUF82" s="1254"/>
      <c r="FUG82" s="1254"/>
      <c r="FUH82" s="1254"/>
      <c r="FUI82" s="1254"/>
      <c r="FUJ82" s="1254"/>
      <c r="FUK82" s="1254"/>
      <c r="FUL82" s="1254"/>
      <c r="FUM82" s="1254"/>
      <c r="FUN82" s="1254"/>
      <c r="FUO82" s="1254"/>
      <c r="FUP82" s="1254"/>
      <c r="FUQ82" s="1254"/>
      <c r="FUR82" s="1254"/>
      <c r="FUS82" s="1254"/>
      <c r="FUT82" s="1254"/>
      <c r="FUU82" s="1254"/>
      <c r="FUV82" s="1254"/>
      <c r="FUW82" s="1254"/>
      <c r="FUX82" s="1254"/>
      <c r="FUY82" s="1254"/>
      <c r="FUZ82" s="1254"/>
      <c r="FVA82" s="1254"/>
      <c r="FVB82" s="1254"/>
      <c r="FVC82" s="1254"/>
      <c r="FVD82" s="1254"/>
      <c r="FVE82" s="1254"/>
      <c r="FVF82" s="1254"/>
      <c r="FVG82" s="1254"/>
      <c r="FVH82" s="1254"/>
      <c r="FVI82" s="1254"/>
      <c r="FVJ82" s="1254"/>
      <c r="FVK82" s="1254"/>
      <c r="FVL82" s="1254"/>
      <c r="FVM82" s="1254"/>
      <c r="FVN82" s="1254"/>
      <c r="FVO82" s="1254"/>
      <c r="FVP82" s="1254"/>
      <c r="FVQ82" s="1254"/>
      <c r="FVR82" s="1254"/>
      <c r="FVS82" s="1254"/>
      <c r="FVT82" s="1254"/>
      <c r="FVU82" s="1254"/>
      <c r="FVV82" s="1254"/>
      <c r="FVW82" s="1254"/>
      <c r="FVX82" s="1254"/>
      <c r="FVY82" s="1254"/>
      <c r="FVZ82" s="1254"/>
      <c r="FWA82" s="1254"/>
      <c r="FWB82" s="1254"/>
      <c r="FWC82" s="1254"/>
      <c r="FWD82" s="1254"/>
      <c r="FWE82" s="1254"/>
      <c r="FWF82" s="1254"/>
      <c r="FWG82" s="1254"/>
      <c r="FWH82" s="1254"/>
      <c r="FWI82" s="1254"/>
      <c r="FWJ82" s="1254"/>
      <c r="FWK82" s="1254"/>
      <c r="FWL82" s="1254"/>
      <c r="FWM82" s="1254"/>
      <c r="FWN82" s="1254"/>
      <c r="FWO82" s="1254"/>
      <c r="FWP82" s="1254"/>
      <c r="FWQ82" s="1254"/>
      <c r="FWR82" s="1254"/>
      <c r="FWS82" s="1254"/>
      <c r="FWT82" s="1254"/>
      <c r="FWU82" s="1254"/>
      <c r="FWV82" s="1254"/>
      <c r="FWW82" s="1254"/>
      <c r="FWX82" s="1254"/>
      <c r="FWY82" s="1254"/>
      <c r="FWZ82" s="1254"/>
      <c r="FXA82" s="1254"/>
      <c r="FXB82" s="1254"/>
      <c r="FXC82" s="1254"/>
      <c r="FXD82" s="1254"/>
      <c r="FXE82" s="1254"/>
      <c r="FXF82" s="1254"/>
      <c r="FXG82" s="1254"/>
      <c r="FXH82" s="1254"/>
      <c r="FXI82" s="1254"/>
      <c r="FXJ82" s="1254"/>
      <c r="FXK82" s="1254"/>
      <c r="FXL82" s="1254"/>
      <c r="FXM82" s="1254"/>
      <c r="FXN82" s="1254"/>
      <c r="FXO82" s="1254"/>
      <c r="FXP82" s="1254"/>
      <c r="FXQ82" s="1254"/>
      <c r="FXR82" s="1254"/>
      <c r="FXS82" s="1254"/>
      <c r="FXT82" s="1254"/>
      <c r="FXU82" s="1254"/>
      <c r="FXV82" s="1254"/>
      <c r="FXW82" s="1254"/>
      <c r="FXX82" s="1254"/>
      <c r="FXY82" s="1254"/>
      <c r="FXZ82" s="1254"/>
      <c r="FYA82" s="1254"/>
      <c r="FYB82" s="1254"/>
      <c r="FYC82" s="1254"/>
      <c r="FYD82" s="1254"/>
      <c r="FYE82" s="1254"/>
      <c r="FYF82" s="1254"/>
      <c r="FYG82" s="1254"/>
      <c r="FYH82" s="1254"/>
      <c r="FYI82" s="1254"/>
      <c r="FYJ82" s="1254"/>
      <c r="FYK82" s="1254"/>
      <c r="FYL82" s="1254"/>
      <c r="FYM82" s="1254"/>
      <c r="FYN82" s="1254"/>
      <c r="FYO82" s="1254"/>
      <c r="FYP82" s="1254"/>
      <c r="FYQ82" s="1254"/>
      <c r="FYR82" s="1254"/>
      <c r="FYS82" s="1254"/>
      <c r="FYT82" s="1254"/>
      <c r="FYU82" s="1254"/>
      <c r="FYV82" s="1254"/>
      <c r="FYW82" s="1254"/>
      <c r="FYX82" s="1254"/>
      <c r="FYY82" s="1254"/>
      <c r="FYZ82" s="1254"/>
      <c r="FZA82" s="1254"/>
      <c r="FZB82" s="1254"/>
      <c r="FZC82" s="1254"/>
      <c r="FZD82" s="1254"/>
      <c r="FZE82" s="1254"/>
      <c r="FZF82" s="1254"/>
      <c r="FZG82" s="1254"/>
      <c r="FZH82" s="1254"/>
      <c r="FZI82" s="1254"/>
      <c r="FZJ82" s="1254"/>
      <c r="FZK82" s="1254"/>
      <c r="FZL82" s="1254"/>
      <c r="FZM82" s="1254"/>
      <c r="FZN82" s="1254"/>
      <c r="FZO82" s="1254"/>
      <c r="FZP82" s="1254"/>
      <c r="FZQ82" s="1254"/>
      <c r="FZR82" s="1254"/>
      <c r="FZS82" s="1254"/>
      <c r="FZT82" s="1254"/>
      <c r="FZU82" s="1254"/>
      <c r="FZV82" s="1254"/>
      <c r="FZW82" s="1254"/>
      <c r="FZX82" s="1254"/>
      <c r="FZY82" s="1254"/>
      <c r="FZZ82" s="1254"/>
      <c r="GAA82" s="1254"/>
      <c r="GAB82" s="1254"/>
      <c r="GAC82" s="1254"/>
      <c r="GAD82" s="1254"/>
      <c r="GAE82" s="1254"/>
      <c r="GAF82" s="1254"/>
      <c r="GAG82" s="1254"/>
      <c r="GAH82" s="1254"/>
      <c r="GAI82" s="1254"/>
      <c r="GAJ82" s="1254"/>
      <c r="GAK82" s="1254"/>
      <c r="GAL82" s="1254"/>
      <c r="GAM82" s="1254"/>
      <c r="GAN82" s="1254"/>
      <c r="GAO82" s="1254"/>
      <c r="GAP82" s="1254"/>
      <c r="GAQ82" s="1254"/>
      <c r="GAR82" s="1254"/>
      <c r="GAS82" s="1254"/>
      <c r="GAT82" s="1254"/>
      <c r="GAU82" s="1254"/>
      <c r="GAV82" s="1254"/>
      <c r="GAW82" s="1254"/>
      <c r="GAX82" s="1254"/>
      <c r="GAY82" s="1254"/>
      <c r="GAZ82" s="1254"/>
      <c r="GBA82" s="1254"/>
      <c r="GBB82" s="1254"/>
      <c r="GBC82" s="1254"/>
      <c r="GBD82" s="1254"/>
      <c r="GBE82" s="1254"/>
      <c r="GBF82" s="1254"/>
      <c r="GBG82" s="1254"/>
      <c r="GBH82" s="1254"/>
      <c r="GBI82" s="1254"/>
      <c r="GBJ82" s="1254"/>
      <c r="GBK82" s="1254"/>
      <c r="GBL82" s="1254"/>
      <c r="GBM82" s="1254"/>
      <c r="GBN82" s="1254"/>
      <c r="GBO82" s="1254"/>
      <c r="GBP82" s="1254"/>
      <c r="GBQ82" s="1254"/>
      <c r="GBR82" s="1254"/>
      <c r="GBS82" s="1254"/>
      <c r="GBT82" s="1254"/>
      <c r="GBU82" s="1254"/>
      <c r="GBV82" s="1254"/>
      <c r="GBW82" s="1254"/>
      <c r="GBX82" s="1254"/>
      <c r="GBY82" s="1254"/>
      <c r="GBZ82" s="1254"/>
      <c r="GCA82" s="1254"/>
      <c r="GCB82" s="1254"/>
      <c r="GCC82" s="1254"/>
      <c r="GCD82" s="1254"/>
      <c r="GCE82" s="1254"/>
      <c r="GCF82" s="1254"/>
      <c r="GCG82" s="1254"/>
      <c r="GCH82" s="1254"/>
      <c r="GCI82" s="1254"/>
      <c r="GCJ82" s="1254"/>
      <c r="GCK82" s="1254"/>
      <c r="GCL82" s="1254"/>
      <c r="GCM82" s="1254"/>
      <c r="GCN82" s="1254"/>
      <c r="GCO82" s="1254"/>
      <c r="GCP82" s="1254"/>
      <c r="GCQ82" s="1254"/>
      <c r="GCR82" s="1254"/>
      <c r="GCS82" s="1254"/>
      <c r="GCT82" s="1254"/>
      <c r="GCU82" s="1254"/>
      <c r="GCW82" s="1254"/>
      <c r="GDB82" s="1254"/>
      <c r="GDC82" s="1254"/>
      <c r="GDE82" s="1254"/>
      <c r="GDF82" s="1254"/>
      <c r="GDG82" s="1254"/>
      <c r="GDH82" s="1254"/>
      <c r="GDI82" s="1254"/>
      <c r="GDJ82" s="1254"/>
      <c r="GDK82" s="1254"/>
      <c r="GDL82" s="1254"/>
      <c r="GDM82" s="1254"/>
      <c r="GDN82" s="1254"/>
      <c r="GDO82" s="1254"/>
      <c r="GDP82" s="1254"/>
      <c r="GDQ82" s="1254"/>
      <c r="GDR82" s="1254"/>
      <c r="GDS82" s="1254"/>
      <c r="GDT82" s="1254"/>
      <c r="GDU82" s="1254"/>
      <c r="GDV82" s="1254"/>
      <c r="GDW82" s="1254"/>
      <c r="GDX82" s="1254"/>
      <c r="GDY82" s="1254"/>
      <c r="GDZ82" s="1254"/>
      <c r="GEA82" s="1254"/>
      <c r="GEB82" s="1254"/>
      <c r="GEC82" s="1254"/>
      <c r="GED82" s="1254"/>
      <c r="GEE82" s="1254"/>
      <c r="GEF82" s="1254"/>
      <c r="GEG82" s="1254"/>
      <c r="GEH82" s="1254"/>
      <c r="GEI82" s="1254"/>
      <c r="GEJ82" s="1254"/>
      <c r="GEK82" s="1254"/>
      <c r="GEL82" s="1254"/>
      <c r="GEM82" s="1254"/>
      <c r="GEN82" s="1254"/>
      <c r="GEO82" s="1254"/>
      <c r="GEP82" s="1254"/>
      <c r="GEQ82" s="1254"/>
      <c r="GER82" s="1254"/>
      <c r="GES82" s="1254"/>
      <c r="GET82" s="1254"/>
      <c r="GEU82" s="1254"/>
      <c r="GEV82" s="1254"/>
      <c r="GEW82" s="1254"/>
      <c r="GEX82" s="1254"/>
      <c r="GEY82" s="1254"/>
      <c r="GEZ82" s="1254"/>
      <c r="GFA82" s="1254"/>
      <c r="GFB82" s="1254"/>
      <c r="GFC82" s="1254"/>
      <c r="GFD82" s="1254"/>
      <c r="GFE82" s="1254"/>
      <c r="GFF82" s="1254"/>
      <c r="GFG82" s="1254"/>
      <c r="GFH82" s="1254"/>
      <c r="GFI82" s="1254"/>
      <c r="GFJ82" s="1254"/>
      <c r="GFK82" s="1254"/>
      <c r="GFL82" s="1254"/>
      <c r="GFM82" s="1254"/>
      <c r="GFN82" s="1254"/>
      <c r="GFO82" s="1254"/>
      <c r="GFP82" s="1254"/>
      <c r="GFQ82" s="1254"/>
      <c r="GFR82" s="1254"/>
      <c r="GFS82" s="1254"/>
      <c r="GFT82" s="1254"/>
      <c r="GFU82" s="1254"/>
      <c r="GFV82" s="1254"/>
      <c r="GFW82" s="1254"/>
      <c r="GFX82" s="1254"/>
      <c r="GFY82" s="1254"/>
      <c r="GFZ82" s="1254"/>
      <c r="GGA82" s="1254"/>
      <c r="GGB82" s="1254"/>
      <c r="GGC82" s="1254"/>
      <c r="GGD82" s="1254"/>
      <c r="GGE82" s="1254"/>
      <c r="GGF82" s="1254"/>
      <c r="GGG82" s="1254"/>
      <c r="GGH82" s="1254"/>
      <c r="GGI82" s="1254"/>
      <c r="GGJ82" s="1254"/>
      <c r="GGK82" s="1254"/>
      <c r="GGL82" s="1254"/>
      <c r="GGM82" s="1254"/>
      <c r="GGN82" s="1254"/>
      <c r="GGO82" s="1254"/>
      <c r="GGP82" s="1254"/>
      <c r="GGQ82" s="1254"/>
      <c r="GGR82" s="1254"/>
      <c r="GGS82" s="1254"/>
      <c r="GGT82" s="1254"/>
      <c r="GGU82" s="1254"/>
      <c r="GGV82" s="1254"/>
      <c r="GGW82" s="1254"/>
      <c r="GGX82" s="1254"/>
      <c r="GGY82" s="1254"/>
      <c r="GGZ82" s="1254"/>
      <c r="GHA82" s="1254"/>
      <c r="GHB82" s="1254"/>
      <c r="GHC82" s="1254"/>
      <c r="GHD82" s="1254"/>
      <c r="GHE82" s="1254"/>
      <c r="GHF82" s="1254"/>
      <c r="GHG82" s="1254"/>
      <c r="GHH82" s="1254"/>
      <c r="GHI82" s="1254"/>
      <c r="GHJ82" s="1254"/>
      <c r="GHK82" s="1254"/>
      <c r="GHL82" s="1254"/>
      <c r="GHM82" s="1254"/>
      <c r="GHN82" s="1254"/>
      <c r="GHO82" s="1254"/>
      <c r="GHP82" s="1254"/>
      <c r="GHQ82" s="1254"/>
      <c r="GHR82" s="1254"/>
      <c r="GHS82" s="1254"/>
      <c r="GHT82" s="1254"/>
      <c r="GHU82" s="1254"/>
      <c r="GHV82" s="1254"/>
      <c r="GHW82" s="1254"/>
      <c r="GHX82" s="1254"/>
      <c r="GHY82" s="1254"/>
      <c r="GHZ82" s="1254"/>
      <c r="GIA82" s="1254"/>
      <c r="GIB82" s="1254"/>
      <c r="GIC82" s="1254"/>
      <c r="GID82" s="1254"/>
      <c r="GIE82" s="1254"/>
      <c r="GIF82" s="1254"/>
      <c r="GIG82" s="1254"/>
      <c r="GIH82" s="1254"/>
      <c r="GII82" s="1254"/>
      <c r="GIJ82" s="1254"/>
      <c r="GIK82" s="1254"/>
      <c r="GIL82" s="1254"/>
      <c r="GIM82" s="1254"/>
      <c r="GIN82" s="1254"/>
      <c r="GIO82" s="1254"/>
      <c r="GIP82" s="1254"/>
      <c r="GIQ82" s="1254"/>
      <c r="GIR82" s="1254"/>
      <c r="GIS82" s="1254"/>
      <c r="GIT82" s="1254"/>
      <c r="GIU82" s="1254"/>
      <c r="GIV82" s="1254"/>
      <c r="GIW82" s="1254"/>
      <c r="GIX82" s="1254"/>
      <c r="GIY82" s="1254"/>
      <c r="GIZ82" s="1254"/>
      <c r="GJA82" s="1254"/>
      <c r="GJB82" s="1254"/>
      <c r="GJC82" s="1254"/>
      <c r="GJD82" s="1254"/>
      <c r="GJE82" s="1254"/>
      <c r="GJF82" s="1254"/>
      <c r="GJG82" s="1254"/>
      <c r="GJH82" s="1254"/>
      <c r="GJI82" s="1254"/>
      <c r="GJJ82" s="1254"/>
      <c r="GJK82" s="1254"/>
      <c r="GJL82" s="1254"/>
      <c r="GJM82" s="1254"/>
      <c r="GJN82" s="1254"/>
      <c r="GJO82" s="1254"/>
      <c r="GJP82" s="1254"/>
      <c r="GJQ82" s="1254"/>
      <c r="GJR82" s="1254"/>
      <c r="GJS82" s="1254"/>
      <c r="GJT82" s="1254"/>
      <c r="GJU82" s="1254"/>
      <c r="GJV82" s="1254"/>
      <c r="GJW82" s="1254"/>
      <c r="GJX82" s="1254"/>
      <c r="GJY82" s="1254"/>
      <c r="GJZ82" s="1254"/>
      <c r="GKA82" s="1254"/>
      <c r="GKB82" s="1254"/>
      <c r="GKC82" s="1254"/>
      <c r="GKD82" s="1254"/>
      <c r="GKE82" s="1254"/>
      <c r="GKF82" s="1254"/>
      <c r="GKG82" s="1254"/>
      <c r="GKH82" s="1254"/>
      <c r="GKI82" s="1254"/>
      <c r="GKJ82" s="1254"/>
      <c r="GKK82" s="1254"/>
      <c r="GKL82" s="1254"/>
      <c r="GKM82" s="1254"/>
      <c r="GKN82" s="1254"/>
      <c r="GKO82" s="1254"/>
      <c r="GKP82" s="1254"/>
      <c r="GKQ82" s="1254"/>
      <c r="GKR82" s="1254"/>
      <c r="GKS82" s="1254"/>
      <c r="GKT82" s="1254"/>
      <c r="GKU82" s="1254"/>
      <c r="GKV82" s="1254"/>
      <c r="GKW82" s="1254"/>
      <c r="GKX82" s="1254"/>
      <c r="GKY82" s="1254"/>
      <c r="GKZ82" s="1254"/>
      <c r="GLA82" s="1254"/>
      <c r="GLB82" s="1254"/>
      <c r="GLC82" s="1254"/>
      <c r="GLD82" s="1254"/>
      <c r="GLE82" s="1254"/>
      <c r="GLF82" s="1254"/>
      <c r="GLG82" s="1254"/>
      <c r="GLH82" s="1254"/>
      <c r="GLI82" s="1254"/>
      <c r="GLJ82" s="1254"/>
      <c r="GLK82" s="1254"/>
      <c r="GLL82" s="1254"/>
      <c r="GLM82" s="1254"/>
      <c r="GLN82" s="1254"/>
      <c r="GLO82" s="1254"/>
      <c r="GLP82" s="1254"/>
      <c r="GLQ82" s="1254"/>
      <c r="GLR82" s="1254"/>
      <c r="GLS82" s="1254"/>
      <c r="GLT82" s="1254"/>
      <c r="GLU82" s="1254"/>
      <c r="GLV82" s="1254"/>
      <c r="GLW82" s="1254"/>
      <c r="GLX82" s="1254"/>
      <c r="GLY82" s="1254"/>
      <c r="GLZ82" s="1254"/>
      <c r="GMA82" s="1254"/>
      <c r="GMB82" s="1254"/>
      <c r="GMC82" s="1254"/>
      <c r="GMD82" s="1254"/>
      <c r="GME82" s="1254"/>
      <c r="GMF82" s="1254"/>
      <c r="GMG82" s="1254"/>
      <c r="GMH82" s="1254"/>
      <c r="GMI82" s="1254"/>
      <c r="GMJ82" s="1254"/>
      <c r="GMK82" s="1254"/>
      <c r="GML82" s="1254"/>
      <c r="GMM82" s="1254"/>
      <c r="GMN82" s="1254"/>
      <c r="GMO82" s="1254"/>
      <c r="GMP82" s="1254"/>
      <c r="GMQ82" s="1254"/>
      <c r="GMS82" s="1254"/>
      <c r="GMX82" s="1254"/>
      <c r="GMY82" s="1254"/>
      <c r="GNA82" s="1254"/>
      <c r="GNB82" s="1254"/>
      <c r="GNC82" s="1254"/>
      <c r="GND82" s="1254"/>
      <c r="GNE82" s="1254"/>
      <c r="GNF82" s="1254"/>
      <c r="GNG82" s="1254"/>
      <c r="GNH82" s="1254"/>
      <c r="GNI82" s="1254"/>
      <c r="GNJ82" s="1254"/>
      <c r="GNK82" s="1254"/>
      <c r="GNL82" s="1254"/>
      <c r="GNM82" s="1254"/>
      <c r="GNN82" s="1254"/>
      <c r="GNO82" s="1254"/>
      <c r="GNP82" s="1254"/>
      <c r="GNQ82" s="1254"/>
      <c r="GNR82" s="1254"/>
      <c r="GNS82" s="1254"/>
      <c r="GNT82" s="1254"/>
      <c r="GNU82" s="1254"/>
      <c r="GNV82" s="1254"/>
      <c r="GNW82" s="1254"/>
      <c r="GNX82" s="1254"/>
      <c r="GNY82" s="1254"/>
      <c r="GNZ82" s="1254"/>
      <c r="GOA82" s="1254"/>
      <c r="GOB82" s="1254"/>
      <c r="GOC82" s="1254"/>
      <c r="GOD82" s="1254"/>
      <c r="GOE82" s="1254"/>
      <c r="GOF82" s="1254"/>
      <c r="GOG82" s="1254"/>
      <c r="GOH82" s="1254"/>
      <c r="GOI82" s="1254"/>
      <c r="GOJ82" s="1254"/>
      <c r="GOK82" s="1254"/>
      <c r="GOL82" s="1254"/>
      <c r="GOM82" s="1254"/>
      <c r="GON82" s="1254"/>
      <c r="GOO82" s="1254"/>
      <c r="GOP82" s="1254"/>
      <c r="GOQ82" s="1254"/>
      <c r="GOR82" s="1254"/>
      <c r="GOS82" s="1254"/>
      <c r="GOT82" s="1254"/>
      <c r="GOU82" s="1254"/>
      <c r="GOV82" s="1254"/>
      <c r="GOW82" s="1254"/>
      <c r="GOX82" s="1254"/>
      <c r="GOY82" s="1254"/>
      <c r="GOZ82" s="1254"/>
      <c r="GPA82" s="1254"/>
      <c r="GPB82" s="1254"/>
      <c r="GPC82" s="1254"/>
      <c r="GPD82" s="1254"/>
      <c r="GPE82" s="1254"/>
      <c r="GPF82" s="1254"/>
      <c r="GPG82" s="1254"/>
      <c r="GPH82" s="1254"/>
      <c r="GPI82" s="1254"/>
      <c r="GPJ82" s="1254"/>
      <c r="GPK82" s="1254"/>
      <c r="GPL82" s="1254"/>
      <c r="GPM82" s="1254"/>
      <c r="GPN82" s="1254"/>
      <c r="GPO82" s="1254"/>
      <c r="GPP82" s="1254"/>
      <c r="GPQ82" s="1254"/>
      <c r="GPR82" s="1254"/>
      <c r="GPS82" s="1254"/>
      <c r="GPT82" s="1254"/>
      <c r="GPU82" s="1254"/>
      <c r="GPV82" s="1254"/>
      <c r="GPW82" s="1254"/>
      <c r="GPX82" s="1254"/>
      <c r="GPY82" s="1254"/>
      <c r="GPZ82" s="1254"/>
      <c r="GQA82" s="1254"/>
      <c r="GQB82" s="1254"/>
      <c r="GQC82" s="1254"/>
      <c r="GQD82" s="1254"/>
      <c r="GQE82" s="1254"/>
      <c r="GQF82" s="1254"/>
      <c r="GQG82" s="1254"/>
      <c r="GQH82" s="1254"/>
      <c r="GQI82" s="1254"/>
      <c r="GQJ82" s="1254"/>
      <c r="GQK82" s="1254"/>
      <c r="GQL82" s="1254"/>
      <c r="GQM82" s="1254"/>
      <c r="GQN82" s="1254"/>
      <c r="GQO82" s="1254"/>
      <c r="GQP82" s="1254"/>
      <c r="GQQ82" s="1254"/>
      <c r="GQR82" s="1254"/>
      <c r="GQS82" s="1254"/>
      <c r="GQT82" s="1254"/>
      <c r="GQU82" s="1254"/>
      <c r="GQV82" s="1254"/>
      <c r="GQW82" s="1254"/>
      <c r="GQX82" s="1254"/>
      <c r="GQY82" s="1254"/>
      <c r="GQZ82" s="1254"/>
      <c r="GRA82" s="1254"/>
      <c r="GRB82" s="1254"/>
      <c r="GRC82" s="1254"/>
      <c r="GRD82" s="1254"/>
      <c r="GRE82" s="1254"/>
      <c r="GRF82" s="1254"/>
      <c r="GRG82" s="1254"/>
      <c r="GRH82" s="1254"/>
      <c r="GRI82" s="1254"/>
      <c r="GRJ82" s="1254"/>
      <c r="GRK82" s="1254"/>
      <c r="GRL82" s="1254"/>
      <c r="GRM82" s="1254"/>
      <c r="GRN82" s="1254"/>
      <c r="GRO82" s="1254"/>
      <c r="GRP82" s="1254"/>
      <c r="GRQ82" s="1254"/>
      <c r="GRR82" s="1254"/>
      <c r="GRS82" s="1254"/>
      <c r="GRT82" s="1254"/>
      <c r="GRU82" s="1254"/>
      <c r="GRV82" s="1254"/>
      <c r="GRW82" s="1254"/>
      <c r="GRX82" s="1254"/>
      <c r="GRY82" s="1254"/>
      <c r="GRZ82" s="1254"/>
      <c r="GSA82" s="1254"/>
      <c r="GSB82" s="1254"/>
      <c r="GSC82" s="1254"/>
      <c r="GSD82" s="1254"/>
      <c r="GSE82" s="1254"/>
      <c r="GSF82" s="1254"/>
      <c r="GSG82" s="1254"/>
      <c r="GSH82" s="1254"/>
      <c r="GSI82" s="1254"/>
      <c r="GSJ82" s="1254"/>
      <c r="GSK82" s="1254"/>
      <c r="GSL82" s="1254"/>
      <c r="GSM82" s="1254"/>
      <c r="GSN82" s="1254"/>
      <c r="GSO82" s="1254"/>
      <c r="GSP82" s="1254"/>
      <c r="GSQ82" s="1254"/>
      <c r="GSR82" s="1254"/>
      <c r="GSS82" s="1254"/>
      <c r="GST82" s="1254"/>
      <c r="GSU82" s="1254"/>
      <c r="GSV82" s="1254"/>
      <c r="GSW82" s="1254"/>
      <c r="GSX82" s="1254"/>
      <c r="GSY82" s="1254"/>
      <c r="GSZ82" s="1254"/>
      <c r="GTA82" s="1254"/>
      <c r="GTB82" s="1254"/>
      <c r="GTC82" s="1254"/>
      <c r="GTD82" s="1254"/>
      <c r="GTE82" s="1254"/>
      <c r="GTF82" s="1254"/>
      <c r="GTG82" s="1254"/>
      <c r="GTH82" s="1254"/>
      <c r="GTI82" s="1254"/>
      <c r="GTJ82" s="1254"/>
      <c r="GTK82" s="1254"/>
      <c r="GTL82" s="1254"/>
      <c r="GTM82" s="1254"/>
      <c r="GTN82" s="1254"/>
      <c r="GTO82" s="1254"/>
      <c r="GTP82" s="1254"/>
      <c r="GTQ82" s="1254"/>
      <c r="GTR82" s="1254"/>
      <c r="GTS82" s="1254"/>
      <c r="GTT82" s="1254"/>
      <c r="GTU82" s="1254"/>
      <c r="GTV82" s="1254"/>
      <c r="GTW82" s="1254"/>
      <c r="GTX82" s="1254"/>
      <c r="GTY82" s="1254"/>
      <c r="GTZ82" s="1254"/>
      <c r="GUA82" s="1254"/>
      <c r="GUB82" s="1254"/>
      <c r="GUC82" s="1254"/>
      <c r="GUD82" s="1254"/>
      <c r="GUE82" s="1254"/>
      <c r="GUF82" s="1254"/>
      <c r="GUG82" s="1254"/>
      <c r="GUH82" s="1254"/>
      <c r="GUI82" s="1254"/>
      <c r="GUJ82" s="1254"/>
      <c r="GUK82" s="1254"/>
      <c r="GUL82" s="1254"/>
      <c r="GUM82" s="1254"/>
      <c r="GUN82" s="1254"/>
      <c r="GUO82" s="1254"/>
      <c r="GUP82" s="1254"/>
      <c r="GUQ82" s="1254"/>
      <c r="GUR82" s="1254"/>
      <c r="GUS82" s="1254"/>
      <c r="GUT82" s="1254"/>
      <c r="GUU82" s="1254"/>
      <c r="GUV82" s="1254"/>
      <c r="GUW82" s="1254"/>
      <c r="GUX82" s="1254"/>
      <c r="GUY82" s="1254"/>
      <c r="GUZ82" s="1254"/>
      <c r="GVA82" s="1254"/>
      <c r="GVB82" s="1254"/>
      <c r="GVC82" s="1254"/>
      <c r="GVD82" s="1254"/>
      <c r="GVE82" s="1254"/>
      <c r="GVF82" s="1254"/>
      <c r="GVG82" s="1254"/>
      <c r="GVH82" s="1254"/>
      <c r="GVI82" s="1254"/>
      <c r="GVJ82" s="1254"/>
      <c r="GVK82" s="1254"/>
      <c r="GVL82" s="1254"/>
      <c r="GVM82" s="1254"/>
      <c r="GVN82" s="1254"/>
      <c r="GVO82" s="1254"/>
      <c r="GVP82" s="1254"/>
      <c r="GVQ82" s="1254"/>
      <c r="GVR82" s="1254"/>
      <c r="GVS82" s="1254"/>
      <c r="GVT82" s="1254"/>
      <c r="GVU82" s="1254"/>
      <c r="GVV82" s="1254"/>
      <c r="GVW82" s="1254"/>
      <c r="GVX82" s="1254"/>
      <c r="GVY82" s="1254"/>
      <c r="GVZ82" s="1254"/>
      <c r="GWA82" s="1254"/>
      <c r="GWB82" s="1254"/>
      <c r="GWC82" s="1254"/>
      <c r="GWD82" s="1254"/>
      <c r="GWE82" s="1254"/>
      <c r="GWF82" s="1254"/>
      <c r="GWG82" s="1254"/>
      <c r="GWH82" s="1254"/>
      <c r="GWI82" s="1254"/>
      <c r="GWJ82" s="1254"/>
      <c r="GWK82" s="1254"/>
      <c r="GWL82" s="1254"/>
      <c r="GWM82" s="1254"/>
      <c r="GWO82" s="1254"/>
      <c r="GWT82" s="1254"/>
      <c r="GWU82" s="1254"/>
      <c r="GWW82" s="1254"/>
      <c r="GWX82" s="1254"/>
      <c r="GWY82" s="1254"/>
      <c r="GWZ82" s="1254"/>
      <c r="GXA82" s="1254"/>
      <c r="GXB82" s="1254"/>
      <c r="GXC82" s="1254"/>
      <c r="GXD82" s="1254"/>
      <c r="GXE82" s="1254"/>
      <c r="GXF82" s="1254"/>
      <c r="GXG82" s="1254"/>
      <c r="GXH82" s="1254"/>
      <c r="GXI82" s="1254"/>
      <c r="GXJ82" s="1254"/>
      <c r="GXK82" s="1254"/>
      <c r="GXL82" s="1254"/>
      <c r="GXM82" s="1254"/>
      <c r="GXN82" s="1254"/>
      <c r="GXO82" s="1254"/>
      <c r="GXP82" s="1254"/>
      <c r="GXQ82" s="1254"/>
      <c r="GXR82" s="1254"/>
      <c r="GXS82" s="1254"/>
      <c r="GXT82" s="1254"/>
      <c r="GXU82" s="1254"/>
      <c r="GXV82" s="1254"/>
      <c r="GXW82" s="1254"/>
      <c r="GXX82" s="1254"/>
      <c r="GXY82" s="1254"/>
      <c r="GXZ82" s="1254"/>
      <c r="GYA82" s="1254"/>
      <c r="GYB82" s="1254"/>
      <c r="GYC82" s="1254"/>
      <c r="GYD82" s="1254"/>
      <c r="GYE82" s="1254"/>
      <c r="GYF82" s="1254"/>
      <c r="GYG82" s="1254"/>
      <c r="GYH82" s="1254"/>
      <c r="GYI82" s="1254"/>
      <c r="GYJ82" s="1254"/>
      <c r="GYK82" s="1254"/>
      <c r="GYL82" s="1254"/>
      <c r="GYM82" s="1254"/>
      <c r="GYN82" s="1254"/>
      <c r="GYO82" s="1254"/>
      <c r="GYP82" s="1254"/>
      <c r="GYQ82" s="1254"/>
      <c r="GYR82" s="1254"/>
      <c r="GYS82" s="1254"/>
      <c r="GYT82" s="1254"/>
      <c r="GYU82" s="1254"/>
      <c r="GYV82" s="1254"/>
      <c r="GYW82" s="1254"/>
      <c r="GYX82" s="1254"/>
      <c r="GYY82" s="1254"/>
      <c r="GYZ82" s="1254"/>
      <c r="GZA82" s="1254"/>
      <c r="GZB82" s="1254"/>
      <c r="GZC82" s="1254"/>
      <c r="GZD82" s="1254"/>
      <c r="GZE82" s="1254"/>
      <c r="GZF82" s="1254"/>
      <c r="GZG82" s="1254"/>
      <c r="GZH82" s="1254"/>
      <c r="GZI82" s="1254"/>
      <c r="GZJ82" s="1254"/>
      <c r="GZK82" s="1254"/>
      <c r="GZL82" s="1254"/>
      <c r="GZM82" s="1254"/>
      <c r="GZN82" s="1254"/>
      <c r="GZO82" s="1254"/>
      <c r="GZP82" s="1254"/>
      <c r="GZQ82" s="1254"/>
      <c r="GZR82" s="1254"/>
      <c r="GZS82" s="1254"/>
      <c r="GZT82" s="1254"/>
      <c r="GZU82" s="1254"/>
      <c r="GZV82" s="1254"/>
      <c r="GZW82" s="1254"/>
      <c r="GZX82" s="1254"/>
      <c r="GZY82" s="1254"/>
      <c r="GZZ82" s="1254"/>
      <c r="HAA82" s="1254"/>
      <c r="HAB82" s="1254"/>
      <c r="HAC82" s="1254"/>
      <c r="HAD82" s="1254"/>
      <c r="HAE82" s="1254"/>
      <c r="HAF82" s="1254"/>
      <c r="HAG82" s="1254"/>
      <c r="HAH82" s="1254"/>
      <c r="HAI82" s="1254"/>
      <c r="HAJ82" s="1254"/>
      <c r="HAK82" s="1254"/>
      <c r="HAL82" s="1254"/>
      <c r="HAM82" s="1254"/>
      <c r="HAN82" s="1254"/>
      <c r="HAO82" s="1254"/>
      <c r="HAP82" s="1254"/>
      <c r="HAQ82" s="1254"/>
      <c r="HAR82" s="1254"/>
      <c r="HAS82" s="1254"/>
      <c r="HAT82" s="1254"/>
      <c r="HAU82" s="1254"/>
      <c r="HAV82" s="1254"/>
      <c r="HAW82" s="1254"/>
      <c r="HAX82" s="1254"/>
      <c r="HAY82" s="1254"/>
      <c r="HAZ82" s="1254"/>
      <c r="HBA82" s="1254"/>
      <c r="HBB82" s="1254"/>
      <c r="HBC82" s="1254"/>
      <c r="HBD82" s="1254"/>
      <c r="HBE82" s="1254"/>
      <c r="HBF82" s="1254"/>
      <c r="HBG82" s="1254"/>
      <c r="HBH82" s="1254"/>
      <c r="HBI82" s="1254"/>
      <c r="HBJ82" s="1254"/>
      <c r="HBK82" s="1254"/>
      <c r="HBL82" s="1254"/>
      <c r="HBM82" s="1254"/>
      <c r="HBN82" s="1254"/>
      <c r="HBO82" s="1254"/>
      <c r="HBP82" s="1254"/>
      <c r="HBQ82" s="1254"/>
      <c r="HBR82" s="1254"/>
      <c r="HBS82" s="1254"/>
      <c r="HBT82" s="1254"/>
      <c r="HBU82" s="1254"/>
      <c r="HBV82" s="1254"/>
      <c r="HBW82" s="1254"/>
      <c r="HBX82" s="1254"/>
      <c r="HBY82" s="1254"/>
      <c r="HBZ82" s="1254"/>
      <c r="HCA82" s="1254"/>
      <c r="HCB82" s="1254"/>
      <c r="HCC82" s="1254"/>
      <c r="HCD82" s="1254"/>
      <c r="HCE82" s="1254"/>
      <c r="HCF82" s="1254"/>
      <c r="HCG82" s="1254"/>
      <c r="HCH82" s="1254"/>
      <c r="HCI82" s="1254"/>
      <c r="HCJ82" s="1254"/>
      <c r="HCK82" s="1254"/>
      <c r="HCL82" s="1254"/>
      <c r="HCM82" s="1254"/>
      <c r="HCN82" s="1254"/>
      <c r="HCO82" s="1254"/>
      <c r="HCP82" s="1254"/>
      <c r="HCQ82" s="1254"/>
      <c r="HCR82" s="1254"/>
      <c r="HCS82" s="1254"/>
      <c r="HCT82" s="1254"/>
      <c r="HCU82" s="1254"/>
      <c r="HCV82" s="1254"/>
      <c r="HCW82" s="1254"/>
      <c r="HCX82" s="1254"/>
      <c r="HCY82" s="1254"/>
      <c r="HCZ82" s="1254"/>
      <c r="HDA82" s="1254"/>
      <c r="HDB82" s="1254"/>
      <c r="HDC82" s="1254"/>
      <c r="HDD82" s="1254"/>
      <c r="HDE82" s="1254"/>
      <c r="HDF82" s="1254"/>
      <c r="HDG82" s="1254"/>
      <c r="HDH82" s="1254"/>
      <c r="HDI82" s="1254"/>
      <c r="HDJ82" s="1254"/>
      <c r="HDK82" s="1254"/>
      <c r="HDL82" s="1254"/>
      <c r="HDM82" s="1254"/>
      <c r="HDN82" s="1254"/>
      <c r="HDO82" s="1254"/>
      <c r="HDP82" s="1254"/>
      <c r="HDQ82" s="1254"/>
      <c r="HDR82" s="1254"/>
      <c r="HDS82" s="1254"/>
      <c r="HDT82" s="1254"/>
      <c r="HDU82" s="1254"/>
      <c r="HDV82" s="1254"/>
      <c r="HDW82" s="1254"/>
      <c r="HDX82" s="1254"/>
      <c r="HDY82" s="1254"/>
      <c r="HDZ82" s="1254"/>
      <c r="HEA82" s="1254"/>
      <c r="HEB82" s="1254"/>
      <c r="HEC82" s="1254"/>
      <c r="HED82" s="1254"/>
      <c r="HEE82" s="1254"/>
      <c r="HEF82" s="1254"/>
      <c r="HEG82" s="1254"/>
      <c r="HEH82" s="1254"/>
      <c r="HEI82" s="1254"/>
      <c r="HEJ82" s="1254"/>
      <c r="HEK82" s="1254"/>
      <c r="HEL82" s="1254"/>
      <c r="HEM82" s="1254"/>
      <c r="HEN82" s="1254"/>
      <c r="HEO82" s="1254"/>
      <c r="HEP82" s="1254"/>
      <c r="HEQ82" s="1254"/>
      <c r="HER82" s="1254"/>
      <c r="HES82" s="1254"/>
      <c r="HET82" s="1254"/>
      <c r="HEU82" s="1254"/>
      <c r="HEV82" s="1254"/>
      <c r="HEW82" s="1254"/>
      <c r="HEX82" s="1254"/>
      <c r="HEY82" s="1254"/>
      <c r="HEZ82" s="1254"/>
      <c r="HFA82" s="1254"/>
      <c r="HFB82" s="1254"/>
      <c r="HFC82" s="1254"/>
      <c r="HFD82" s="1254"/>
      <c r="HFE82" s="1254"/>
      <c r="HFF82" s="1254"/>
      <c r="HFG82" s="1254"/>
      <c r="HFH82" s="1254"/>
      <c r="HFI82" s="1254"/>
      <c r="HFJ82" s="1254"/>
      <c r="HFK82" s="1254"/>
      <c r="HFL82" s="1254"/>
      <c r="HFM82" s="1254"/>
      <c r="HFN82" s="1254"/>
      <c r="HFO82" s="1254"/>
      <c r="HFP82" s="1254"/>
      <c r="HFQ82" s="1254"/>
      <c r="HFR82" s="1254"/>
      <c r="HFS82" s="1254"/>
      <c r="HFT82" s="1254"/>
      <c r="HFU82" s="1254"/>
      <c r="HFV82" s="1254"/>
      <c r="HFW82" s="1254"/>
      <c r="HFX82" s="1254"/>
      <c r="HFY82" s="1254"/>
      <c r="HFZ82" s="1254"/>
      <c r="HGA82" s="1254"/>
      <c r="HGB82" s="1254"/>
      <c r="HGC82" s="1254"/>
      <c r="HGD82" s="1254"/>
      <c r="HGE82" s="1254"/>
      <c r="HGF82" s="1254"/>
      <c r="HGG82" s="1254"/>
      <c r="HGH82" s="1254"/>
      <c r="HGI82" s="1254"/>
      <c r="HGK82" s="1254"/>
      <c r="HGP82" s="1254"/>
      <c r="HGQ82" s="1254"/>
      <c r="HGS82" s="1254"/>
      <c r="HGT82" s="1254"/>
      <c r="HGU82" s="1254"/>
      <c r="HGV82" s="1254"/>
      <c r="HGW82" s="1254"/>
      <c r="HGX82" s="1254"/>
      <c r="HGY82" s="1254"/>
      <c r="HGZ82" s="1254"/>
      <c r="HHA82" s="1254"/>
      <c r="HHB82" s="1254"/>
      <c r="HHC82" s="1254"/>
      <c r="HHD82" s="1254"/>
      <c r="HHE82" s="1254"/>
      <c r="HHF82" s="1254"/>
      <c r="HHG82" s="1254"/>
      <c r="HHH82" s="1254"/>
      <c r="HHI82" s="1254"/>
      <c r="HHJ82" s="1254"/>
      <c r="HHK82" s="1254"/>
      <c r="HHL82" s="1254"/>
      <c r="HHM82" s="1254"/>
      <c r="HHN82" s="1254"/>
      <c r="HHO82" s="1254"/>
      <c r="HHP82" s="1254"/>
      <c r="HHQ82" s="1254"/>
      <c r="HHR82" s="1254"/>
      <c r="HHS82" s="1254"/>
      <c r="HHT82" s="1254"/>
      <c r="HHU82" s="1254"/>
      <c r="HHV82" s="1254"/>
      <c r="HHW82" s="1254"/>
      <c r="HHX82" s="1254"/>
      <c r="HHY82" s="1254"/>
      <c r="HHZ82" s="1254"/>
      <c r="HIA82" s="1254"/>
      <c r="HIB82" s="1254"/>
      <c r="HIC82" s="1254"/>
      <c r="HID82" s="1254"/>
      <c r="HIE82" s="1254"/>
      <c r="HIF82" s="1254"/>
      <c r="HIG82" s="1254"/>
      <c r="HIH82" s="1254"/>
      <c r="HII82" s="1254"/>
      <c r="HIJ82" s="1254"/>
      <c r="HIK82" s="1254"/>
      <c r="HIL82" s="1254"/>
      <c r="HIM82" s="1254"/>
      <c r="HIN82" s="1254"/>
      <c r="HIO82" s="1254"/>
      <c r="HIP82" s="1254"/>
      <c r="HIQ82" s="1254"/>
      <c r="HIR82" s="1254"/>
      <c r="HIS82" s="1254"/>
      <c r="HIT82" s="1254"/>
      <c r="HIU82" s="1254"/>
      <c r="HIV82" s="1254"/>
      <c r="HIW82" s="1254"/>
      <c r="HIX82" s="1254"/>
      <c r="HIY82" s="1254"/>
      <c r="HIZ82" s="1254"/>
      <c r="HJA82" s="1254"/>
      <c r="HJB82" s="1254"/>
      <c r="HJC82" s="1254"/>
      <c r="HJD82" s="1254"/>
      <c r="HJE82" s="1254"/>
      <c r="HJF82" s="1254"/>
      <c r="HJG82" s="1254"/>
      <c r="HJH82" s="1254"/>
      <c r="HJI82" s="1254"/>
      <c r="HJJ82" s="1254"/>
      <c r="HJK82" s="1254"/>
      <c r="HJL82" s="1254"/>
      <c r="HJM82" s="1254"/>
      <c r="HJN82" s="1254"/>
      <c r="HJO82" s="1254"/>
      <c r="HJP82" s="1254"/>
      <c r="HJQ82" s="1254"/>
      <c r="HJR82" s="1254"/>
      <c r="HJS82" s="1254"/>
      <c r="HJT82" s="1254"/>
      <c r="HJU82" s="1254"/>
      <c r="HJV82" s="1254"/>
      <c r="HJW82" s="1254"/>
      <c r="HJX82" s="1254"/>
      <c r="HJY82" s="1254"/>
      <c r="HJZ82" s="1254"/>
      <c r="HKA82" s="1254"/>
      <c r="HKB82" s="1254"/>
      <c r="HKC82" s="1254"/>
      <c r="HKD82" s="1254"/>
      <c r="HKE82" s="1254"/>
      <c r="HKF82" s="1254"/>
      <c r="HKG82" s="1254"/>
      <c r="HKH82" s="1254"/>
      <c r="HKI82" s="1254"/>
      <c r="HKJ82" s="1254"/>
      <c r="HKK82" s="1254"/>
      <c r="HKL82" s="1254"/>
      <c r="HKM82" s="1254"/>
      <c r="HKN82" s="1254"/>
      <c r="HKO82" s="1254"/>
      <c r="HKP82" s="1254"/>
      <c r="HKQ82" s="1254"/>
      <c r="HKR82" s="1254"/>
      <c r="HKS82" s="1254"/>
      <c r="HKT82" s="1254"/>
      <c r="HKU82" s="1254"/>
      <c r="HKV82" s="1254"/>
      <c r="HKW82" s="1254"/>
      <c r="HKX82" s="1254"/>
      <c r="HKY82" s="1254"/>
      <c r="HKZ82" s="1254"/>
      <c r="HLA82" s="1254"/>
      <c r="HLB82" s="1254"/>
      <c r="HLC82" s="1254"/>
      <c r="HLD82" s="1254"/>
      <c r="HLE82" s="1254"/>
      <c r="HLF82" s="1254"/>
      <c r="HLG82" s="1254"/>
      <c r="HLH82" s="1254"/>
      <c r="HLI82" s="1254"/>
      <c r="HLJ82" s="1254"/>
      <c r="HLK82" s="1254"/>
      <c r="HLL82" s="1254"/>
      <c r="HLM82" s="1254"/>
      <c r="HLN82" s="1254"/>
      <c r="HLO82" s="1254"/>
      <c r="HLP82" s="1254"/>
      <c r="HLQ82" s="1254"/>
      <c r="HLR82" s="1254"/>
      <c r="HLS82" s="1254"/>
      <c r="HLT82" s="1254"/>
      <c r="HLU82" s="1254"/>
      <c r="HLV82" s="1254"/>
      <c r="HLW82" s="1254"/>
      <c r="HLX82" s="1254"/>
      <c r="HLY82" s="1254"/>
      <c r="HLZ82" s="1254"/>
      <c r="HMA82" s="1254"/>
      <c r="HMB82" s="1254"/>
      <c r="HMC82" s="1254"/>
      <c r="HMD82" s="1254"/>
      <c r="HME82" s="1254"/>
      <c r="HMF82" s="1254"/>
      <c r="HMG82" s="1254"/>
      <c r="HMH82" s="1254"/>
      <c r="HMI82" s="1254"/>
      <c r="HMJ82" s="1254"/>
      <c r="HMK82" s="1254"/>
      <c r="HML82" s="1254"/>
      <c r="HMM82" s="1254"/>
      <c r="HMN82" s="1254"/>
      <c r="HMO82" s="1254"/>
      <c r="HMP82" s="1254"/>
      <c r="HMQ82" s="1254"/>
      <c r="HMR82" s="1254"/>
      <c r="HMS82" s="1254"/>
      <c r="HMT82" s="1254"/>
      <c r="HMU82" s="1254"/>
      <c r="HMV82" s="1254"/>
      <c r="HMW82" s="1254"/>
      <c r="HMX82" s="1254"/>
      <c r="HMY82" s="1254"/>
      <c r="HMZ82" s="1254"/>
      <c r="HNA82" s="1254"/>
      <c r="HNB82" s="1254"/>
      <c r="HNC82" s="1254"/>
      <c r="HND82" s="1254"/>
      <c r="HNE82" s="1254"/>
      <c r="HNF82" s="1254"/>
      <c r="HNG82" s="1254"/>
      <c r="HNH82" s="1254"/>
      <c r="HNI82" s="1254"/>
      <c r="HNJ82" s="1254"/>
      <c r="HNK82" s="1254"/>
      <c r="HNL82" s="1254"/>
      <c r="HNM82" s="1254"/>
      <c r="HNN82" s="1254"/>
      <c r="HNO82" s="1254"/>
      <c r="HNP82" s="1254"/>
      <c r="HNQ82" s="1254"/>
      <c r="HNR82" s="1254"/>
      <c r="HNS82" s="1254"/>
      <c r="HNT82" s="1254"/>
      <c r="HNU82" s="1254"/>
      <c r="HNV82" s="1254"/>
      <c r="HNW82" s="1254"/>
      <c r="HNX82" s="1254"/>
      <c r="HNY82" s="1254"/>
      <c r="HNZ82" s="1254"/>
      <c r="HOA82" s="1254"/>
      <c r="HOB82" s="1254"/>
      <c r="HOC82" s="1254"/>
      <c r="HOD82" s="1254"/>
      <c r="HOE82" s="1254"/>
      <c r="HOF82" s="1254"/>
      <c r="HOG82" s="1254"/>
      <c r="HOH82" s="1254"/>
      <c r="HOI82" s="1254"/>
      <c r="HOJ82" s="1254"/>
      <c r="HOK82" s="1254"/>
      <c r="HOL82" s="1254"/>
      <c r="HOM82" s="1254"/>
      <c r="HON82" s="1254"/>
      <c r="HOO82" s="1254"/>
      <c r="HOP82" s="1254"/>
      <c r="HOQ82" s="1254"/>
      <c r="HOR82" s="1254"/>
      <c r="HOS82" s="1254"/>
      <c r="HOT82" s="1254"/>
      <c r="HOU82" s="1254"/>
      <c r="HOV82" s="1254"/>
      <c r="HOW82" s="1254"/>
      <c r="HOX82" s="1254"/>
      <c r="HOY82" s="1254"/>
      <c r="HOZ82" s="1254"/>
      <c r="HPA82" s="1254"/>
      <c r="HPB82" s="1254"/>
      <c r="HPC82" s="1254"/>
      <c r="HPD82" s="1254"/>
      <c r="HPE82" s="1254"/>
      <c r="HPF82" s="1254"/>
      <c r="HPG82" s="1254"/>
      <c r="HPH82" s="1254"/>
      <c r="HPI82" s="1254"/>
      <c r="HPJ82" s="1254"/>
      <c r="HPK82" s="1254"/>
      <c r="HPL82" s="1254"/>
      <c r="HPM82" s="1254"/>
      <c r="HPN82" s="1254"/>
      <c r="HPO82" s="1254"/>
      <c r="HPP82" s="1254"/>
      <c r="HPQ82" s="1254"/>
      <c r="HPR82" s="1254"/>
      <c r="HPS82" s="1254"/>
      <c r="HPT82" s="1254"/>
      <c r="HPU82" s="1254"/>
      <c r="HPV82" s="1254"/>
      <c r="HPW82" s="1254"/>
      <c r="HPX82" s="1254"/>
      <c r="HPY82" s="1254"/>
      <c r="HPZ82" s="1254"/>
      <c r="HQA82" s="1254"/>
      <c r="HQB82" s="1254"/>
      <c r="HQC82" s="1254"/>
      <c r="HQD82" s="1254"/>
      <c r="HQE82" s="1254"/>
      <c r="HQG82" s="1254"/>
      <c r="HQL82" s="1254"/>
      <c r="HQM82" s="1254"/>
      <c r="HQO82" s="1254"/>
      <c r="HQP82" s="1254"/>
      <c r="HQQ82" s="1254"/>
      <c r="HQR82" s="1254"/>
      <c r="HQS82" s="1254"/>
      <c r="HQT82" s="1254"/>
      <c r="HQU82" s="1254"/>
      <c r="HQV82" s="1254"/>
      <c r="HQW82" s="1254"/>
      <c r="HQX82" s="1254"/>
      <c r="HQY82" s="1254"/>
      <c r="HQZ82" s="1254"/>
      <c r="HRA82" s="1254"/>
      <c r="HRB82" s="1254"/>
      <c r="HRC82" s="1254"/>
      <c r="HRD82" s="1254"/>
      <c r="HRE82" s="1254"/>
      <c r="HRF82" s="1254"/>
      <c r="HRG82" s="1254"/>
      <c r="HRH82" s="1254"/>
      <c r="HRI82" s="1254"/>
      <c r="HRJ82" s="1254"/>
      <c r="HRK82" s="1254"/>
      <c r="HRL82" s="1254"/>
      <c r="HRM82" s="1254"/>
      <c r="HRN82" s="1254"/>
      <c r="HRO82" s="1254"/>
      <c r="HRP82" s="1254"/>
      <c r="HRQ82" s="1254"/>
      <c r="HRR82" s="1254"/>
      <c r="HRS82" s="1254"/>
      <c r="HRT82" s="1254"/>
      <c r="HRU82" s="1254"/>
      <c r="HRV82" s="1254"/>
      <c r="HRW82" s="1254"/>
      <c r="HRX82" s="1254"/>
      <c r="HRY82" s="1254"/>
      <c r="HRZ82" s="1254"/>
      <c r="HSA82" s="1254"/>
      <c r="HSB82" s="1254"/>
      <c r="HSC82" s="1254"/>
      <c r="HSD82" s="1254"/>
      <c r="HSE82" s="1254"/>
      <c r="HSF82" s="1254"/>
      <c r="HSG82" s="1254"/>
      <c r="HSH82" s="1254"/>
      <c r="HSI82" s="1254"/>
      <c r="HSJ82" s="1254"/>
      <c r="HSK82" s="1254"/>
      <c r="HSL82" s="1254"/>
      <c r="HSM82" s="1254"/>
      <c r="HSN82" s="1254"/>
      <c r="HSO82" s="1254"/>
      <c r="HSP82" s="1254"/>
      <c r="HSQ82" s="1254"/>
      <c r="HSR82" s="1254"/>
      <c r="HSS82" s="1254"/>
      <c r="HST82" s="1254"/>
      <c r="HSU82" s="1254"/>
      <c r="HSV82" s="1254"/>
      <c r="HSW82" s="1254"/>
      <c r="HSX82" s="1254"/>
      <c r="HSY82" s="1254"/>
      <c r="HSZ82" s="1254"/>
      <c r="HTA82" s="1254"/>
      <c r="HTB82" s="1254"/>
      <c r="HTC82" s="1254"/>
      <c r="HTD82" s="1254"/>
      <c r="HTE82" s="1254"/>
      <c r="HTF82" s="1254"/>
      <c r="HTG82" s="1254"/>
      <c r="HTH82" s="1254"/>
      <c r="HTI82" s="1254"/>
      <c r="HTJ82" s="1254"/>
      <c r="HTK82" s="1254"/>
      <c r="HTL82" s="1254"/>
      <c r="HTM82" s="1254"/>
      <c r="HTN82" s="1254"/>
      <c r="HTO82" s="1254"/>
      <c r="HTP82" s="1254"/>
      <c r="HTQ82" s="1254"/>
      <c r="HTR82" s="1254"/>
      <c r="HTS82" s="1254"/>
      <c r="HTT82" s="1254"/>
      <c r="HTU82" s="1254"/>
      <c r="HTV82" s="1254"/>
      <c r="HTW82" s="1254"/>
      <c r="HTX82" s="1254"/>
      <c r="HTY82" s="1254"/>
      <c r="HTZ82" s="1254"/>
      <c r="HUA82" s="1254"/>
      <c r="HUB82" s="1254"/>
      <c r="HUC82" s="1254"/>
      <c r="HUD82" s="1254"/>
      <c r="HUE82" s="1254"/>
      <c r="HUF82" s="1254"/>
      <c r="HUG82" s="1254"/>
      <c r="HUH82" s="1254"/>
      <c r="HUI82" s="1254"/>
      <c r="HUJ82" s="1254"/>
      <c r="HUK82" s="1254"/>
      <c r="HUL82" s="1254"/>
      <c r="HUM82" s="1254"/>
      <c r="HUN82" s="1254"/>
      <c r="HUO82" s="1254"/>
      <c r="HUP82" s="1254"/>
      <c r="HUQ82" s="1254"/>
      <c r="HUR82" s="1254"/>
      <c r="HUS82" s="1254"/>
      <c r="HUT82" s="1254"/>
      <c r="HUU82" s="1254"/>
      <c r="HUV82" s="1254"/>
      <c r="HUW82" s="1254"/>
      <c r="HUX82" s="1254"/>
      <c r="HUY82" s="1254"/>
      <c r="HUZ82" s="1254"/>
      <c r="HVA82" s="1254"/>
      <c r="HVB82" s="1254"/>
      <c r="HVC82" s="1254"/>
      <c r="HVD82" s="1254"/>
      <c r="HVE82" s="1254"/>
      <c r="HVF82" s="1254"/>
      <c r="HVG82" s="1254"/>
      <c r="HVH82" s="1254"/>
      <c r="HVI82" s="1254"/>
      <c r="HVJ82" s="1254"/>
      <c r="HVK82" s="1254"/>
      <c r="HVL82" s="1254"/>
      <c r="HVM82" s="1254"/>
      <c r="HVN82" s="1254"/>
      <c r="HVO82" s="1254"/>
      <c r="HVP82" s="1254"/>
      <c r="HVQ82" s="1254"/>
      <c r="HVR82" s="1254"/>
      <c r="HVS82" s="1254"/>
      <c r="HVT82" s="1254"/>
      <c r="HVU82" s="1254"/>
      <c r="HVV82" s="1254"/>
      <c r="HVW82" s="1254"/>
      <c r="HVX82" s="1254"/>
      <c r="HVY82" s="1254"/>
      <c r="HVZ82" s="1254"/>
      <c r="HWA82" s="1254"/>
      <c r="HWB82" s="1254"/>
      <c r="HWC82" s="1254"/>
      <c r="HWD82" s="1254"/>
      <c r="HWE82" s="1254"/>
      <c r="HWF82" s="1254"/>
      <c r="HWG82" s="1254"/>
      <c r="HWH82" s="1254"/>
      <c r="HWI82" s="1254"/>
      <c r="HWJ82" s="1254"/>
      <c r="HWK82" s="1254"/>
      <c r="HWL82" s="1254"/>
      <c r="HWM82" s="1254"/>
      <c r="HWN82" s="1254"/>
      <c r="HWO82" s="1254"/>
      <c r="HWP82" s="1254"/>
      <c r="HWQ82" s="1254"/>
      <c r="HWR82" s="1254"/>
      <c r="HWS82" s="1254"/>
      <c r="HWT82" s="1254"/>
      <c r="HWU82" s="1254"/>
      <c r="HWV82" s="1254"/>
      <c r="HWW82" s="1254"/>
      <c r="HWX82" s="1254"/>
      <c r="HWY82" s="1254"/>
      <c r="HWZ82" s="1254"/>
      <c r="HXA82" s="1254"/>
      <c r="HXB82" s="1254"/>
      <c r="HXC82" s="1254"/>
      <c r="HXD82" s="1254"/>
      <c r="HXE82" s="1254"/>
      <c r="HXF82" s="1254"/>
      <c r="HXG82" s="1254"/>
      <c r="HXH82" s="1254"/>
      <c r="HXI82" s="1254"/>
      <c r="HXJ82" s="1254"/>
      <c r="HXK82" s="1254"/>
      <c r="HXL82" s="1254"/>
      <c r="HXM82" s="1254"/>
      <c r="HXN82" s="1254"/>
      <c r="HXO82" s="1254"/>
      <c r="HXP82" s="1254"/>
      <c r="HXQ82" s="1254"/>
      <c r="HXR82" s="1254"/>
      <c r="HXS82" s="1254"/>
      <c r="HXT82" s="1254"/>
      <c r="HXU82" s="1254"/>
      <c r="HXV82" s="1254"/>
      <c r="HXW82" s="1254"/>
      <c r="HXX82" s="1254"/>
      <c r="HXY82" s="1254"/>
      <c r="HXZ82" s="1254"/>
      <c r="HYA82" s="1254"/>
      <c r="HYB82" s="1254"/>
      <c r="HYC82" s="1254"/>
      <c r="HYD82" s="1254"/>
      <c r="HYE82" s="1254"/>
      <c r="HYF82" s="1254"/>
      <c r="HYG82" s="1254"/>
      <c r="HYH82" s="1254"/>
      <c r="HYI82" s="1254"/>
      <c r="HYJ82" s="1254"/>
      <c r="HYK82" s="1254"/>
      <c r="HYL82" s="1254"/>
      <c r="HYM82" s="1254"/>
      <c r="HYN82" s="1254"/>
      <c r="HYO82" s="1254"/>
      <c r="HYP82" s="1254"/>
      <c r="HYQ82" s="1254"/>
      <c r="HYR82" s="1254"/>
      <c r="HYS82" s="1254"/>
      <c r="HYT82" s="1254"/>
      <c r="HYU82" s="1254"/>
      <c r="HYV82" s="1254"/>
      <c r="HYW82" s="1254"/>
      <c r="HYX82" s="1254"/>
      <c r="HYY82" s="1254"/>
      <c r="HYZ82" s="1254"/>
      <c r="HZA82" s="1254"/>
      <c r="HZB82" s="1254"/>
      <c r="HZC82" s="1254"/>
      <c r="HZD82" s="1254"/>
      <c r="HZE82" s="1254"/>
      <c r="HZF82" s="1254"/>
      <c r="HZG82" s="1254"/>
      <c r="HZH82" s="1254"/>
      <c r="HZI82" s="1254"/>
      <c r="HZJ82" s="1254"/>
      <c r="HZK82" s="1254"/>
      <c r="HZL82" s="1254"/>
      <c r="HZM82" s="1254"/>
      <c r="HZN82" s="1254"/>
      <c r="HZO82" s="1254"/>
      <c r="HZP82" s="1254"/>
      <c r="HZQ82" s="1254"/>
      <c r="HZR82" s="1254"/>
      <c r="HZS82" s="1254"/>
      <c r="HZT82" s="1254"/>
      <c r="HZU82" s="1254"/>
      <c r="HZV82" s="1254"/>
      <c r="HZW82" s="1254"/>
      <c r="HZX82" s="1254"/>
      <c r="HZY82" s="1254"/>
      <c r="HZZ82" s="1254"/>
      <c r="IAA82" s="1254"/>
      <c r="IAC82" s="1254"/>
      <c r="IAH82" s="1254"/>
      <c r="IAI82" s="1254"/>
      <c r="IAK82" s="1254"/>
      <c r="IAL82" s="1254"/>
      <c r="IAM82" s="1254"/>
      <c r="IAN82" s="1254"/>
      <c r="IAO82" s="1254"/>
      <c r="IAP82" s="1254"/>
      <c r="IAQ82" s="1254"/>
      <c r="IAR82" s="1254"/>
      <c r="IAS82" s="1254"/>
      <c r="IAT82" s="1254"/>
      <c r="IAU82" s="1254"/>
      <c r="IAV82" s="1254"/>
      <c r="IAW82" s="1254"/>
      <c r="IAX82" s="1254"/>
      <c r="IAY82" s="1254"/>
      <c r="IAZ82" s="1254"/>
      <c r="IBA82" s="1254"/>
      <c r="IBB82" s="1254"/>
      <c r="IBC82" s="1254"/>
      <c r="IBD82" s="1254"/>
      <c r="IBE82" s="1254"/>
      <c r="IBF82" s="1254"/>
      <c r="IBG82" s="1254"/>
      <c r="IBH82" s="1254"/>
      <c r="IBI82" s="1254"/>
      <c r="IBJ82" s="1254"/>
      <c r="IBK82" s="1254"/>
      <c r="IBL82" s="1254"/>
      <c r="IBM82" s="1254"/>
      <c r="IBN82" s="1254"/>
      <c r="IBO82" s="1254"/>
      <c r="IBP82" s="1254"/>
      <c r="IBQ82" s="1254"/>
      <c r="IBR82" s="1254"/>
      <c r="IBS82" s="1254"/>
      <c r="IBT82" s="1254"/>
      <c r="IBU82" s="1254"/>
      <c r="IBV82" s="1254"/>
      <c r="IBW82" s="1254"/>
      <c r="IBX82" s="1254"/>
      <c r="IBY82" s="1254"/>
      <c r="IBZ82" s="1254"/>
      <c r="ICA82" s="1254"/>
      <c r="ICB82" s="1254"/>
      <c r="ICC82" s="1254"/>
      <c r="ICD82" s="1254"/>
      <c r="ICE82" s="1254"/>
      <c r="ICF82" s="1254"/>
      <c r="ICG82" s="1254"/>
      <c r="ICH82" s="1254"/>
      <c r="ICI82" s="1254"/>
      <c r="ICJ82" s="1254"/>
      <c r="ICK82" s="1254"/>
      <c r="ICL82" s="1254"/>
      <c r="ICM82" s="1254"/>
      <c r="ICN82" s="1254"/>
      <c r="ICO82" s="1254"/>
      <c r="ICP82" s="1254"/>
      <c r="ICQ82" s="1254"/>
      <c r="ICR82" s="1254"/>
      <c r="ICS82" s="1254"/>
      <c r="ICT82" s="1254"/>
      <c r="ICU82" s="1254"/>
      <c r="ICV82" s="1254"/>
      <c r="ICW82" s="1254"/>
      <c r="ICX82" s="1254"/>
      <c r="ICY82" s="1254"/>
      <c r="ICZ82" s="1254"/>
      <c r="IDA82" s="1254"/>
      <c r="IDB82" s="1254"/>
      <c r="IDC82" s="1254"/>
      <c r="IDD82" s="1254"/>
      <c r="IDE82" s="1254"/>
      <c r="IDF82" s="1254"/>
      <c r="IDG82" s="1254"/>
      <c r="IDH82" s="1254"/>
      <c r="IDI82" s="1254"/>
      <c r="IDJ82" s="1254"/>
      <c r="IDK82" s="1254"/>
      <c r="IDL82" s="1254"/>
      <c r="IDM82" s="1254"/>
      <c r="IDN82" s="1254"/>
      <c r="IDO82" s="1254"/>
      <c r="IDP82" s="1254"/>
      <c r="IDQ82" s="1254"/>
      <c r="IDR82" s="1254"/>
      <c r="IDS82" s="1254"/>
      <c r="IDT82" s="1254"/>
      <c r="IDU82" s="1254"/>
      <c r="IDV82" s="1254"/>
      <c r="IDW82" s="1254"/>
      <c r="IDX82" s="1254"/>
      <c r="IDY82" s="1254"/>
      <c r="IDZ82" s="1254"/>
      <c r="IEA82" s="1254"/>
      <c r="IEB82" s="1254"/>
      <c r="IEC82" s="1254"/>
      <c r="IED82" s="1254"/>
      <c r="IEE82" s="1254"/>
      <c r="IEF82" s="1254"/>
      <c r="IEG82" s="1254"/>
      <c r="IEH82" s="1254"/>
      <c r="IEI82" s="1254"/>
      <c r="IEJ82" s="1254"/>
      <c r="IEK82" s="1254"/>
      <c r="IEL82" s="1254"/>
      <c r="IEM82" s="1254"/>
      <c r="IEN82" s="1254"/>
      <c r="IEO82" s="1254"/>
      <c r="IEP82" s="1254"/>
      <c r="IEQ82" s="1254"/>
      <c r="IER82" s="1254"/>
      <c r="IES82" s="1254"/>
      <c r="IET82" s="1254"/>
      <c r="IEU82" s="1254"/>
      <c r="IEV82" s="1254"/>
      <c r="IEW82" s="1254"/>
      <c r="IEX82" s="1254"/>
      <c r="IEY82" s="1254"/>
      <c r="IEZ82" s="1254"/>
      <c r="IFA82" s="1254"/>
      <c r="IFB82" s="1254"/>
      <c r="IFC82" s="1254"/>
      <c r="IFD82" s="1254"/>
      <c r="IFE82" s="1254"/>
      <c r="IFF82" s="1254"/>
      <c r="IFG82" s="1254"/>
      <c r="IFH82" s="1254"/>
      <c r="IFI82" s="1254"/>
      <c r="IFJ82" s="1254"/>
      <c r="IFK82" s="1254"/>
      <c r="IFL82" s="1254"/>
      <c r="IFM82" s="1254"/>
      <c r="IFN82" s="1254"/>
      <c r="IFO82" s="1254"/>
      <c r="IFP82" s="1254"/>
      <c r="IFQ82" s="1254"/>
      <c r="IFR82" s="1254"/>
      <c r="IFS82" s="1254"/>
      <c r="IFT82" s="1254"/>
      <c r="IFU82" s="1254"/>
      <c r="IFV82" s="1254"/>
      <c r="IFW82" s="1254"/>
      <c r="IFX82" s="1254"/>
      <c r="IFY82" s="1254"/>
      <c r="IFZ82" s="1254"/>
      <c r="IGA82" s="1254"/>
      <c r="IGB82" s="1254"/>
      <c r="IGC82" s="1254"/>
      <c r="IGD82" s="1254"/>
      <c r="IGE82" s="1254"/>
      <c r="IGF82" s="1254"/>
      <c r="IGG82" s="1254"/>
      <c r="IGH82" s="1254"/>
      <c r="IGI82" s="1254"/>
      <c r="IGJ82" s="1254"/>
      <c r="IGK82" s="1254"/>
      <c r="IGL82" s="1254"/>
      <c r="IGM82" s="1254"/>
      <c r="IGN82" s="1254"/>
      <c r="IGO82" s="1254"/>
      <c r="IGP82" s="1254"/>
      <c r="IGQ82" s="1254"/>
      <c r="IGR82" s="1254"/>
      <c r="IGS82" s="1254"/>
      <c r="IGT82" s="1254"/>
      <c r="IGU82" s="1254"/>
      <c r="IGV82" s="1254"/>
      <c r="IGW82" s="1254"/>
      <c r="IGX82" s="1254"/>
      <c r="IGY82" s="1254"/>
      <c r="IGZ82" s="1254"/>
      <c r="IHA82" s="1254"/>
      <c r="IHB82" s="1254"/>
      <c r="IHC82" s="1254"/>
      <c r="IHD82" s="1254"/>
      <c r="IHE82" s="1254"/>
      <c r="IHF82" s="1254"/>
      <c r="IHG82" s="1254"/>
      <c r="IHH82" s="1254"/>
      <c r="IHI82" s="1254"/>
      <c r="IHJ82" s="1254"/>
      <c r="IHK82" s="1254"/>
      <c r="IHL82" s="1254"/>
      <c r="IHM82" s="1254"/>
      <c r="IHN82" s="1254"/>
      <c r="IHO82" s="1254"/>
      <c r="IHP82" s="1254"/>
      <c r="IHQ82" s="1254"/>
      <c r="IHR82" s="1254"/>
      <c r="IHS82" s="1254"/>
      <c r="IHT82" s="1254"/>
      <c r="IHU82" s="1254"/>
      <c r="IHV82" s="1254"/>
      <c r="IHW82" s="1254"/>
      <c r="IHX82" s="1254"/>
      <c r="IHY82" s="1254"/>
      <c r="IHZ82" s="1254"/>
      <c r="IIA82" s="1254"/>
      <c r="IIB82" s="1254"/>
      <c r="IIC82" s="1254"/>
      <c r="IID82" s="1254"/>
      <c r="IIE82" s="1254"/>
      <c r="IIF82" s="1254"/>
      <c r="IIG82" s="1254"/>
      <c r="IIH82" s="1254"/>
      <c r="III82" s="1254"/>
      <c r="IIJ82" s="1254"/>
      <c r="IIK82" s="1254"/>
      <c r="IIL82" s="1254"/>
      <c r="IIM82" s="1254"/>
      <c r="IIN82" s="1254"/>
      <c r="IIO82" s="1254"/>
      <c r="IIP82" s="1254"/>
      <c r="IIQ82" s="1254"/>
      <c r="IIR82" s="1254"/>
      <c r="IIS82" s="1254"/>
      <c r="IIT82" s="1254"/>
      <c r="IIU82" s="1254"/>
      <c r="IIV82" s="1254"/>
      <c r="IIW82" s="1254"/>
      <c r="IIX82" s="1254"/>
      <c r="IIY82" s="1254"/>
      <c r="IIZ82" s="1254"/>
      <c r="IJA82" s="1254"/>
      <c r="IJB82" s="1254"/>
      <c r="IJC82" s="1254"/>
      <c r="IJD82" s="1254"/>
      <c r="IJE82" s="1254"/>
      <c r="IJF82" s="1254"/>
      <c r="IJG82" s="1254"/>
      <c r="IJH82" s="1254"/>
      <c r="IJI82" s="1254"/>
      <c r="IJJ82" s="1254"/>
      <c r="IJK82" s="1254"/>
      <c r="IJL82" s="1254"/>
      <c r="IJM82" s="1254"/>
      <c r="IJN82" s="1254"/>
      <c r="IJO82" s="1254"/>
      <c r="IJP82" s="1254"/>
      <c r="IJQ82" s="1254"/>
      <c r="IJR82" s="1254"/>
      <c r="IJS82" s="1254"/>
      <c r="IJT82" s="1254"/>
      <c r="IJU82" s="1254"/>
      <c r="IJV82" s="1254"/>
      <c r="IJW82" s="1254"/>
      <c r="IJY82" s="1254"/>
      <c r="IKD82" s="1254"/>
      <c r="IKE82" s="1254"/>
      <c r="IKG82" s="1254"/>
      <c r="IKH82" s="1254"/>
      <c r="IKI82" s="1254"/>
      <c r="IKJ82" s="1254"/>
      <c r="IKK82" s="1254"/>
      <c r="IKL82" s="1254"/>
      <c r="IKM82" s="1254"/>
      <c r="IKN82" s="1254"/>
      <c r="IKO82" s="1254"/>
      <c r="IKP82" s="1254"/>
      <c r="IKQ82" s="1254"/>
      <c r="IKR82" s="1254"/>
      <c r="IKS82" s="1254"/>
      <c r="IKT82" s="1254"/>
      <c r="IKU82" s="1254"/>
      <c r="IKV82" s="1254"/>
      <c r="IKW82" s="1254"/>
      <c r="IKX82" s="1254"/>
      <c r="IKY82" s="1254"/>
      <c r="IKZ82" s="1254"/>
      <c r="ILA82" s="1254"/>
      <c r="ILB82" s="1254"/>
      <c r="ILC82" s="1254"/>
      <c r="ILD82" s="1254"/>
      <c r="ILE82" s="1254"/>
      <c r="ILF82" s="1254"/>
      <c r="ILG82" s="1254"/>
      <c r="ILH82" s="1254"/>
      <c r="ILI82" s="1254"/>
      <c r="ILJ82" s="1254"/>
      <c r="ILK82" s="1254"/>
      <c r="ILL82" s="1254"/>
      <c r="ILM82" s="1254"/>
      <c r="ILN82" s="1254"/>
      <c r="ILO82" s="1254"/>
      <c r="ILP82" s="1254"/>
      <c r="ILQ82" s="1254"/>
      <c r="ILR82" s="1254"/>
      <c r="ILS82" s="1254"/>
      <c r="ILT82" s="1254"/>
      <c r="ILU82" s="1254"/>
      <c r="ILV82" s="1254"/>
      <c r="ILW82" s="1254"/>
      <c r="ILX82" s="1254"/>
      <c r="ILY82" s="1254"/>
      <c r="ILZ82" s="1254"/>
      <c r="IMA82" s="1254"/>
      <c r="IMB82" s="1254"/>
      <c r="IMC82" s="1254"/>
      <c r="IMD82" s="1254"/>
      <c r="IME82" s="1254"/>
      <c r="IMF82" s="1254"/>
      <c r="IMG82" s="1254"/>
      <c r="IMH82" s="1254"/>
      <c r="IMI82" s="1254"/>
      <c r="IMJ82" s="1254"/>
      <c r="IMK82" s="1254"/>
      <c r="IML82" s="1254"/>
      <c r="IMM82" s="1254"/>
      <c r="IMN82" s="1254"/>
      <c r="IMO82" s="1254"/>
      <c r="IMP82" s="1254"/>
      <c r="IMQ82" s="1254"/>
      <c r="IMR82" s="1254"/>
      <c r="IMS82" s="1254"/>
      <c r="IMT82" s="1254"/>
      <c r="IMU82" s="1254"/>
      <c r="IMV82" s="1254"/>
      <c r="IMW82" s="1254"/>
      <c r="IMX82" s="1254"/>
      <c r="IMY82" s="1254"/>
      <c r="IMZ82" s="1254"/>
      <c r="INA82" s="1254"/>
      <c r="INB82" s="1254"/>
      <c r="INC82" s="1254"/>
      <c r="IND82" s="1254"/>
      <c r="INE82" s="1254"/>
      <c r="INF82" s="1254"/>
      <c r="ING82" s="1254"/>
      <c r="INH82" s="1254"/>
      <c r="INI82" s="1254"/>
      <c r="INJ82" s="1254"/>
      <c r="INK82" s="1254"/>
      <c r="INL82" s="1254"/>
      <c r="INM82" s="1254"/>
      <c r="INN82" s="1254"/>
      <c r="INO82" s="1254"/>
      <c r="INP82" s="1254"/>
      <c r="INQ82" s="1254"/>
      <c r="INR82" s="1254"/>
      <c r="INS82" s="1254"/>
      <c r="INT82" s="1254"/>
      <c r="INU82" s="1254"/>
      <c r="INV82" s="1254"/>
      <c r="INW82" s="1254"/>
      <c r="INX82" s="1254"/>
      <c r="INY82" s="1254"/>
      <c r="INZ82" s="1254"/>
      <c r="IOA82" s="1254"/>
      <c r="IOB82" s="1254"/>
      <c r="IOC82" s="1254"/>
      <c r="IOD82" s="1254"/>
      <c r="IOE82" s="1254"/>
      <c r="IOF82" s="1254"/>
      <c r="IOG82" s="1254"/>
      <c r="IOH82" s="1254"/>
      <c r="IOI82" s="1254"/>
      <c r="IOJ82" s="1254"/>
      <c r="IOK82" s="1254"/>
      <c r="IOL82" s="1254"/>
      <c r="IOM82" s="1254"/>
      <c r="ION82" s="1254"/>
      <c r="IOO82" s="1254"/>
      <c r="IOP82" s="1254"/>
      <c r="IOQ82" s="1254"/>
      <c r="IOR82" s="1254"/>
      <c r="IOS82" s="1254"/>
      <c r="IOT82" s="1254"/>
      <c r="IOU82" s="1254"/>
      <c r="IOV82" s="1254"/>
      <c r="IOW82" s="1254"/>
      <c r="IOX82" s="1254"/>
      <c r="IOY82" s="1254"/>
      <c r="IOZ82" s="1254"/>
      <c r="IPA82" s="1254"/>
      <c r="IPB82" s="1254"/>
      <c r="IPC82" s="1254"/>
      <c r="IPD82" s="1254"/>
      <c r="IPE82" s="1254"/>
      <c r="IPF82" s="1254"/>
      <c r="IPG82" s="1254"/>
      <c r="IPH82" s="1254"/>
      <c r="IPI82" s="1254"/>
      <c r="IPJ82" s="1254"/>
      <c r="IPK82" s="1254"/>
      <c r="IPL82" s="1254"/>
      <c r="IPM82" s="1254"/>
      <c r="IPN82" s="1254"/>
      <c r="IPO82" s="1254"/>
      <c r="IPP82" s="1254"/>
      <c r="IPQ82" s="1254"/>
      <c r="IPR82" s="1254"/>
      <c r="IPS82" s="1254"/>
      <c r="IPT82" s="1254"/>
      <c r="IPU82" s="1254"/>
      <c r="IPV82" s="1254"/>
      <c r="IPW82" s="1254"/>
      <c r="IPX82" s="1254"/>
      <c r="IPY82" s="1254"/>
      <c r="IPZ82" s="1254"/>
      <c r="IQA82" s="1254"/>
      <c r="IQB82" s="1254"/>
      <c r="IQC82" s="1254"/>
      <c r="IQD82" s="1254"/>
      <c r="IQE82" s="1254"/>
      <c r="IQF82" s="1254"/>
      <c r="IQG82" s="1254"/>
      <c r="IQH82" s="1254"/>
      <c r="IQI82" s="1254"/>
      <c r="IQJ82" s="1254"/>
      <c r="IQK82" s="1254"/>
      <c r="IQL82" s="1254"/>
      <c r="IQM82" s="1254"/>
      <c r="IQN82" s="1254"/>
      <c r="IQO82" s="1254"/>
      <c r="IQP82" s="1254"/>
      <c r="IQQ82" s="1254"/>
      <c r="IQR82" s="1254"/>
      <c r="IQS82" s="1254"/>
      <c r="IQT82" s="1254"/>
      <c r="IQU82" s="1254"/>
      <c r="IQV82" s="1254"/>
      <c r="IQW82" s="1254"/>
      <c r="IQX82" s="1254"/>
      <c r="IQY82" s="1254"/>
      <c r="IQZ82" s="1254"/>
      <c r="IRA82" s="1254"/>
      <c r="IRB82" s="1254"/>
      <c r="IRC82" s="1254"/>
      <c r="IRD82" s="1254"/>
      <c r="IRE82" s="1254"/>
      <c r="IRF82" s="1254"/>
      <c r="IRG82" s="1254"/>
      <c r="IRH82" s="1254"/>
      <c r="IRI82" s="1254"/>
      <c r="IRJ82" s="1254"/>
      <c r="IRK82" s="1254"/>
      <c r="IRL82" s="1254"/>
      <c r="IRM82" s="1254"/>
      <c r="IRN82" s="1254"/>
      <c r="IRO82" s="1254"/>
      <c r="IRP82" s="1254"/>
      <c r="IRQ82" s="1254"/>
      <c r="IRR82" s="1254"/>
      <c r="IRS82" s="1254"/>
      <c r="IRT82" s="1254"/>
      <c r="IRU82" s="1254"/>
      <c r="IRV82" s="1254"/>
      <c r="IRW82" s="1254"/>
      <c r="IRX82" s="1254"/>
      <c r="IRY82" s="1254"/>
      <c r="IRZ82" s="1254"/>
      <c r="ISA82" s="1254"/>
      <c r="ISB82" s="1254"/>
      <c r="ISC82" s="1254"/>
      <c r="ISD82" s="1254"/>
      <c r="ISE82" s="1254"/>
      <c r="ISF82" s="1254"/>
      <c r="ISG82" s="1254"/>
      <c r="ISH82" s="1254"/>
      <c r="ISI82" s="1254"/>
      <c r="ISJ82" s="1254"/>
      <c r="ISK82" s="1254"/>
      <c r="ISL82" s="1254"/>
      <c r="ISM82" s="1254"/>
      <c r="ISN82" s="1254"/>
      <c r="ISO82" s="1254"/>
      <c r="ISP82" s="1254"/>
      <c r="ISQ82" s="1254"/>
      <c r="ISR82" s="1254"/>
      <c r="ISS82" s="1254"/>
      <c r="IST82" s="1254"/>
      <c r="ISU82" s="1254"/>
      <c r="ISV82" s="1254"/>
      <c r="ISW82" s="1254"/>
      <c r="ISX82" s="1254"/>
      <c r="ISY82" s="1254"/>
      <c r="ISZ82" s="1254"/>
      <c r="ITA82" s="1254"/>
      <c r="ITB82" s="1254"/>
      <c r="ITC82" s="1254"/>
      <c r="ITD82" s="1254"/>
      <c r="ITE82" s="1254"/>
      <c r="ITF82" s="1254"/>
      <c r="ITG82" s="1254"/>
      <c r="ITH82" s="1254"/>
      <c r="ITI82" s="1254"/>
      <c r="ITJ82" s="1254"/>
      <c r="ITK82" s="1254"/>
      <c r="ITL82" s="1254"/>
      <c r="ITM82" s="1254"/>
      <c r="ITN82" s="1254"/>
      <c r="ITO82" s="1254"/>
      <c r="ITP82" s="1254"/>
      <c r="ITQ82" s="1254"/>
      <c r="ITR82" s="1254"/>
      <c r="ITS82" s="1254"/>
      <c r="ITU82" s="1254"/>
      <c r="ITZ82" s="1254"/>
      <c r="IUA82" s="1254"/>
      <c r="IUC82" s="1254"/>
      <c r="IUD82" s="1254"/>
      <c r="IUE82" s="1254"/>
      <c r="IUF82" s="1254"/>
      <c r="IUG82" s="1254"/>
      <c r="IUH82" s="1254"/>
      <c r="IUI82" s="1254"/>
      <c r="IUJ82" s="1254"/>
      <c r="IUK82" s="1254"/>
      <c r="IUL82" s="1254"/>
      <c r="IUM82" s="1254"/>
      <c r="IUN82" s="1254"/>
      <c r="IUO82" s="1254"/>
      <c r="IUP82" s="1254"/>
      <c r="IUQ82" s="1254"/>
      <c r="IUR82" s="1254"/>
      <c r="IUS82" s="1254"/>
      <c r="IUT82" s="1254"/>
      <c r="IUU82" s="1254"/>
      <c r="IUV82" s="1254"/>
      <c r="IUW82" s="1254"/>
      <c r="IUX82" s="1254"/>
      <c r="IUY82" s="1254"/>
      <c r="IUZ82" s="1254"/>
      <c r="IVA82" s="1254"/>
      <c r="IVB82" s="1254"/>
      <c r="IVC82" s="1254"/>
      <c r="IVD82" s="1254"/>
      <c r="IVE82" s="1254"/>
      <c r="IVF82" s="1254"/>
      <c r="IVG82" s="1254"/>
      <c r="IVH82" s="1254"/>
      <c r="IVI82" s="1254"/>
      <c r="IVJ82" s="1254"/>
      <c r="IVK82" s="1254"/>
      <c r="IVL82" s="1254"/>
      <c r="IVM82" s="1254"/>
      <c r="IVN82" s="1254"/>
      <c r="IVO82" s="1254"/>
      <c r="IVP82" s="1254"/>
      <c r="IVQ82" s="1254"/>
      <c r="IVR82" s="1254"/>
      <c r="IVS82" s="1254"/>
      <c r="IVT82" s="1254"/>
      <c r="IVU82" s="1254"/>
      <c r="IVV82" s="1254"/>
      <c r="IVW82" s="1254"/>
      <c r="IVX82" s="1254"/>
      <c r="IVY82" s="1254"/>
      <c r="IVZ82" s="1254"/>
      <c r="IWA82" s="1254"/>
      <c r="IWB82" s="1254"/>
      <c r="IWC82" s="1254"/>
      <c r="IWD82" s="1254"/>
      <c r="IWE82" s="1254"/>
      <c r="IWF82" s="1254"/>
      <c r="IWG82" s="1254"/>
      <c r="IWH82" s="1254"/>
      <c r="IWI82" s="1254"/>
      <c r="IWJ82" s="1254"/>
      <c r="IWK82" s="1254"/>
      <c r="IWL82" s="1254"/>
      <c r="IWM82" s="1254"/>
      <c r="IWN82" s="1254"/>
      <c r="IWO82" s="1254"/>
      <c r="IWP82" s="1254"/>
      <c r="IWQ82" s="1254"/>
      <c r="IWR82" s="1254"/>
      <c r="IWS82" s="1254"/>
      <c r="IWT82" s="1254"/>
      <c r="IWU82" s="1254"/>
      <c r="IWV82" s="1254"/>
      <c r="IWW82" s="1254"/>
      <c r="IWX82" s="1254"/>
      <c r="IWY82" s="1254"/>
      <c r="IWZ82" s="1254"/>
      <c r="IXA82" s="1254"/>
      <c r="IXB82" s="1254"/>
      <c r="IXC82" s="1254"/>
      <c r="IXD82" s="1254"/>
      <c r="IXE82" s="1254"/>
      <c r="IXF82" s="1254"/>
      <c r="IXG82" s="1254"/>
      <c r="IXH82" s="1254"/>
      <c r="IXI82" s="1254"/>
      <c r="IXJ82" s="1254"/>
      <c r="IXK82" s="1254"/>
      <c r="IXL82" s="1254"/>
      <c r="IXM82" s="1254"/>
      <c r="IXN82" s="1254"/>
      <c r="IXO82" s="1254"/>
      <c r="IXP82" s="1254"/>
      <c r="IXQ82" s="1254"/>
      <c r="IXR82" s="1254"/>
      <c r="IXS82" s="1254"/>
      <c r="IXT82" s="1254"/>
      <c r="IXU82" s="1254"/>
      <c r="IXV82" s="1254"/>
      <c r="IXW82" s="1254"/>
      <c r="IXX82" s="1254"/>
      <c r="IXY82" s="1254"/>
      <c r="IXZ82" s="1254"/>
      <c r="IYA82" s="1254"/>
      <c r="IYB82" s="1254"/>
      <c r="IYC82" s="1254"/>
      <c r="IYD82" s="1254"/>
      <c r="IYE82" s="1254"/>
      <c r="IYF82" s="1254"/>
      <c r="IYG82" s="1254"/>
      <c r="IYH82" s="1254"/>
      <c r="IYI82" s="1254"/>
      <c r="IYJ82" s="1254"/>
      <c r="IYK82" s="1254"/>
      <c r="IYL82" s="1254"/>
      <c r="IYM82" s="1254"/>
      <c r="IYN82" s="1254"/>
      <c r="IYO82" s="1254"/>
      <c r="IYP82" s="1254"/>
      <c r="IYQ82" s="1254"/>
      <c r="IYR82" s="1254"/>
      <c r="IYS82" s="1254"/>
      <c r="IYT82" s="1254"/>
      <c r="IYU82" s="1254"/>
      <c r="IYV82" s="1254"/>
      <c r="IYW82" s="1254"/>
      <c r="IYX82" s="1254"/>
      <c r="IYY82" s="1254"/>
      <c r="IYZ82" s="1254"/>
      <c r="IZA82" s="1254"/>
      <c r="IZB82" s="1254"/>
      <c r="IZC82" s="1254"/>
      <c r="IZD82" s="1254"/>
      <c r="IZE82" s="1254"/>
      <c r="IZF82" s="1254"/>
      <c r="IZG82" s="1254"/>
      <c r="IZH82" s="1254"/>
      <c r="IZI82" s="1254"/>
      <c r="IZJ82" s="1254"/>
      <c r="IZK82" s="1254"/>
      <c r="IZL82" s="1254"/>
      <c r="IZM82" s="1254"/>
      <c r="IZN82" s="1254"/>
      <c r="IZO82" s="1254"/>
      <c r="IZP82" s="1254"/>
      <c r="IZQ82" s="1254"/>
      <c r="IZR82" s="1254"/>
      <c r="IZS82" s="1254"/>
      <c r="IZT82" s="1254"/>
      <c r="IZU82" s="1254"/>
      <c r="IZV82" s="1254"/>
      <c r="IZW82" s="1254"/>
      <c r="IZX82" s="1254"/>
      <c r="IZY82" s="1254"/>
      <c r="IZZ82" s="1254"/>
      <c r="JAA82" s="1254"/>
      <c r="JAB82" s="1254"/>
      <c r="JAC82" s="1254"/>
      <c r="JAD82" s="1254"/>
      <c r="JAE82" s="1254"/>
      <c r="JAF82" s="1254"/>
      <c r="JAG82" s="1254"/>
      <c r="JAH82" s="1254"/>
      <c r="JAI82" s="1254"/>
      <c r="JAJ82" s="1254"/>
      <c r="JAK82" s="1254"/>
      <c r="JAL82" s="1254"/>
      <c r="JAM82" s="1254"/>
      <c r="JAN82" s="1254"/>
      <c r="JAO82" s="1254"/>
      <c r="JAP82" s="1254"/>
      <c r="JAQ82" s="1254"/>
      <c r="JAR82" s="1254"/>
      <c r="JAS82" s="1254"/>
      <c r="JAT82" s="1254"/>
      <c r="JAU82" s="1254"/>
      <c r="JAV82" s="1254"/>
      <c r="JAW82" s="1254"/>
      <c r="JAX82" s="1254"/>
      <c r="JAY82" s="1254"/>
      <c r="JAZ82" s="1254"/>
      <c r="JBA82" s="1254"/>
      <c r="JBB82" s="1254"/>
      <c r="JBC82" s="1254"/>
      <c r="JBD82" s="1254"/>
      <c r="JBE82" s="1254"/>
      <c r="JBF82" s="1254"/>
      <c r="JBG82" s="1254"/>
      <c r="JBH82" s="1254"/>
      <c r="JBI82" s="1254"/>
      <c r="JBJ82" s="1254"/>
      <c r="JBK82" s="1254"/>
      <c r="JBL82" s="1254"/>
      <c r="JBM82" s="1254"/>
      <c r="JBN82" s="1254"/>
      <c r="JBO82" s="1254"/>
      <c r="JBP82" s="1254"/>
      <c r="JBQ82" s="1254"/>
      <c r="JBR82" s="1254"/>
      <c r="JBS82" s="1254"/>
      <c r="JBT82" s="1254"/>
      <c r="JBU82" s="1254"/>
      <c r="JBV82" s="1254"/>
      <c r="JBW82" s="1254"/>
      <c r="JBX82" s="1254"/>
      <c r="JBY82" s="1254"/>
      <c r="JBZ82" s="1254"/>
      <c r="JCA82" s="1254"/>
      <c r="JCB82" s="1254"/>
      <c r="JCC82" s="1254"/>
      <c r="JCD82" s="1254"/>
      <c r="JCE82" s="1254"/>
      <c r="JCF82" s="1254"/>
      <c r="JCG82" s="1254"/>
      <c r="JCH82" s="1254"/>
      <c r="JCI82" s="1254"/>
      <c r="JCJ82" s="1254"/>
      <c r="JCK82" s="1254"/>
      <c r="JCL82" s="1254"/>
      <c r="JCM82" s="1254"/>
      <c r="JCN82" s="1254"/>
      <c r="JCO82" s="1254"/>
      <c r="JCP82" s="1254"/>
      <c r="JCQ82" s="1254"/>
      <c r="JCR82" s="1254"/>
      <c r="JCS82" s="1254"/>
      <c r="JCT82" s="1254"/>
      <c r="JCU82" s="1254"/>
      <c r="JCV82" s="1254"/>
      <c r="JCW82" s="1254"/>
      <c r="JCX82" s="1254"/>
      <c r="JCY82" s="1254"/>
      <c r="JCZ82" s="1254"/>
      <c r="JDA82" s="1254"/>
      <c r="JDB82" s="1254"/>
      <c r="JDC82" s="1254"/>
      <c r="JDD82" s="1254"/>
      <c r="JDE82" s="1254"/>
      <c r="JDF82" s="1254"/>
      <c r="JDG82" s="1254"/>
      <c r="JDH82" s="1254"/>
      <c r="JDI82" s="1254"/>
      <c r="JDJ82" s="1254"/>
      <c r="JDK82" s="1254"/>
      <c r="JDL82" s="1254"/>
      <c r="JDM82" s="1254"/>
      <c r="JDN82" s="1254"/>
      <c r="JDO82" s="1254"/>
      <c r="JDQ82" s="1254"/>
      <c r="JDV82" s="1254"/>
      <c r="JDW82" s="1254"/>
      <c r="JDY82" s="1254"/>
      <c r="JDZ82" s="1254"/>
      <c r="JEA82" s="1254"/>
      <c r="JEB82" s="1254"/>
      <c r="JEC82" s="1254"/>
      <c r="JED82" s="1254"/>
      <c r="JEE82" s="1254"/>
      <c r="JEF82" s="1254"/>
      <c r="JEG82" s="1254"/>
      <c r="JEH82" s="1254"/>
      <c r="JEI82" s="1254"/>
      <c r="JEJ82" s="1254"/>
      <c r="JEK82" s="1254"/>
      <c r="JEL82" s="1254"/>
      <c r="JEM82" s="1254"/>
      <c r="JEN82" s="1254"/>
      <c r="JEO82" s="1254"/>
      <c r="JEP82" s="1254"/>
      <c r="JEQ82" s="1254"/>
      <c r="JER82" s="1254"/>
      <c r="JES82" s="1254"/>
      <c r="JET82" s="1254"/>
      <c r="JEU82" s="1254"/>
      <c r="JEV82" s="1254"/>
      <c r="JEW82" s="1254"/>
      <c r="JEX82" s="1254"/>
      <c r="JEY82" s="1254"/>
      <c r="JEZ82" s="1254"/>
      <c r="JFA82" s="1254"/>
      <c r="JFB82" s="1254"/>
      <c r="JFC82" s="1254"/>
      <c r="JFD82" s="1254"/>
      <c r="JFE82" s="1254"/>
      <c r="JFF82" s="1254"/>
      <c r="JFG82" s="1254"/>
      <c r="JFH82" s="1254"/>
      <c r="JFI82" s="1254"/>
      <c r="JFJ82" s="1254"/>
      <c r="JFK82" s="1254"/>
      <c r="JFL82" s="1254"/>
      <c r="JFM82" s="1254"/>
      <c r="JFN82" s="1254"/>
      <c r="JFO82" s="1254"/>
      <c r="JFP82" s="1254"/>
      <c r="JFQ82" s="1254"/>
      <c r="JFR82" s="1254"/>
      <c r="JFS82" s="1254"/>
      <c r="JFT82" s="1254"/>
      <c r="JFU82" s="1254"/>
      <c r="JFV82" s="1254"/>
      <c r="JFW82" s="1254"/>
      <c r="JFX82" s="1254"/>
      <c r="JFY82" s="1254"/>
      <c r="JFZ82" s="1254"/>
      <c r="JGA82" s="1254"/>
      <c r="JGB82" s="1254"/>
      <c r="JGC82" s="1254"/>
      <c r="JGD82" s="1254"/>
      <c r="JGE82" s="1254"/>
      <c r="JGF82" s="1254"/>
      <c r="JGG82" s="1254"/>
      <c r="JGH82" s="1254"/>
      <c r="JGI82" s="1254"/>
      <c r="JGJ82" s="1254"/>
      <c r="JGK82" s="1254"/>
      <c r="JGL82" s="1254"/>
      <c r="JGM82" s="1254"/>
      <c r="JGN82" s="1254"/>
      <c r="JGO82" s="1254"/>
      <c r="JGP82" s="1254"/>
      <c r="JGQ82" s="1254"/>
      <c r="JGR82" s="1254"/>
      <c r="JGS82" s="1254"/>
      <c r="JGT82" s="1254"/>
      <c r="JGU82" s="1254"/>
      <c r="JGV82" s="1254"/>
      <c r="JGW82" s="1254"/>
      <c r="JGX82" s="1254"/>
      <c r="JGY82" s="1254"/>
      <c r="JGZ82" s="1254"/>
      <c r="JHA82" s="1254"/>
      <c r="JHB82" s="1254"/>
      <c r="JHC82" s="1254"/>
      <c r="JHD82" s="1254"/>
      <c r="JHE82" s="1254"/>
      <c r="JHF82" s="1254"/>
      <c r="JHG82" s="1254"/>
      <c r="JHH82" s="1254"/>
      <c r="JHI82" s="1254"/>
      <c r="JHJ82" s="1254"/>
      <c r="JHK82" s="1254"/>
      <c r="JHL82" s="1254"/>
      <c r="JHM82" s="1254"/>
      <c r="JHN82" s="1254"/>
      <c r="JHO82" s="1254"/>
      <c r="JHP82" s="1254"/>
      <c r="JHQ82" s="1254"/>
      <c r="JHR82" s="1254"/>
      <c r="JHS82" s="1254"/>
      <c r="JHT82" s="1254"/>
      <c r="JHU82" s="1254"/>
      <c r="JHV82" s="1254"/>
      <c r="JHW82" s="1254"/>
      <c r="JHX82" s="1254"/>
      <c r="JHY82" s="1254"/>
      <c r="JHZ82" s="1254"/>
      <c r="JIA82" s="1254"/>
      <c r="JIB82" s="1254"/>
      <c r="JIC82" s="1254"/>
      <c r="JID82" s="1254"/>
      <c r="JIE82" s="1254"/>
      <c r="JIF82" s="1254"/>
      <c r="JIG82" s="1254"/>
      <c r="JIH82" s="1254"/>
      <c r="JII82" s="1254"/>
      <c r="JIJ82" s="1254"/>
      <c r="JIK82" s="1254"/>
      <c r="JIL82" s="1254"/>
      <c r="JIM82" s="1254"/>
      <c r="JIN82" s="1254"/>
      <c r="JIO82" s="1254"/>
      <c r="JIP82" s="1254"/>
      <c r="JIQ82" s="1254"/>
      <c r="JIR82" s="1254"/>
      <c r="JIS82" s="1254"/>
      <c r="JIT82" s="1254"/>
      <c r="JIU82" s="1254"/>
      <c r="JIV82" s="1254"/>
      <c r="JIW82" s="1254"/>
      <c r="JIX82" s="1254"/>
      <c r="JIY82" s="1254"/>
      <c r="JIZ82" s="1254"/>
      <c r="JJA82" s="1254"/>
      <c r="JJB82" s="1254"/>
      <c r="JJC82" s="1254"/>
      <c r="JJD82" s="1254"/>
      <c r="JJE82" s="1254"/>
      <c r="JJF82" s="1254"/>
      <c r="JJG82" s="1254"/>
      <c r="JJH82" s="1254"/>
      <c r="JJI82" s="1254"/>
      <c r="JJJ82" s="1254"/>
      <c r="JJK82" s="1254"/>
      <c r="JJL82" s="1254"/>
      <c r="JJM82" s="1254"/>
      <c r="JJN82" s="1254"/>
      <c r="JJO82" s="1254"/>
      <c r="JJP82" s="1254"/>
      <c r="JJQ82" s="1254"/>
      <c r="JJR82" s="1254"/>
      <c r="JJS82" s="1254"/>
      <c r="JJT82" s="1254"/>
      <c r="JJU82" s="1254"/>
      <c r="JJV82" s="1254"/>
      <c r="JJW82" s="1254"/>
      <c r="JJX82" s="1254"/>
      <c r="JJY82" s="1254"/>
      <c r="JJZ82" s="1254"/>
      <c r="JKA82" s="1254"/>
      <c r="JKB82" s="1254"/>
      <c r="JKC82" s="1254"/>
      <c r="JKD82" s="1254"/>
      <c r="JKE82" s="1254"/>
      <c r="JKF82" s="1254"/>
      <c r="JKG82" s="1254"/>
      <c r="JKH82" s="1254"/>
      <c r="JKI82" s="1254"/>
      <c r="JKJ82" s="1254"/>
      <c r="JKK82" s="1254"/>
      <c r="JKL82" s="1254"/>
      <c r="JKM82" s="1254"/>
      <c r="JKN82" s="1254"/>
      <c r="JKO82" s="1254"/>
      <c r="JKP82" s="1254"/>
      <c r="JKQ82" s="1254"/>
      <c r="JKR82" s="1254"/>
      <c r="JKS82" s="1254"/>
      <c r="JKT82" s="1254"/>
      <c r="JKU82" s="1254"/>
      <c r="JKV82" s="1254"/>
      <c r="JKW82" s="1254"/>
      <c r="JKX82" s="1254"/>
      <c r="JKY82" s="1254"/>
      <c r="JKZ82" s="1254"/>
      <c r="JLA82" s="1254"/>
      <c r="JLB82" s="1254"/>
      <c r="JLC82" s="1254"/>
      <c r="JLD82" s="1254"/>
      <c r="JLE82" s="1254"/>
      <c r="JLF82" s="1254"/>
      <c r="JLG82" s="1254"/>
      <c r="JLH82" s="1254"/>
      <c r="JLI82" s="1254"/>
      <c r="JLJ82" s="1254"/>
      <c r="JLK82" s="1254"/>
      <c r="JLL82" s="1254"/>
      <c r="JLM82" s="1254"/>
      <c r="JLN82" s="1254"/>
      <c r="JLO82" s="1254"/>
      <c r="JLP82" s="1254"/>
      <c r="JLQ82" s="1254"/>
      <c r="JLR82" s="1254"/>
      <c r="JLS82" s="1254"/>
      <c r="JLT82" s="1254"/>
      <c r="JLU82" s="1254"/>
      <c r="JLV82" s="1254"/>
      <c r="JLW82" s="1254"/>
      <c r="JLX82" s="1254"/>
      <c r="JLY82" s="1254"/>
      <c r="JLZ82" s="1254"/>
      <c r="JMA82" s="1254"/>
      <c r="JMB82" s="1254"/>
      <c r="JMC82" s="1254"/>
      <c r="JMD82" s="1254"/>
      <c r="JME82" s="1254"/>
      <c r="JMF82" s="1254"/>
      <c r="JMG82" s="1254"/>
      <c r="JMH82" s="1254"/>
      <c r="JMI82" s="1254"/>
      <c r="JMJ82" s="1254"/>
      <c r="JMK82" s="1254"/>
      <c r="JML82" s="1254"/>
      <c r="JMM82" s="1254"/>
      <c r="JMN82" s="1254"/>
      <c r="JMO82" s="1254"/>
      <c r="JMP82" s="1254"/>
      <c r="JMQ82" s="1254"/>
      <c r="JMR82" s="1254"/>
      <c r="JMS82" s="1254"/>
      <c r="JMT82" s="1254"/>
      <c r="JMU82" s="1254"/>
      <c r="JMV82" s="1254"/>
      <c r="JMW82" s="1254"/>
      <c r="JMX82" s="1254"/>
      <c r="JMY82" s="1254"/>
      <c r="JMZ82" s="1254"/>
      <c r="JNA82" s="1254"/>
      <c r="JNB82" s="1254"/>
      <c r="JNC82" s="1254"/>
      <c r="JND82" s="1254"/>
      <c r="JNE82" s="1254"/>
      <c r="JNF82" s="1254"/>
      <c r="JNG82" s="1254"/>
      <c r="JNH82" s="1254"/>
      <c r="JNI82" s="1254"/>
      <c r="JNJ82" s="1254"/>
      <c r="JNK82" s="1254"/>
      <c r="JNM82" s="1254"/>
      <c r="JNR82" s="1254"/>
      <c r="JNS82" s="1254"/>
      <c r="JNU82" s="1254"/>
      <c r="JNV82" s="1254"/>
      <c r="JNW82" s="1254"/>
      <c r="JNX82" s="1254"/>
      <c r="JNY82" s="1254"/>
      <c r="JNZ82" s="1254"/>
      <c r="JOA82" s="1254"/>
      <c r="JOB82" s="1254"/>
      <c r="JOC82" s="1254"/>
      <c r="JOD82" s="1254"/>
      <c r="JOE82" s="1254"/>
      <c r="JOF82" s="1254"/>
      <c r="JOG82" s="1254"/>
      <c r="JOH82" s="1254"/>
      <c r="JOI82" s="1254"/>
      <c r="JOJ82" s="1254"/>
      <c r="JOK82" s="1254"/>
      <c r="JOL82" s="1254"/>
      <c r="JOM82" s="1254"/>
      <c r="JON82" s="1254"/>
      <c r="JOO82" s="1254"/>
      <c r="JOP82" s="1254"/>
      <c r="JOQ82" s="1254"/>
      <c r="JOR82" s="1254"/>
      <c r="JOS82" s="1254"/>
      <c r="JOT82" s="1254"/>
      <c r="JOU82" s="1254"/>
      <c r="JOV82" s="1254"/>
      <c r="JOW82" s="1254"/>
      <c r="JOX82" s="1254"/>
      <c r="JOY82" s="1254"/>
      <c r="JOZ82" s="1254"/>
      <c r="JPA82" s="1254"/>
      <c r="JPB82" s="1254"/>
      <c r="JPC82" s="1254"/>
      <c r="JPD82" s="1254"/>
      <c r="JPE82" s="1254"/>
      <c r="JPF82" s="1254"/>
      <c r="JPG82" s="1254"/>
      <c r="JPH82" s="1254"/>
      <c r="JPI82" s="1254"/>
      <c r="JPJ82" s="1254"/>
      <c r="JPK82" s="1254"/>
      <c r="JPL82" s="1254"/>
      <c r="JPM82" s="1254"/>
      <c r="JPN82" s="1254"/>
      <c r="JPO82" s="1254"/>
      <c r="JPP82" s="1254"/>
      <c r="JPQ82" s="1254"/>
      <c r="JPR82" s="1254"/>
      <c r="JPS82" s="1254"/>
      <c r="JPT82" s="1254"/>
      <c r="JPU82" s="1254"/>
      <c r="JPV82" s="1254"/>
      <c r="JPW82" s="1254"/>
      <c r="JPX82" s="1254"/>
      <c r="JPY82" s="1254"/>
      <c r="JPZ82" s="1254"/>
      <c r="JQA82" s="1254"/>
      <c r="JQB82" s="1254"/>
      <c r="JQC82" s="1254"/>
      <c r="JQD82" s="1254"/>
      <c r="JQE82" s="1254"/>
      <c r="JQF82" s="1254"/>
      <c r="JQG82" s="1254"/>
      <c r="JQH82" s="1254"/>
      <c r="JQI82" s="1254"/>
      <c r="JQJ82" s="1254"/>
      <c r="JQK82" s="1254"/>
      <c r="JQL82" s="1254"/>
      <c r="JQM82" s="1254"/>
      <c r="JQN82" s="1254"/>
      <c r="JQO82" s="1254"/>
      <c r="JQP82" s="1254"/>
      <c r="JQQ82" s="1254"/>
      <c r="JQR82" s="1254"/>
      <c r="JQS82" s="1254"/>
      <c r="JQT82" s="1254"/>
      <c r="JQU82" s="1254"/>
      <c r="JQV82" s="1254"/>
      <c r="JQW82" s="1254"/>
      <c r="JQX82" s="1254"/>
      <c r="JQY82" s="1254"/>
      <c r="JQZ82" s="1254"/>
      <c r="JRA82" s="1254"/>
      <c r="JRB82" s="1254"/>
      <c r="JRC82" s="1254"/>
      <c r="JRD82" s="1254"/>
      <c r="JRE82" s="1254"/>
      <c r="JRF82" s="1254"/>
      <c r="JRG82" s="1254"/>
      <c r="JRH82" s="1254"/>
      <c r="JRI82" s="1254"/>
      <c r="JRJ82" s="1254"/>
      <c r="JRK82" s="1254"/>
      <c r="JRL82" s="1254"/>
      <c r="JRM82" s="1254"/>
      <c r="JRN82" s="1254"/>
      <c r="JRO82" s="1254"/>
      <c r="JRP82" s="1254"/>
      <c r="JRQ82" s="1254"/>
      <c r="JRR82" s="1254"/>
      <c r="JRS82" s="1254"/>
      <c r="JRT82" s="1254"/>
      <c r="JRU82" s="1254"/>
      <c r="JRV82" s="1254"/>
      <c r="JRW82" s="1254"/>
      <c r="JRX82" s="1254"/>
      <c r="JRY82" s="1254"/>
      <c r="JRZ82" s="1254"/>
      <c r="JSA82" s="1254"/>
      <c r="JSB82" s="1254"/>
      <c r="JSC82" s="1254"/>
      <c r="JSD82" s="1254"/>
      <c r="JSE82" s="1254"/>
      <c r="JSF82" s="1254"/>
      <c r="JSG82" s="1254"/>
      <c r="JSH82" s="1254"/>
      <c r="JSI82" s="1254"/>
      <c r="JSJ82" s="1254"/>
      <c r="JSK82" s="1254"/>
      <c r="JSL82" s="1254"/>
      <c r="JSM82" s="1254"/>
      <c r="JSN82" s="1254"/>
      <c r="JSO82" s="1254"/>
      <c r="JSP82" s="1254"/>
      <c r="JSQ82" s="1254"/>
      <c r="JSR82" s="1254"/>
      <c r="JSS82" s="1254"/>
      <c r="JST82" s="1254"/>
      <c r="JSU82" s="1254"/>
      <c r="JSV82" s="1254"/>
      <c r="JSW82" s="1254"/>
      <c r="JSX82" s="1254"/>
      <c r="JSY82" s="1254"/>
      <c r="JSZ82" s="1254"/>
      <c r="JTA82" s="1254"/>
      <c r="JTB82" s="1254"/>
      <c r="JTC82" s="1254"/>
      <c r="JTD82" s="1254"/>
      <c r="JTE82" s="1254"/>
      <c r="JTF82" s="1254"/>
      <c r="JTG82" s="1254"/>
      <c r="JTH82" s="1254"/>
      <c r="JTI82" s="1254"/>
      <c r="JTJ82" s="1254"/>
      <c r="JTK82" s="1254"/>
      <c r="JTL82" s="1254"/>
      <c r="JTM82" s="1254"/>
      <c r="JTN82" s="1254"/>
      <c r="JTO82" s="1254"/>
      <c r="JTP82" s="1254"/>
      <c r="JTQ82" s="1254"/>
      <c r="JTR82" s="1254"/>
      <c r="JTS82" s="1254"/>
      <c r="JTT82" s="1254"/>
      <c r="JTU82" s="1254"/>
      <c r="JTV82" s="1254"/>
      <c r="JTW82" s="1254"/>
      <c r="JTX82" s="1254"/>
      <c r="JTY82" s="1254"/>
      <c r="JTZ82" s="1254"/>
      <c r="JUA82" s="1254"/>
      <c r="JUB82" s="1254"/>
      <c r="JUC82" s="1254"/>
      <c r="JUD82" s="1254"/>
      <c r="JUE82" s="1254"/>
      <c r="JUF82" s="1254"/>
      <c r="JUG82" s="1254"/>
      <c r="JUH82" s="1254"/>
      <c r="JUI82" s="1254"/>
      <c r="JUJ82" s="1254"/>
      <c r="JUK82" s="1254"/>
      <c r="JUL82" s="1254"/>
      <c r="JUM82" s="1254"/>
      <c r="JUN82" s="1254"/>
      <c r="JUO82" s="1254"/>
      <c r="JUP82" s="1254"/>
      <c r="JUQ82" s="1254"/>
      <c r="JUR82" s="1254"/>
      <c r="JUS82" s="1254"/>
      <c r="JUT82" s="1254"/>
      <c r="JUU82" s="1254"/>
      <c r="JUV82" s="1254"/>
      <c r="JUW82" s="1254"/>
      <c r="JUX82" s="1254"/>
      <c r="JUY82" s="1254"/>
      <c r="JUZ82" s="1254"/>
      <c r="JVA82" s="1254"/>
      <c r="JVB82" s="1254"/>
      <c r="JVC82" s="1254"/>
      <c r="JVD82" s="1254"/>
      <c r="JVE82" s="1254"/>
      <c r="JVF82" s="1254"/>
      <c r="JVG82" s="1254"/>
      <c r="JVH82" s="1254"/>
      <c r="JVI82" s="1254"/>
      <c r="JVJ82" s="1254"/>
      <c r="JVK82" s="1254"/>
      <c r="JVL82" s="1254"/>
      <c r="JVM82" s="1254"/>
      <c r="JVN82" s="1254"/>
      <c r="JVO82" s="1254"/>
      <c r="JVP82" s="1254"/>
      <c r="JVQ82" s="1254"/>
      <c r="JVR82" s="1254"/>
      <c r="JVS82" s="1254"/>
      <c r="JVT82" s="1254"/>
      <c r="JVU82" s="1254"/>
      <c r="JVV82" s="1254"/>
      <c r="JVW82" s="1254"/>
      <c r="JVX82" s="1254"/>
      <c r="JVY82" s="1254"/>
      <c r="JVZ82" s="1254"/>
      <c r="JWA82" s="1254"/>
      <c r="JWB82" s="1254"/>
      <c r="JWC82" s="1254"/>
      <c r="JWD82" s="1254"/>
      <c r="JWE82" s="1254"/>
      <c r="JWF82" s="1254"/>
      <c r="JWG82" s="1254"/>
      <c r="JWH82" s="1254"/>
      <c r="JWI82" s="1254"/>
      <c r="JWJ82" s="1254"/>
      <c r="JWK82" s="1254"/>
      <c r="JWL82" s="1254"/>
      <c r="JWM82" s="1254"/>
      <c r="JWN82" s="1254"/>
      <c r="JWO82" s="1254"/>
      <c r="JWP82" s="1254"/>
      <c r="JWQ82" s="1254"/>
      <c r="JWR82" s="1254"/>
      <c r="JWS82" s="1254"/>
      <c r="JWT82" s="1254"/>
      <c r="JWU82" s="1254"/>
      <c r="JWV82" s="1254"/>
      <c r="JWW82" s="1254"/>
      <c r="JWX82" s="1254"/>
      <c r="JWY82" s="1254"/>
      <c r="JWZ82" s="1254"/>
      <c r="JXA82" s="1254"/>
      <c r="JXB82" s="1254"/>
      <c r="JXC82" s="1254"/>
      <c r="JXD82" s="1254"/>
      <c r="JXE82" s="1254"/>
      <c r="JXF82" s="1254"/>
      <c r="JXG82" s="1254"/>
      <c r="JXI82" s="1254"/>
      <c r="JXN82" s="1254"/>
      <c r="JXO82" s="1254"/>
      <c r="JXQ82" s="1254"/>
      <c r="JXR82" s="1254"/>
      <c r="JXS82" s="1254"/>
      <c r="JXT82" s="1254"/>
      <c r="JXU82" s="1254"/>
      <c r="JXV82" s="1254"/>
      <c r="JXW82" s="1254"/>
      <c r="JXX82" s="1254"/>
      <c r="JXY82" s="1254"/>
      <c r="JXZ82" s="1254"/>
      <c r="JYA82" s="1254"/>
      <c r="JYB82" s="1254"/>
      <c r="JYC82" s="1254"/>
      <c r="JYD82" s="1254"/>
      <c r="JYE82" s="1254"/>
      <c r="JYF82" s="1254"/>
      <c r="JYG82" s="1254"/>
      <c r="JYH82" s="1254"/>
      <c r="JYI82" s="1254"/>
      <c r="JYJ82" s="1254"/>
      <c r="JYK82" s="1254"/>
      <c r="JYL82" s="1254"/>
      <c r="JYM82" s="1254"/>
      <c r="JYN82" s="1254"/>
      <c r="JYO82" s="1254"/>
      <c r="JYP82" s="1254"/>
      <c r="JYQ82" s="1254"/>
      <c r="JYR82" s="1254"/>
      <c r="JYS82" s="1254"/>
      <c r="JYT82" s="1254"/>
      <c r="JYU82" s="1254"/>
      <c r="JYV82" s="1254"/>
      <c r="JYW82" s="1254"/>
      <c r="JYX82" s="1254"/>
      <c r="JYY82" s="1254"/>
      <c r="JYZ82" s="1254"/>
      <c r="JZA82" s="1254"/>
      <c r="JZB82" s="1254"/>
      <c r="JZC82" s="1254"/>
      <c r="JZD82" s="1254"/>
      <c r="JZE82" s="1254"/>
      <c r="JZF82" s="1254"/>
      <c r="JZG82" s="1254"/>
      <c r="JZH82" s="1254"/>
      <c r="JZI82" s="1254"/>
      <c r="JZJ82" s="1254"/>
      <c r="JZK82" s="1254"/>
      <c r="JZL82" s="1254"/>
      <c r="JZM82" s="1254"/>
      <c r="JZN82" s="1254"/>
      <c r="JZO82" s="1254"/>
      <c r="JZP82" s="1254"/>
      <c r="JZQ82" s="1254"/>
      <c r="JZR82" s="1254"/>
      <c r="JZS82" s="1254"/>
      <c r="JZT82" s="1254"/>
      <c r="JZU82" s="1254"/>
      <c r="JZV82" s="1254"/>
      <c r="JZW82" s="1254"/>
      <c r="JZX82" s="1254"/>
      <c r="JZY82" s="1254"/>
      <c r="JZZ82" s="1254"/>
      <c r="KAA82" s="1254"/>
      <c r="KAB82" s="1254"/>
      <c r="KAC82" s="1254"/>
      <c r="KAD82" s="1254"/>
      <c r="KAE82" s="1254"/>
      <c r="KAF82" s="1254"/>
      <c r="KAG82" s="1254"/>
      <c r="KAH82" s="1254"/>
      <c r="KAI82" s="1254"/>
      <c r="KAJ82" s="1254"/>
      <c r="KAK82" s="1254"/>
      <c r="KAL82" s="1254"/>
      <c r="KAM82" s="1254"/>
      <c r="KAN82" s="1254"/>
      <c r="KAO82" s="1254"/>
      <c r="KAP82" s="1254"/>
      <c r="KAQ82" s="1254"/>
      <c r="KAR82" s="1254"/>
      <c r="KAS82" s="1254"/>
      <c r="KAT82" s="1254"/>
      <c r="KAU82" s="1254"/>
      <c r="KAV82" s="1254"/>
      <c r="KAW82" s="1254"/>
      <c r="KAX82" s="1254"/>
      <c r="KAY82" s="1254"/>
      <c r="KAZ82" s="1254"/>
      <c r="KBA82" s="1254"/>
      <c r="KBB82" s="1254"/>
      <c r="KBC82" s="1254"/>
      <c r="KBD82" s="1254"/>
      <c r="KBE82" s="1254"/>
      <c r="KBF82" s="1254"/>
      <c r="KBG82" s="1254"/>
      <c r="KBH82" s="1254"/>
      <c r="KBI82" s="1254"/>
      <c r="KBJ82" s="1254"/>
      <c r="KBK82" s="1254"/>
      <c r="KBL82" s="1254"/>
      <c r="KBM82" s="1254"/>
      <c r="KBN82" s="1254"/>
      <c r="KBO82" s="1254"/>
      <c r="KBP82" s="1254"/>
      <c r="KBQ82" s="1254"/>
      <c r="KBR82" s="1254"/>
      <c r="KBS82" s="1254"/>
      <c r="KBT82" s="1254"/>
      <c r="KBU82" s="1254"/>
      <c r="KBV82" s="1254"/>
      <c r="KBW82" s="1254"/>
      <c r="KBX82" s="1254"/>
      <c r="KBY82" s="1254"/>
      <c r="KBZ82" s="1254"/>
      <c r="KCA82" s="1254"/>
      <c r="KCB82" s="1254"/>
      <c r="KCC82" s="1254"/>
      <c r="KCD82" s="1254"/>
      <c r="KCE82" s="1254"/>
      <c r="KCF82" s="1254"/>
      <c r="KCG82" s="1254"/>
      <c r="KCH82" s="1254"/>
      <c r="KCI82" s="1254"/>
      <c r="KCJ82" s="1254"/>
      <c r="KCK82" s="1254"/>
      <c r="KCL82" s="1254"/>
      <c r="KCM82" s="1254"/>
      <c r="KCN82" s="1254"/>
      <c r="KCO82" s="1254"/>
      <c r="KCP82" s="1254"/>
      <c r="KCQ82" s="1254"/>
      <c r="KCR82" s="1254"/>
      <c r="KCS82" s="1254"/>
      <c r="KCT82" s="1254"/>
      <c r="KCU82" s="1254"/>
      <c r="KCV82" s="1254"/>
      <c r="KCW82" s="1254"/>
      <c r="KCX82" s="1254"/>
      <c r="KCY82" s="1254"/>
      <c r="KCZ82" s="1254"/>
      <c r="KDA82" s="1254"/>
      <c r="KDB82" s="1254"/>
      <c r="KDC82" s="1254"/>
      <c r="KDD82" s="1254"/>
      <c r="KDE82" s="1254"/>
      <c r="KDF82" s="1254"/>
      <c r="KDG82" s="1254"/>
      <c r="KDH82" s="1254"/>
      <c r="KDI82" s="1254"/>
      <c r="KDJ82" s="1254"/>
      <c r="KDK82" s="1254"/>
      <c r="KDL82" s="1254"/>
      <c r="KDM82" s="1254"/>
      <c r="KDN82" s="1254"/>
      <c r="KDO82" s="1254"/>
      <c r="KDP82" s="1254"/>
      <c r="KDQ82" s="1254"/>
      <c r="KDR82" s="1254"/>
      <c r="KDS82" s="1254"/>
      <c r="KDT82" s="1254"/>
      <c r="KDU82" s="1254"/>
      <c r="KDV82" s="1254"/>
      <c r="KDW82" s="1254"/>
      <c r="KDX82" s="1254"/>
      <c r="KDY82" s="1254"/>
      <c r="KDZ82" s="1254"/>
      <c r="KEA82" s="1254"/>
      <c r="KEB82" s="1254"/>
      <c r="KEC82" s="1254"/>
      <c r="KED82" s="1254"/>
      <c r="KEE82" s="1254"/>
      <c r="KEF82" s="1254"/>
      <c r="KEG82" s="1254"/>
      <c r="KEH82" s="1254"/>
      <c r="KEI82" s="1254"/>
      <c r="KEJ82" s="1254"/>
      <c r="KEK82" s="1254"/>
      <c r="KEL82" s="1254"/>
      <c r="KEM82" s="1254"/>
      <c r="KEN82" s="1254"/>
      <c r="KEO82" s="1254"/>
      <c r="KEP82" s="1254"/>
      <c r="KEQ82" s="1254"/>
      <c r="KER82" s="1254"/>
      <c r="KES82" s="1254"/>
      <c r="KET82" s="1254"/>
      <c r="KEU82" s="1254"/>
      <c r="KEV82" s="1254"/>
      <c r="KEW82" s="1254"/>
      <c r="KEX82" s="1254"/>
      <c r="KEY82" s="1254"/>
      <c r="KEZ82" s="1254"/>
      <c r="KFA82" s="1254"/>
      <c r="KFB82" s="1254"/>
      <c r="KFC82" s="1254"/>
      <c r="KFD82" s="1254"/>
      <c r="KFE82" s="1254"/>
      <c r="KFF82" s="1254"/>
      <c r="KFG82" s="1254"/>
      <c r="KFH82" s="1254"/>
      <c r="KFI82" s="1254"/>
      <c r="KFJ82" s="1254"/>
      <c r="KFK82" s="1254"/>
      <c r="KFL82" s="1254"/>
      <c r="KFM82" s="1254"/>
      <c r="KFN82" s="1254"/>
      <c r="KFO82" s="1254"/>
      <c r="KFP82" s="1254"/>
      <c r="KFQ82" s="1254"/>
      <c r="KFR82" s="1254"/>
      <c r="KFS82" s="1254"/>
      <c r="KFT82" s="1254"/>
      <c r="KFU82" s="1254"/>
      <c r="KFV82" s="1254"/>
      <c r="KFW82" s="1254"/>
      <c r="KFX82" s="1254"/>
      <c r="KFY82" s="1254"/>
      <c r="KFZ82" s="1254"/>
      <c r="KGA82" s="1254"/>
      <c r="KGB82" s="1254"/>
      <c r="KGC82" s="1254"/>
      <c r="KGD82" s="1254"/>
      <c r="KGE82" s="1254"/>
      <c r="KGF82" s="1254"/>
      <c r="KGG82" s="1254"/>
      <c r="KGH82" s="1254"/>
      <c r="KGI82" s="1254"/>
      <c r="KGJ82" s="1254"/>
      <c r="KGK82" s="1254"/>
      <c r="KGL82" s="1254"/>
      <c r="KGM82" s="1254"/>
      <c r="KGN82" s="1254"/>
      <c r="KGO82" s="1254"/>
      <c r="KGP82" s="1254"/>
      <c r="KGQ82" s="1254"/>
      <c r="KGR82" s="1254"/>
      <c r="KGS82" s="1254"/>
      <c r="KGT82" s="1254"/>
      <c r="KGU82" s="1254"/>
      <c r="KGV82" s="1254"/>
      <c r="KGW82" s="1254"/>
      <c r="KGX82" s="1254"/>
      <c r="KGY82" s="1254"/>
      <c r="KGZ82" s="1254"/>
      <c r="KHA82" s="1254"/>
      <c r="KHB82" s="1254"/>
      <c r="KHC82" s="1254"/>
      <c r="KHE82" s="1254"/>
      <c r="KHJ82" s="1254"/>
      <c r="KHK82" s="1254"/>
      <c r="KHM82" s="1254"/>
      <c r="KHN82" s="1254"/>
      <c r="KHO82" s="1254"/>
      <c r="KHP82" s="1254"/>
      <c r="KHQ82" s="1254"/>
      <c r="KHR82" s="1254"/>
      <c r="KHS82" s="1254"/>
      <c r="KHT82" s="1254"/>
      <c r="KHU82" s="1254"/>
      <c r="KHV82" s="1254"/>
      <c r="KHW82" s="1254"/>
      <c r="KHX82" s="1254"/>
      <c r="KHY82" s="1254"/>
      <c r="KHZ82" s="1254"/>
      <c r="KIA82" s="1254"/>
      <c r="KIB82" s="1254"/>
      <c r="KIC82" s="1254"/>
      <c r="KID82" s="1254"/>
      <c r="KIE82" s="1254"/>
      <c r="KIF82" s="1254"/>
      <c r="KIG82" s="1254"/>
      <c r="KIH82" s="1254"/>
      <c r="KII82" s="1254"/>
      <c r="KIJ82" s="1254"/>
      <c r="KIK82" s="1254"/>
      <c r="KIL82" s="1254"/>
      <c r="KIM82" s="1254"/>
      <c r="KIN82" s="1254"/>
      <c r="KIO82" s="1254"/>
      <c r="KIP82" s="1254"/>
      <c r="KIQ82" s="1254"/>
      <c r="KIR82" s="1254"/>
      <c r="KIS82" s="1254"/>
      <c r="KIT82" s="1254"/>
      <c r="KIU82" s="1254"/>
      <c r="KIV82" s="1254"/>
      <c r="KIW82" s="1254"/>
      <c r="KIX82" s="1254"/>
      <c r="KIY82" s="1254"/>
      <c r="KIZ82" s="1254"/>
      <c r="KJA82" s="1254"/>
      <c r="KJB82" s="1254"/>
      <c r="KJC82" s="1254"/>
      <c r="KJD82" s="1254"/>
      <c r="KJE82" s="1254"/>
      <c r="KJF82" s="1254"/>
      <c r="KJG82" s="1254"/>
      <c r="KJH82" s="1254"/>
      <c r="KJI82" s="1254"/>
      <c r="KJJ82" s="1254"/>
      <c r="KJK82" s="1254"/>
      <c r="KJL82" s="1254"/>
      <c r="KJM82" s="1254"/>
      <c r="KJN82" s="1254"/>
      <c r="KJO82" s="1254"/>
      <c r="KJP82" s="1254"/>
      <c r="KJQ82" s="1254"/>
      <c r="KJR82" s="1254"/>
      <c r="KJS82" s="1254"/>
      <c r="KJT82" s="1254"/>
      <c r="KJU82" s="1254"/>
      <c r="KJV82" s="1254"/>
      <c r="KJW82" s="1254"/>
      <c r="KJX82" s="1254"/>
      <c r="KJY82" s="1254"/>
      <c r="KJZ82" s="1254"/>
      <c r="KKA82" s="1254"/>
      <c r="KKB82" s="1254"/>
      <c r="KKC82" s="1254"/>
      <c r="KKD82" s="1254"/>
      <c r="KKE82" s="1254"/>
      <c r="KKF82" s="1254"/>
      <c r="KKG82" s="1254"/>
      <c r="KKH82" s="1254"/>
      <c r="KKI82" s="1254"/>
      <c r="KKJ82" s="1254"/>
      <c r="KKK82" s="1254"/>
      <c r="KKL82" s="1254"/>
      <c r="KKM82" s="1254"/>
      <c r="KKN82" s="1254"/>
      <c r="KKO82" s="1254"/>
      <c r="KKP82" s="1254"/>
      <c r="KKQ82" s="1254"/>
      <c r="KKR82" s="1254"/>
      <c r="KKS82" s="1254"/>
      <c r="KKT82" s="1254"/>
      <c r="KKU82" s="1254"/>
      <c r="KKV82" s="1254"/>
      <c r="KKW82" s="1254"/>
      <c r="KKX82" s="1254"/>
      <c r="KKY82" s="1254"/>
      <c r="KKZ82" s="1254"/>
      <c r="KLA82" s="1254"/>
      <c r="KLB82" s="1254"/>
      <c r="KLC82" s="1254"/>
      <c r="KLD82" s="1254"/>
      <c r="KLE82" s="1254"/>
      <c r="KLF82" s="1254"/>
      <c r="KLG82" s="1254"/>
      <c r="KLH82" s="1254"/>
      <c r="KLI82" s="1254"/>
      <c r="KLJ82" s="1254"/>
      <c r="KLK82" s="1254"/>
      <c r="KLL82" s="1254"/>
      <c r="KLM82" s="1254"/>
      <c r="KLN82" s="1254"/>
      <c r="KLO82" s="1254"/>
      <c r="KLP82" s="1254"/>
      <c r="KLQ82" s="1254"/>
      <c r="KLR82" s="1254"/>
      <c r="KLS82" s="1254"/>
      <c r="KLT82" s="1254"/>
      <c r="KLU82" s="1254"/>
      <c r="KLV82" s="1254"/>
      <c r="KLW82" s="1254"/>
      <c r="KLX82" s="1254"/>
      <c r="KLY82" s="1254"/>
      <c r="KLZ82" s="1254"/>
      <c r="KMA82" s="1254"/>
      <c r="KMB82" s="1254"/>
      <c r="KMC82" s="1254"/>
      <c r="KMD82" s="1254"/>
      <c r="KME82" s="1254"/>
      <c r="KMF82" s="1254"/>
      <c r="KMG82" s="1254"/>
      <c r="KMH82" s="1254"/>
      <c r="KMI82" s="1254"/>
      <c r="KMJ82" s="1254"/>
      <c r="KMK82" s="1254"/>
      <c r="KML82" s="1254"/>
      <c r="KMM82" s="1254"/>
      <c r="KMN82" s="1254"/>
      <c r="KMO82" s="1254"/>
      <c r="KMP82" s="1254"/>
      <c r="KMQ82" s="1254"/>
      <c r="KMR82" s="1254"/>
      <c r="KMS82" s="1254"/>
      <c r="KMT82" s="1254"/>
      <c r="KMU82" s="1254"/>
      <c r="KMV82" s="1254"/>
      <c r="KMW82" s="1254"/>
      <c r="KMX82" s="1254"/>
      <c r="KMY82" s="1254"/>
      <c r="KMZ82" s="1254"/>
      <c r="KNA82" s="1254"/>
      <c r="KNB82" s="1254"/>
      <c r="KNC82" s="1254"/>
      <c r="KND82" s="1254"/>
      <c r="KNE82" s="1254"/>
      <c r="KNF82" s="1254"/>
      <c r="KNG82" s="1254"/>
      <c r="KNH82" s="1254"/>
      <c r="KNI82" s="1254"/>
      <c r="KNJ82" s="1254"/>
      <c r="KNK82" s="1254"/>
      <c r="KNL82" s="1254"/>
      <c r="KNM82" s="1254"/>
      <c r="KNN82" s="1254"/>
      <c r="KNO82" s="1254"/>
      <c r="KNP82" s="1254"/>
      <c r="KNQ82" s="1254"/>
      <c r="KNR82" s="1254"/>
      <c r="KNS82" s="1254"/>
      <c r="KNT82" s="1254"/>
      <c r="KNU82" s="1254"/>
      <c r="KNV82" s="1254"/>
      <c r="KNW82" s="1254"/>
      <c r="KNX82" s="1254"/>
      <c r="KNY82" s="1254"/>
      <c r="KNZ82" s="1254"/>
      <c r="KOA82" s="1254"/>
      <c r="KOB82" s="1254"/>
      <c r="KOC82" s="1254"/>
      <c r="KOD82" s="1254"/>
      <c r="KOE82" s="1254"/>
      <c r="KOF82" s="1254"/>
      <c r="KOG82" s="1254"/>
      <c r="KOH82" s="1254"/>
      <c r="KOI82" s="1254"/>
      <c r="KOJ82" s="1254"/>
      <c r="KOK82" s="1254"/>
      <c r="KOL82" s="1254"/>
      <c r="KOM82" s="1254"/>
      <c r="KON82" s="1254"/>
      <c r="KOO82" s="1254"/>
      <c r="KOP82" s="1254"/>
      <c r="KOQ82" s="1254"/>
      <c r="KOR82" s="1254"/>
      <c r="KOS82" s="1254"/>
      <c r="KOT82" s="1254"/>
      <c r="KOU82" s="1254"/>
      <c r="KOV82" s="1254"/>
      <c r="KOW82" s="1254"/>
      <c r="KOX82" s="1254"/>
      <c r="KOY82" s="1254"/>
      <c r="KOZ82" s="1254"/>
      <c r="KPA82" s="1254"/>
      <c r="KPB82" s="1254"/>
      <c r="KPC82" s="1254"/>
      <c r="KPD82" s="1254"/>
      <c r="KPE82" s="1254"/>
      <c r="KPF82" s="1254"/>
      <c r="KPG82" s="1254"/>
      <c r="KPH82" s="1254"/>
      <c r="KPI82" s="1254"/>
      <c r="KPJ82" s="1254"/>
      <c r="KPK82" s="1254"/>
      <c r="KPL82" s="1254"/>
      <c r="KPM82" s="1254"/>
      <c r="KPN82" s="1254"/>
      <c r="KPO82" s="1254"/>
      <c r="KPP82" s="1254"/>
      <c r="KPQ82" s="1254"/>
      <c r="KPR82" s="1254"/>
      <c r="KPS82" s="1254"/>
      <c r="KPT82" s="1254"/>
      <c r="KPU82" s="1254"/>
      <c r="KPV82" s="1254"/>
      <c r="KPW82" s="1254"/>
      <c r="KPX82" s="1254"/>
      <c r="KPY82" s="1254"/>
      <c r="KPZ82" s="1254"/>
      <c r="KQA82" s="1254"/>
      <c r="KQB82" s="1254"/>
      <c r="KQC82" s="1254"/>
      <c r="KQD82" s="1254"/>
      <c r="KQE82" s="1254"/>
      <c r="KQF82" s="1254"/>
      <c r="KQG82" s="1254"/>
      <c r="KQH82" s="1254"/>
      <c r="KQI82" s="1254"/>
      <c r="KQJ82" s="1254"/>
      <c r="KQK82" s="1254"/>
      <c r="KQL82" s="1254"/>
      <c r="KQM82" s="1254"/>
      <c r="KQN82" s="1254"/>
      <c r="KQO82" s="1254"/>
      <c r="KQP82" s="1254"/>
      <c r="KQQ82" s="1254"/>
      <c r="KQR82" s="1254"/>
      <c r="KQS82" s="1254"/>
      <c r="KQT82" s="1254"/>
      <c r="KQU82" s="1254"/>
      <c r="KQV82" s="1254"/>
      <c r="KQW82" s="1254"/>
      <c r="KQX82" s="1254"/>
      <c r="KQY82" s="1254"/>
      <c r="KRA82" s="1254"/>
      <c r="KRF82" s="1254"/>
      <c r="KRG82" s="1254"/>
      <c r="KRI82" s="1254"/>
      <c r="KRJ82" s="1254"/>
      <c r="KRK82" s="1254"/>
      <c r="KRL82" s="1254"/>
      <c r="KRM82" s="1254"/>
      <c r="KRN82" s="1254"/>
      <c r="KRO82" s="1254"/>
      <c r="KRP82" s="1254"/>
      <c r="KRQ82" s="1254"/>
      <c r="KRR82" s="1254"/>
      <c r="KRS82" s="1254"/>
      <c r="KRT82" s="1254"/>
      <c r="KRU82" s="1254"/>
      <c r="KRV82" s="1254"/>
      <c r="KRW82" s="1254"/>
      <c r="KRX82" s="1254"/>
      <c r="KRY82" s="1254"/>
      <c r="KRZ82" s="1254"/>
      <c r="KSA82" s="1254"/>
      <c r="KSB82" s="1254"/>
      <c r="KSC82" s="1254"/>
      <c r="KSD82" s="1254"/>
      <c r="KSE82" s="1254"/>
      <c r="KSF82" s="1254"/>
      <c r="KSG82" s="1254"/>
      <c r="KSH82" s="1254"/>
      <c r="KSI82" s="1254"/>
      <c r="KSJ82" s="1254"/>
      <c r="KSK82" s="1254"/>
      <c r="KSL82" s="1254"/>
      <c r="KSM82" s="1254"/>
      <c r="KSN82" s="1254"/>
      <c r="KSO82" s="1254"/>
      <c r="KSP82" s="1254"/>
      <c r="KSQ82" s="1254"/>
      <c r="KSR82" s="1254"/>
      <c r="KSS82" s="1254"/>
      <c r="KST82" s="1254"/>
      <c r="KSU82" s="1254"/>
      <c r="KSV82" s="1254"/>
      <c r="KSW82" s="1254"/>
      <c r="KSX82" s="1254"/>
      <c r="KSY82" s="1254"/>
      <c r="KSZ82" s="1254"/>
      <c r="KTA82" s="1254"/>
      <c r="KTB82" s="1254"/>
      <c r="KTC82" s="1254"/>
      <c r="KTD82" s="1254"/>
      <c r="KTE82" s="1254"/>
      <c r="KTF82" s="1254"/>
      <c r="KTG82" s="1254"/>
      <c r="KTH82" s="1254"/>
      <c r="KTI82" s="1254"/>
      <c r="KTJ82" s="1254"/>
      <c r="KTK82" s="1254"/>
      <c r="KTL82" s="1254"/>
      <c r="KTM82" s="1254"/>
      <c r="KTN82" s="1254"/>
      <c r="KTO82" s="1254"/>
      <c r="KTP82" s="1254"/>
      <c r="KTQ82" s="1254"/>
      <c r="KTR82" s="1254"/>
      <c r="KTS82" s="1254"/>
      <c r="KTT82" s="1254"/>
      <c r="KTU82" s="1254"/>
      <c r="KTV82" s="1254"/>
      <c r="KTW82" s="1254"/>
      <c r="KTX82" s="1254"/>
      <c r="KTY82" s="1254"/>
      <c r="KTZ82" s="1254"/>
      <c r="KUA82" s="1254"/>
      <c r="KUB82" s="1254"/>
      <c r="KUC82" s="1254"/>
      <c r="KUD82" s="1254"/>
      <c r="KUE82" s="1254"/>
      <c r="KUF82" s="1254"/>
      <c r="KUG82" s="1254"/>
      <c r="KUH82" s="1254"/>
      <c r="KUI82" s="1254"/>
      <c r="KUJ82" s="1254"/>
      <c r="KUK82" s="1254"/>
      <c r="KUL82" s="1254"/>
      <c r="KUM82" s="1254"/>
      <c r="KUN82" s="1254"/>
      <c r="KUO82" s="1254"/>
      <c r="KUP82" s="1254"/>
      <c r="KUQ82" s="1254"/>
      <c r="KUR82" s="1254"/>
      <c r="KUS82" s="1254"/>
      <c r="KUT82" s="1254"/>
      <c r="KUU82" s="1254"/>
      <c r="KUV82" s="1254"/>
      <c r="KUW82" s="1254"/>
      <c r="KUX82" s="1254"/>
      <c r="KUY82" s="1254"/>
      <c r="KUZ82" s="1254"/>
      <c r="KVA82" s="1254"/>
      <c r="KVB82" s="1254"/>
      <c r="KVC82" s="1254"/>
      <c r="KVD82" s="1254"/>
      <c r="KVE82" s="1254"/>
      <c r="KVF82" s="1254"/>
      <c r="KVG82" s="1254"/>
      <c r="KVH82" s="1254"/>
      <c r="KVI82" s="1254"/>
      <c r="KVJ82" s="1254"/>
      <c r="KVK82" s="1254"/>
      <c r="KVL82" s="1254"/>
      <c r="KVM82" s="1254"/>
      <c r="KVN82" s="1254"/>
      <c r="KVO82" s="1254"/>
      <c r="KVP82" s="1254"/>
      <c r="KVQ82" s="1254"/>
      <c r="KVR82" s="1254"/>
      <c r="KVS82" s="1254"/>
      <c r="KVT82" s="1254"/>
      <c r="KVU82" s="1254"/>
      <c r="KVV82" s="1254"/>
      <c r="KVW82" s="1254"/>
      <c r="KVX82" s="1254"/>
      <c r="KVY82" s="1254"/>
      <c r="KVZ82" s="1254"/>
      <c r="KWA82" s="1254"/>
      <c r="KWB82" s="1254"/>
      <c r="KWC82" s="1254"/>
      <c r="KWD82" s="1254"/>
      <c r="KWE82" s="1254"/>
      <c r="KWF82" s="1254"/>
      <c r="KWG82" s="1254"/>
      <c r="KWH82" s="1254"/>
      <c r="KWI82" s="1254"/>
      <c r="KWJ82" s="1254"/>
      <c r="KWK82" s="1254"/>
      <c r="KWL82" s="1254"/>
      <c r="KWM82" s="1254"/>
      <c r="KWN82" s="1254"/>
      <c r="KWO82" s="1254"/>
      <c r="KWP82" s="1254"/>
      <c r="KWQ82" s="1254"/>
      <c r="KWR82" s="1254"/>
      <c r="KWS82" s="1254"/>
      <c r="KWT82" s="1254"/>
      <c r="KWU82" s="1254"/>
      <c r="KWV82" s="1254"/>
      <c r="KWW82" s="1254"/>
      <c r="KWX82" s="1254"/>
      <c r="KWY82" s="1254"/>
      <c r="KWZ82" s="1254"/>
      <c r="KXA82" s="1254"/>
      <c r="KXB82" s="1254"/>
      <c r="KXC82" s="1254"/>
      <c r="KXD82" s="1254"/>
      <c r="KXE82" s="1254"/>
      <c r="KXF82" s="1254"/>
      <c r="KXG82" s="1254"/>
      <c r="KXH82" s="1254"/>
      <c r="KXI82" s="1254"/>
      <c r="KXJ82" s="1254"/>
      <c r="KXK82" s="1254"/>
      <c r="KXL82" s="1254"/>
      <c r="KXM82" s="1254"/>
      <c r="KXN82" s="1254"/>
      <c r="KXO82" s="1254"/>
      <c r="KXP82" s="1254"/>
      <c r="KXQ82" s="1254"/>
      <c r="KXR82" s="1254"/>
      <c r="KXS82" s="1254"/>
      <c r="KXT82" s="1254"/>
      <c r="KXU82" s="1254"/>
      <c r="KXV82" s="1254"/>
      <c r="KXW82" s="1254"/>
      <c r="KXX82" s="1254"/>
      <c r="KXY82" s="1254"/>
      <c r="KXZ82" s="1254"/>
      <c r="KYA82" s="1254"/>
      <c r="KYB82" s="1254"/>
      <c r="KYC82" s="1254"/>
      <c r="KYD82" s="1254"/>
      <c r="KYE82" s="1254"/>
      <c r="KYF82" s="1254"/>
      <c r="KYG82" s="1254"/>
      <c r="KYH82" s="1254"/>
      <c r="KYI82" s="1254"/>
      <c r="KYJ82" s="1254"/>
      <c r="KYK82" s="1254"/>
      <c r="KYL82" s="1254"/>
      <c r="KYM82" s="1254"/>
      <c r="KYN82" s="1254"/>
      <c r="KYO82" s="1254"/>
      <c r="KYP82" s="1254"/>
      <c r="KYQ82" s="1254"/>
      <c r="KYR82" s="1254"/>
      <c r="KYS82" s="1254"/>
      <c r="KYT82" s="1254"/>
      <c r="KYU82" s="1254"/>
      <c r="KYV82" s="1254"/>
      <c r="KYW82" s="1254"/>
      <c r="KYX82" s="1254"/>
      <c r="KYY82" s="1254"/>
      <c r="KYZ82" s="1254"/>
      <c r="KZA82" s="1254"/>
      <c r="KZB82" s="1254"/>
      <c r="KZC82" s="1254"/>
      <c r="KZD82" s="1254"/>
      <c r="KZE82" s="1254"/>
      <c r="KZF82" s="1254"/>
      <c r="KZG82" s="1254"/>
      <c r="KZH82" s="1254"/>
      <c r="KZI82" s="1254"/>
      <c r="KZJ82" s="1254"/>
      <c r="KZK82" s="1254"/>
      <c r="KZL82" s="1254"/>
      <c r="KZM82" s="1254"/>
      <c r="KZN82" s="1254"/>
      <c r="KZO82" s="1254"/>
      <c r="KZP82" s="1254"/>
      <c r="KZQ82" s="1254"/>
      <c r="KZR82" s="1254"/>
      <c r="KZS82" s="1254"/>
      <c r="KZT82" s="1254"/>
      <c r="KZU82" s="1254"/>
      <c r="KZV82" s="1254"/>
      <c r="KZW82" s="1254"/>
      <c r="KZX82" s="1254"/>
      <c r="KZY82" s="1254"/>
      <c r="KZZ82" s="1254"/>
      <c r="LAA82" s="1254"/>
      <c r="LAB82" s="1254"/>
      <c r="LAC82" s="1254"/>
      <c r="LAD82" s="1254"/>
      <c r="LAE82" s="1254"/>
      <c r="LAF82" s="1254"/>
      <c r="LAG82" s="1254"/>
      <c r="LAH82" s="1254"/>
      <c r="LAI82" s="1254"/>
      <c r="LAJ82" s="1254"/>
      <c r="LAK82" s="1254"/>
      <c r="LAL82" s="1254"/>
      <c r="LAM82" s="1254"/>
      <c r="LAN82" s="1254"/>
      <c r="LAO82" s="1254"/>
      <c r="LAP82" s="1254"/>
      <c r="LAQ82" s="1254"/>
      <c r="LAR82" s="1254"/>
      <c r="LAS82" s="1254"/>
      <c r="LAT82" s="1254"/>
      <c r="LAU82" s="1254"/>
      <c r="LAW82" s="1254"/>
      <c r="LBB82" s="1254"/>
      <c r="LBC82" s="1254"/>
      <c r="LBE82" s="1254"/>
      <c r="LBF82" s="1254"/>
      <c r="LBG82" s="1254"/>
      <c r="LBH82" s="1254"/>
      <c r="LBI82" s="1254"/>
      <c r="LBJ82" s="1254"/>
      <c r="LBK82" s="1254"/>
      <c r="LBL82" s="1254"/>
      <c r="LBM82" s="1254"/>
      <c r="LBN82" s="1254"/>
      <c r="LBO82" s="1254"/>
      <c r="LBP82" s="1254"/>
      <c r="LBQ82" s="1254"/>
      <c r="LBR82" s="1254"/>
      <c r="LBS82" s="1254"/>
      <c r="LBT82" s="1254"/>
      <c r="LBU82" s="1254"/>
      <c r="LBV82" s="1254"/>
      <c r="LBW82" s="1254"/>
      <c r="LBX82" s="1254"/>
      <c r="LBY82" s="1254"/>
      <c r="LBZ82" s="1254"/>
      <c r="LCA82" s="1254"/>
      <c r="LCB82" s="1254"/>
      <c r="LCC82" s="1254"/>
      <c r="LCD82" s="1254"/>
      <c r="LCE82" s="1254"/>
      <c r="LCF82" s="1254"/>
      <c r="LCG82" s="1254"/>
      <c r="LCH82" s="1254"/>
      <c r="LCI82" s="1254"/>
      <c r="LCJ82" s="1254"/>
      <c r="LCK82" s="1254"/>
      <c r="LCL82" s="1254"/>
      <c r="LCM82" s="1254"/>
      <c r="LCN82" s="1254"/>
      <c r="LCO82" s="1254"/>
      <c r="LCP82" s="1254"/>
      <c r="LCQ82" s="1254"/>
      <c r="LCR82" s="1254"/>
      <c r="LCS82" s="1254"/>
      <c r="LCT82" s="1254"/>
      <c r="LCU82" s="1254"/>
      <c r="LCV82" s="1254"/>
      <c r="LCW82" s="1254"/>
      <c r="LCX82" s="1254"/>
      <c r="LCY82" s="1254"/>
      <c r="LCZ82" s="1254"/>
      <c r="LDA82" s="1254"/>
      <c r="LDB82" s="1254"/>
      <c r="LDC82" s="1254"/>
      <c r="LDD82" s="1254"/>
      <c r="LDE82" s="1254"/>
      <c r="LDF82" s="1254"/>
      <c r="LDG82" s="1254"/>
      <c r="LDH82" s="1254"/>
      <c r="LDI82" s="1254"/>
      <c r="LDJ82" s="1254"/>
      <c r="LDK82" s="1254"/>
      <c r="LDL82" s="1254"/>
      <c r="LDM82" s="1254"/>
      <c r="LDN82" s="1254"/>
      <c r="LDO82" s="1254"/>
      <c r="LDP82" s="1254"/>
      <c r="LDQ82" s="1254"/>
      <c r="LDR82" s="1254"/>
      <c r="LDS82" s="1254"/>
      <c r="LDT82" s="1254"/>
      <c r="LDU82" s="1254"/>
      <c r="LDV82" s="1254"/>
      <c r="LDW82" s="1254"/>
      <c r="LDX82" s="1254"/>
      <c r="LDY82" s="1254"/>
      <c r="LDZ82" s="1254"/>
      <c r="LEA82" s="1254"/>
      <c r="LEB82" s="1254"/>
      <c r="LEC82" s="1254"/>
      <c r="LED82" s="1254"/>
      <c r="LEE82" s="1254"/>
      <c r="LEF82" s="1254"/>
      <c r="LEG82" s="1254"/>
      <c r="LEH82" s="1254"/>
      <c r="LEI82" s="1254"/>
      <c r="LEJ82" s="1254"/>
      <c r="LEK82" s="1254"/>
      <c r="LEL82" s="1254"/>
      <c r="LEM82" s="1254"/>
      <c r="LEN82" s="1254"/>
      <c r="LEO82" s="1254"/>
      <c r="LEP82" s="1254"/>
      <c r="LEQ82" s="1254"/>
      <c r="LER82" s="1254"/>
      <c r="LES82" s="1254"/>
      <c r="LET82" s="1254"/>
      <c r="LEU82" s="1254"/>
      <c r="LEV82" s="1254"/>
      <c r="LEW82" s="1254"/>
      <c r="LEX82" s="1254"/>
      <c r="LEY82" s="1254"/>
      <c r="LEZ82" s="1254"/>
      <c r="LFA82" s="1254"/>
      <c r="LFB82" s="1254"/>
      <c r="LFC82" s="1254"/>
      <c r="LFD82" s="1254"/>
      <c r="LFE82" s="1254"/>
      <c r="LFF82" s="1254"/>
      <c r="LFG82" s="1254"/>
      <c r="LFH82" s="1254"/>
      <c r="LFI82" s="1254"/>
      <c r="LFJ82" s="1254"/>
      <c r="LFK82" s="1254"/>
      <c r="LFL82" s="1254"/>
      <c r="LFM82" s="1254"/>
      <c r="LFN82" s="1254"/>
      <c r="LFO82" s="1254"/>
      <c r="LFP82" s="1254"/>
      <c r="LFQ82" s="1254"/>
      <c r="LFR82" s="1254"/>
      <c r="LFS82" s="1254"/>
      <c r="LFT82" s="1254"/>
      <c r="LFU82" s="1254"/>
      <c r="LFV82" s="1254"/>
      <c r="LFW82" s="1254"/>
      <c r="LFX82" s="1254"/>
      <c r="LFY82" s="1254"/>
      <c r="LFZ82" s="1254"/>
      <c r="LGA82" s="1254"/>
      <c r="LGB82" s="1254"/>
      <c r="LGC82" s="1254"/>
      <c r="LGD82" s="1254"/>
      <c r="LGE82" s="1254"/>
      <c r="LGF82" s="1254"/>
      <c r="LGG82" s="1254"/>
      <c r="LGH82" s="1254"/>
      <c r="LGI82" s="1254"/>
      <c r="LGJ82" s="1254"/>
      <c r="LGK82" s="1254"/>
      <c r="LGL82" s="1254"/>
      <c r="LGM82" s="1254"/>
      <c r="LGN82" s="1254"/>
      <c r="LGO82" s="1254"/>
      <c r="LGP82" s="1254"/>
      <c r="LGQ82" s="1254"/>
      <c r="LGR82" s="1254"/>
      <c r="LGS82" s="1254"/>
      <c r="LGT82" s="1254"/>
      <c r="LGU82" s="1254"/>
      <c r="LGV82" s="1254"/>
      <c r="LGW82" s="1254"/>
      <c r="LGX82" s="1254"/>
      <c r="LGY82" s="1254"/>
      <c r="LGZ82" s="1254"/>
      <c r="LHA82" s="1254"/>
      <c r="LHB82" s="1254"/>
      <c r="LHC82" s="1254"/>
      <c r="LHD82" s="1254"/>
      <c r="LHE82" s="1254"/>
      <c r="LHF82" s="1254"/>
      <c r="LHG82" s="1254"/>
      <c r="LHH82" s="1254"/>
      <c r="LHI82" s="1254"/>
      <c r="LHJ82" s="1254"/>
      <c r="LHK82" s="1254"/>
      <c r="LHL82" s="1254"/>
      <c r="LHM82" s="1254"/>
      <c r="LHN82" s="1254"/>
      <c r="LHO82" s="1254"/>
      <c r="LHP82" s="1254"/>
      <c r="LHQ82" s="1254"/>
      <c r="LHR82" s="1254"/>
      <c r="LHS82" s="1254"/>
      <c r="LHT82" s="1254"/>
      <c r="LHU82" s="1254"/>
      <c r="LHV82" s="1254"/>
      <c r="LHW82" s="1254"/>
      <c r="LHX82" s="1254"/>
      <c r="LHY82" s="1254"/>
      <c r="LHZ82" s="1254"/>
      <c r="LIA82" s="1254"/>
      <c r="LIB82" s="1254"/>
      <c r="LIC82" s="1254"/>
      <c r="LID82" s="1254"/>
      <c r="LIE82" s="1254"/>
      <c r="LIF82" s="1254"/>
      <c r="LIG82" s="1254"/>
      <c r="LIH82" s="1254"/>
      <c r="LII82" s="1254"/>
      <c r="LIJ82" s="1254"/>
      <c r="LIK82" s="1254"/>
      <c r="LIL82" s="1254"/>
      <c r="LIM82" s="1254"/>
      <c r="LIN82" s="1254"/>
      <c r="LIO82" s="1254"/>
      <c r="LIP82" s="1254"/>
      <c r="LIQ82" s="1254"/>
      <c r="LIR82" s="1254"/>
      <c r="LIS82" s="1254"/>
      <c r="LIT82" s="1254"/>
      <c r="LIU82" s="1254"/>
      <c r="LIV82" s="1254"/>
      <c r="LIW82" s="1254"/>
      <c r="LIX82" s="1254"/>
      <c r="LIY82" s="1254"/>
      <c r="LIZ82" s="1254"/>
      <c r="LJA82" s="1254"/>
      <c r="LJB82" s="1254"/>
      <c r="LJC82" s="1254"/>
      <c r="LJD82" s="1254"/>
      <c r="LJE82" s="1254"/>
      <c r="LJF82" s="1254"/>
      <c r="LJG82" s="1254"/>
      <c r="LJH82" s="1254"/>
      <c r="LJI82" s="1254"/>
      <c r="LJJ82" s="1254"/>
      <c r="LJK82" s="1254"/>
      <c r="LJL82" s="1254"/>
      <c r="LJM82" s="1254"/>
      <c r="LJN82" s="1254"/>
      <c r="LJO82" s="1254"/>
      <c r="LJP82" s="1254"/>
      <c r="LJQ82" s="1254"/>
      <c r="LJR82" s="1254"/>
      <c r="LJS82" s="1254"/>
      <c r="LJT82" s="1254"/>
      <c r="LJU82" s="1254"/>
      <c r="LJV82" s="1254"/>
      <c r="LJW82" s="1254"/>
      <c r="LJX82" s="1254"/>
      <c r="LJY82" s="1254"/>
      <c r="LJZ82" s="1254"/>
      <c r="LKA82" s="1254"/>
      <c r="LKB82" s="1254"/>
      <c r="LKC82" s="1254"/>
      <c r="LKD82" s="1254"/>
      <c r="LKE82" s="1254"/>
      <c r="LKF82" s="1254"/>
      <c r="LKG82" s="1254"/>
      <c r="LKH82" s="1254"/>
      <c r="LKI82" s="1254"/>
      <c r="LKJ82" s="1254"/>
      <c r="LKK82" s="1254"/>
      <c r="LKL82" s="1254"/>
      <c r="LKM82" s="1254"/>
      <c r="LKN82" s="1254"/>
      <c r="LKO82" s="1254"/>
      <c r="LKP82" s="1254"/>
      <c r="LKQ82" s="1254"/>
      <c r="LKS82" s="1254"/>
      <c r="LKX82" s="1254"/>
      <c r="LKY82" s="1254"/>
      <c r="LLA82" s="1254"/>
      <c r="LLB82" s="1254"/>
      <c r="LLC82" s="1254"/>
      <c r="LLD82" s="1254"/>
      <c r="LLE82" s="1254"/>
      <c r="LLF82" s="1254"/>
      <c r="LLG82" s="1254"/>
      <c r="LLH82" s="1254"/>
      <c r="LLI82" s="1254"/>
      <c r="LLJ82" s="1254"/>
      <c r="LLK82" s="1254"/>
      <c r="LLL82" s="1254"/>
      <c r="LLM82" s="1254"/>
      <c r="LLN82" s="1254"/>
      <c r="LLO82" s="1254"/>
      <c r="LLP82" s="1254"/>
      <c r="LLQ82" s="1254"/>
      <c r="LLR82" s="1254"/>
      <c r="LLS82" s="1254"/>
      <c r="LLT82" s="1254"/>
      <c r="LLU82" s="1254"/>
      <c r="LLV82" s="1254"/>
      <c r="LLW82" s="1254"/>
      <c r="LLX82" s="1254"/>
      <c r="LLY82" s="1254"/>
      <c r="LLZ82" s="1254"/>
      <c r="LMA82" s="1254"/>
      <c r="LMB82" s="1254"/>
      <c r="LMC82" s="1254"/>
      <c r="LMD82" s="1254"/>
      <c r="LME82" s="1254"/>
      <c r="LMF82" s="1254"/>
      <c r="LMG82" s="1254"/>
      <c r="LMH82" s="1254"/>
      <c r="LMI82" s="1254"/>
      <c r="LMJ82" s="1254"/>
      <c r="LMK82" s="1254"/>
      <c r="LML82" s="1254"/>
      <c r="LMM82" s="1254"/>
      <c r="LMN82" s="1254"/>
      <c r="LMO82" s="1254"/>
      <c r="LMP82" s="1254"/>
      <c r="LMQ82" s="1254"/>
      <c r="LMR82" s="1254"/>
      <c r="LMS82" s="1254"/>
      <c r="LMT82" s="1254"/>
      <c r="LMU82" s="1254"/>
      <c r="LMV82" s="1254"/>
      <c r="LMW82" s="1254"/>
      <c r="LMX82" s="1254"/>
      <c r="LMY82" s="1254"/>
      <c r="LMZ82" s="1254"/>
      <c r="LNA82" s="1254"/>
      <c r="LNB82" s="1254"/>
      <c r="LNC82" s="1254"/>
      <c r="LND82" s="1254"/>
      <c r="LNE82" s="1254"/>
      <c r="LNF82" s="1254"/>
      <c r="LNG82" s="1254"/>
      <c r="LNH82" s="1254"/>
      <c r="LNI82" s="1254"/>
      <c r="LNJ82" s="1254"/>
      <c r="LNK82" s="1254"/>
      <c r="LNL82" s="1254"/>
      <c r="LNM82" s="1254"/>
      <c r="LNN82" s="1254"/>
      <c r="LNO82" s="1254"/>
      <c r="LNP82" s="1254"/>
      <c r="LNQ82" s="1254"/>
      <c r="LNR82" s="1254"/>
      <c r="LNS82" s="1254"/>
      <c r="LNT82" s="1254"/>
      <c r="LNU82" s="1254"/>
      <c r="LNV82" s="1254"/>
      <c r="LNW82" s="1254"/>
      <c r="LNX82" s="1254"/>
      <c r="LNY82" s="1254"/>
      <c r="LNZ82" s="1254"/>
      <c r="LOA82" s="1254"/>
      <c r="LOB82" s="1254"/>
      <c r="LOC82" s="1254"/>
      <c r="LOD82" s="1254"/>
      <c r="LOE82" s="1254"/>
      <c r="LOF82" s="1254"/>
      <c r="LOG82" s="1254"/>
      <c r="LOH82" s="1254"/>
      <c r="LOI82" s="1254"/>
      <c r="LOJ82" s="1254"/>
      <c r="LOK82" s="1254"/>
      <c r="LOL82" s="1254"/>
      <c r="LOM82" s="1254"/>
      <c r="LON82" s="1254"/>
      <c r="LOO82" s="1254"/>
      <c r="LOP82" s="1254"/>
      <c r="LOQ82" s="1254"/>
      <c r="LOR82" s="1254"/>
      <c r="LOS82" s="1254"/>
      <c r="LOT82" s="1254"/>
      <c r="LOU82" s="1254"/>
      <c r="LOV82" s="1254"/>
      <c r="LOW82" s="1254"/>
      <c r="LOX82" s="1254"/>
      <c r="LOY82" s="1254"/>
      <c r="LOZ82" s="1254"/>
      <c r="LPA82" s="1254"/>
      <c r="LPB82" s="1254"/>
      <c r="LPC82" s="1254"/>
      <c r="LPD82" s="1254"/>
      <c r="LPE82" s="1254"/>
      <c r="LPF82" s="1254"/>
      <c r="LPG82" s="1254"/>
      <c r="LPH82" s="1254"/>
      <c r="LPI82" s="1254"/>
      <c r="LPJ82" s="1254"/>
      <c r="LPK82" s="1254"/>
      <c r="LPL82" s="1254"/>
      <c r="LPM82" s="1254"/>
      <c r="LPN82" s="1254"/>
      <c r="LPO82" s="1254"/>
      <c r="LPP82" s="1254"/>
      <c r="LPQ82" s="1254"/>
      <c r="LPR82" s="1254"/>
      <c r="LPS82" s="1254"/>
      <c r="LPT82" s="1254"/>
      <c r="LPU82" s="1254"/>
      <c r="LPV82" s="1254"/>
      <c r="LPW82" s="1254"/>
      <c r="LPX82" s="1254"/>
      <c r="LPY82" s="1254"/>
      <c r="LPZ82" s="1254"/>
      <c r="LQA82" s="1254"/>
      <c r="LQB82" s="1254"/>
      <c r="LQC82" s="1254"/>
      <c r="LQD82" s="1254"/>
      <c r="LQE82" s="1254"/>
      <c r="LQF82" s="1254"/>
      <c r="LQG82" s="1254"/>
      <c r="LQH82" s="1254"/>
      <c r="LQI82" s="1254"/>
      <c r="LQJ82" s="1254"/>
      <c r="LQK82" s="1254"/>
      <c r="LQL82" s="1254"/>
      <c r="LQM82" s="1254"/>
      <c r="LQN82" s="1254"/>
      <c r="LQO82" s="1254"/>
      <c r="LQP82" s="1254"/>
      <c r="LQQ82" s="1254"/>
      <c r="LQR82" s="1254"/>
      <c r="LQS82" s="1254"/>
      <c r="LQT82" s="1254"/>
      <c r="LQU82" s="1254"/>
      <c r="LQV82" s="1254"/>
      <c r="LQW82" s="1254"/>
      <c r="LQX82" s="1254"/>
      <c r="LQY82" s="1254"/>
      <c r="LQZ82" s="1254"/>
      <c r="LRA82" s="1254"/>
      <c r="LRB82" s="1254"/>
      <c r="LRC82" s="1254"/>
      <c r="LRD82" s="1254"/>
      <c r="LRE82" s="1254"/>
      <c r="LRF82" s="1254"/>
      <c r="LRG82" s="1254"/>
      <c r="LRH82" s="1254"/>
      <c r="LRI82" s="1254"/>
      <c r="LRJ82" s="1254"/>
      <c r="LRK82" s="1254"/>
      <c r="LRL82" s="1254"/>
      <c r="LRM82" s="1254"/>
      <c r="LRN82" s="1254"/>
      <c r="LRO82" s="1254"/>
      <c r="LRP82" s="1254"/>
      <c r="LRQ82" s="1254"/>
      <c r="LRR82" s="1254"/>
      <c r="LRS82" s="1254"/>
      <c r="LRT82" s="1254"/>
      <c r="LRU82" s="1254"/>
      <c r="LRV82" s="1254"/>
      <c r="LRW82" s="1254"/>
      <c r="LRX82" s="1254"/>
      <c r="LRY82" s="1254"/>
      <c r="LRZ82" s="1254"/>
      <c r="LSA82" s="1254"/>
      <c r="LSB82" s="1254"/>
      <c r="LSC82" s="1254"/>
      <c r="LSD82" s="1254"/>
      <c r="LSE82" s="1254"/>
      <c r="LSF82" s="1254"/>
      <c r="LSG82" s="1254"/>
      <c r="LSH82" s="1254"/>
      <c r="LSI82" s="1254"/>
      <c r="LSJ82" s="1254"/>
      <c r="LSK82" s="1254"/>
      <c r="LSL82" s="1254"/>
      <c r="LSM82" s="1254"/>
      <c r="LSN82" s="1254"/>
      <c r="LSO82" s="1254"/>
      <c r="LSP82" s="1254"/>
      <c r="LSQ82" s="1254"/>
      <c r="LSR82" s="1254"/>
      <c r="LSS82" s="1254"/>
      <c r="LST82" s="1254"/>
      <c r="LSU82" s="1254"/>
      <c r="LSV82" s="1254"/>
      <c r="LSW82" s="1254"/>
      <c r="LSX82" s="1254"/>
      <c r="LSY82" s="1254"/>
      <c r="LSZ82" s="1254"/>
      <c r="LTA82" s="1254"/>
      <c r="LTB82" s="1254"/>
      <c r="LTC82" s="1254"/>
      <c r="LTD82" s="1254"/>
      <c r="LTE82" s="1254"/>
      <c r="LTF82" s="1254"/>
      <c r="LTG82" s="1254"/>
      <c r="LTH82" s="1254"/>
      <c r="LTI82" s="1254"/>
      <c r="LTJ82" s="1254"/>
      <c r="LTK82" s="1254"/>
      <c r="LTL82" s="1254"/>
      <c r="LTM82" s="1254"/>
      <c r="LTN82" s="1254"/>
      <c r="LTO82" s="1254"/>
      <c r="LTP82" s="1254"/>
      <c r="LTQ82" s="1254"/>
      <c r="LTR82" s="1254"/>
      <c r="LTS82" s="1254"/>
      <c r="LTT82" s="1254"/>
      <c r="LTU82" s="1254"/>
      <c r="LTV82" s="1254"/>
      <c r="LTW82" s="1254"/>
      <c r="LTX82" s="1254"/>
      <c r="LTY82" s="1254"/>
      <c r="LTZ82" s="1254"/>
      <c r="LUA82" s="1254"/>
      <c r="LUB82" s="1254"/>
      <c r="LUC82" s="1254"/>
      <c r="LUD82" s="1254"/>
      <c r="LUE82" s="1254"/>
      <c r="LUF82" s="1254"/>
      <c r="LUG82" s="1254"/>
      <c r="LUH82" s="1254"/>
      <c r="LUI82" s="1254"/>
      <c r="LUJ82" s="1254"/>
      <c r="LUK82" s="1254"/>
      <c r="LUL82" s="1254"/>
      <c r="LUM82" s="1254"/>
      <c r="LUO82" s="1254"/>
      <c r="LUT82" s="1254"/>
      <c r="LUU82" s="1254"/>
      <c r="LUW82" s="1254"/>
      <c r="LUX82" s="1254"/>
      <c r="LUY82" s="1254"/>
      <c r="LUZ82" s="1254"/>
      <c r="LVA82" s="1254"/>
      <c r="LVB82" s="1254"/>
      <c r="LVC82" s="1254"/>
      <c r="LVD82" s="1254"/>
      <c r="LVE82" s="1254"/>
      <c r="LVF82" s="1254"/>
      <c r="LVG82" s="1254"/>
      <c r="LVH82" s="1254"/>
      <c r="LVI82" s="1254"/>
      <c r="LVJ82" s="1254"/>
      <c r="LVK82" s="1254"/>
      <c r="LVL82" s="1254"/>
      <c r="LVM82" s="1254"/>
      <c r="LVN82" s="1254"/>
      <c r="LVO82" s="1254"/>
      <c r="LVP82" s="1254"/>
      <c r="LVQ82" s="1254"/>
      <c r="LVR82" s="1254"/>
      <c r="LVS82" s="1254"/>
      <c r="LVT82" s="1254"/>
      <c r="LVU82" s="1254"/>
      <c r="LVV82" s="1254"/>
      <c r="LVW82" s="1254"/>
      <c r="LVX82" s="1254"/>
      <c r="LVY82" s="1254"/>
      <c r="LVZ82" s="1254"/>
      <c r="LWA82" s="1254"/>
      <c r="LWB82" s="1254"/>
      <c r="LWC82" s="1254"/>
      <c r="LWD82" s="1254"/>
      <c r="LWE82" s="1254"/>
      <c r="LWF82" s="1254"/>
      <c r="LWG82" s="1254"/>
      <c r="LWH82" s="1254"/>
      <c r="LWI82" s="1254"/>
      <c r="LWJ82" s="1254"/>
      <c r="LWK82" s="1254"/>
      <c r="LWL82" s="1254"/>
      <c r="LWM82" s="1254"/>
      <c r="LWN82" s="1254"/>
      <c r="LWO82" s="1254"/>
      <c r="LWP82" s="1254"/>
      <c r="LWQ82" s="1254"/>
      <c r="LWR82" s="1254"/>
      <c r="LWS82" s="1254"/>
      <c r="LWT82" s="1254"/>
      <c r="LWU82" s="1254"/>
      <c r="LWV82" s="1254"/>
      <c r="LWW82" s="1254"/>
      <c r="LWX82" s="1254"/>
      <c r="LWY82" s="1254"/>
      <c r="LWZ82" s="1254"/>
      <c r="LXA82" s="1254"/>
      <c r="LXB82" s="1254"/>
      <c r="LXC82" s="1254"/>
      <c r="LXD82" s="1254"/>
      <c r="LXE82" s="1254"/>
      <c r="LXF82" s="1254"/>
      <c r="LXG82" s="1254"/>
      <c r="LXH82" s="1254"/>
      <c r="LXI82" s="1254"/>
      <c r="LXJ82" s="1254"/>
      <c r="LXK82" s="1254"/>
      <c r="LXL82" s="1254"/>
      <c r="LXM82" s="1254"/>
      <c r="LXN82" s="1254"/>
      <c r="LXO82" s="1254"/>
      <c r="LXP82" s="1254"/>
      <c r="LXQ82" s="1254"/>
      <c r="LXR82" s="1254"/>
      <c r="LXS82" s="1254"/>
      <c r="LXT82" s="1254"/>
      <c r="LXU82" s="1254"/>
      <c r="LXV82" s="1254"/>
      <c r="LXW82" s="1254"/>
      <c r="LXX82" s="1254"/>
      <c r="LXY82" s="1254"/>
      <c r="LXZ82" s="1254"/>
      <c r="LYA82" s="1254"/>
      <c r="LYB82" s="1254"/>
      <c r="LYC82" s="1254"/>
      <c r="LYD82" s="1254"/>
      <c r="LYE82" s="1254"/>
      <c r="LYF82" s="1254"/>
      <c r="LYG82" s="1254"/>
      <c r="LYH82" s="1254"/>
      <c r="LYI82" s="1254"/>
      <c r="LYJ82" s="1254"/>
      <c r="LYK82" s="1254"/>
      <c r="LYL82" s="1254"/>
      <c r="LYM82" s="1254"/>
      <c r="LYN82" s="1254"/>
      <c r="LYO82" s="1254"/>
      <c r="LYP82" s="1254"/>
      <c r="LYQ82" s="1254"/>
      <c r="LYR82" s="1254"/>
      <c r="LYS82" s="1254"/>
      <c r="LYT82" s="1254"/>
      <c r="LYU82" s="1254"/>
      <c r="LYV82" s="1254"/>
      <c r="LYW82" s="1254"/>
      <c r="LYX82" s="1254"/>
      <c r="LYY82" s="1254"/>
      <c r="LYZ82" s="1254"/>
      <c r="LZA82" s="1254"/>
      <c r="LZB82" s="1254"/>
      <c r="LZC82" s="1254"/>
      <c r="LZD82" s="1254"/>
      <c r="LZE82" s="1254"/>
      <c r="LZF82" s="1254"/>
      <c r="LZG82" s="1254"/>
      <c r="LZH82" s="1254"/>
      <c r="LZI82" s="1254"/>
      <c r="LZJ82" s="1254"/>
      <c r="LZK82" s="1254"/>
      <c r="LZL82" s="1254"/>
      <c r="LZM82" s="1254"/>
      <c r="LZN82" s="1254"/>
      <c r="LZO82" s="1254"/>
      <c r="LZP82" s="1254"/>
      <c r="LZQ82" s="1254"/>
      <c r="LZR82" s="1254"/>
      <c r="LZS82" s="1254"/>
      <c r="LZT82" s="1254"/>
      <c r="LZU82" s="1254"/>
      <c r="LZV82" s="1254"/>
      <c r="LZW82" s="1254"/>
      <c r="LZX82" s="1254"/>
      <c r="LZY82" s="1254"/>
      <c r="LZZ82" s="1254"/>
      <c r="MAA82" s="1254"/>
      <c r="MAB82" s="1254"/>
      <c r="MAC82" s="1254"/>
      <c r="MAD82" s="1254"/>
      <c r="MAE82" s="1254"/>
      <c r="MAF82" s="1254"/>
      <c r="MAG82" s="1254"/>
      <c r="MAH82" s="1254"/>
      <c r="MAI82" s="1254"/>
      <c r="MAJ82" s="1254"/>
      <c r="MAK82" s="1254"/>
      <c r="MAL82" s="1254"/>
      <c r="MAM82" s="1254"/>
      <c r="MAN82" s="1254"/>
      <c r="MAO82" s="1254"/>
      <c r="MAP82" s="1254"/>
      <c r="MAQ82" s="1254"/>
      <c r="MAR82" s="1254"/>
      <c r="MAS82" s="1254"/>
      <c r="MAT82" s="1254"/>
      <c r="MAU82" s="1254"/>
      <c r="MAV82" s="1254"/>
      <c r="MAW82" s="1254"/>
      <c r="MAX82" s="1254"/>
      <c r="MAY82" s="1254"/>
      <c r="MAZ82" s="1254"/>
      <c r="MBA82" s="1254"/>
      <c r="MBB82" s="1254"/>
      <c r="MBC82" s="1254"/>
      <c r="MBD82" s="1254"/>
      <c r="MBE82" s="1254"/>
      <c r="MBF82" s="1254"/>
      <c r="MBG82" s="1254"/>
      <c r="MBH82" s="1254"/>
      <c r="MBI82" s="1254"/>
      <c r="MBJ82" s="1254"/>
      <c r="MBK82" s="1254"/>
      <c r="MBL82" s="1254"/>
      <c r="MBM82" s="1254"/>
      <c r="MBN82" s="1254"/>
      <c r="MBO82" s="1254"/>
      <c r="MBP82" s="1254"/>
      <c r="MBQ82" s="1254"/>
      <c r="MBR82" s="1254"/>
      <c r="MBS82" s="1254"/>
      <c r="MBT82" s="1254"/>
      <c r="MBU82" s="1254"/>
      <c r="MBV82" s="1254"/>
      <c r="MBW82" s="1254"/>
      <c r="MBX82" s="1254"/>
      <c r="MBY82" s="1254"/>
      <c r="MBZ82" s="1254"/>
      <c r="MCA82" s="1254"/>
      <c r="MCB82" s="1254"/>
      <c r="MCC82" s="1254"/>
      <c r="MCD82" s="1254"/>
      <c r="MCE82" s="1254"/>
      <c r="MCF82" s="1254"/>
      <c r="MCG82" s="1254"/>
      <c r="MCH82" s="1254"/>
      <c r="MCI82" s="1254"/>
      <c r="MCJ82" s="1254"/>
      <c r="MCK82" s="1254"/>
      <c r="MCL82" s="1254"/>
      <c r="MCM82" s="1254"/>
      <c r="MCN82" s="1254"/>
      <c r="MCO82" s="1254"/>
      <c r="MCP82" s="1254"/>
      <c r="MCQ82" s="1254"/>
      <c r="MCR82" s="1254"/>
      <c r="MCS82" s="1254"/>
      <c r="MCT82" s="1254"/>
      <c r="MCU82" s="1254"/>
      <c r="MCV82" s="1254"/>
      <c r="MCW82" s="1254"/>
      <c r="MCX82" s="1254"/>
      <c r="MCY82" s="1254"/>
      <c r="MCZ82" s="1254"/>
      <c r="MDA82" s="1254"/>
      <c r="MDB82" s="1254"/>
      <c r="MDC82" s="1254"/>
      <c r="MDD82" s="1254"/>
      <c r="MDE82" s="1254"/>
      <c r="MDF82" s="1254"/>
      <c r="MDG82" s="1254"/>
      <c r="MDH82" s="1254"/>
      <c r="MDI82" s="1254"/>
      <c r="MDJ82" s="1254"/>
      <c r="MDK82" s="1254"/>
      <c r="MDL82" s="1254"/>
      <c r="MDM82" s="1254"/>
      <c r="MDN82" s="1254"/>
      <c r="MDO82" s="1254"/>
      <c r="MDP82" s="1254"/>
      <c r="MDQ82" s="1254"/>
      <c r="MDR82" s="1254"/>
      <c r="MDS82" s="1254"/>
      <c r="MDT82" s="1254"/>
      <c r="MDU82" s="1254"/>
      <c r="MDV82" s="1254"/>
      <c r="MDW82" s="1254"/>
      <c r="MDX82" s="1254"/>
      <c r="MDY82" s="1254"/>
      <c r="MDZ82" s="1254"/>
      <c r="MEA82" s="1254"/>
      <c r="MEB82" s="1254"/>
      <c r="MEC82" s="1254"/>
      <c r="MED82" s="1254"/>
      <c r="MEE82" s="1254"/>
      <c r="MEF82" s="1254"/>
      <c r="MEG82" s="1254"/>
      <c r="MEH82" s="1254"/>
      <c r="MEI82" s="1254"/>
      <c r="MEK82" s="1254"/>
      <c r="MEP82" s="1254"/>
      <c r="MEQ82" s="1254"/>
      <c r="MES82" s="1254"/>
      <c r="MET82" s="1254"/>
      <c r="MEU82" s="1254"/>
      <c r="MEV82" s="1254"/>
      <c r="MEW82" s="1254"/>
      <c r="MEX82" s="1254"/>
      <c r="MEY82" s="1254"/>
      <c r="MEZ82" s="1254"/>
      <c r="MFA82" s="1254"/>
      <c r="MFB82" s="1254"/>
      <c r="MFC82" s="1254"/>
      <c r="MFD82" s="1254"/>
      <c r="MFE82" s="1254"/>
      <c r="MFF82" s="1254"/>
      <c r="MFG82" s="1254"/>
      <c r="MFH82" s="1254"/>
      <c r="MFI82" s="1254"/>
      <c r="MFJ82" s="1254"/>
      <c r="MFK82" s="1254"/>
      <c r="MFL82" s="1254"/>
      <c r="MFM82" s="1254"/>
      <c r="MFN82" s="1254"/>
      <c r="MFO82" s="1254"/>
      <c r="MFP82" s="1254"/>
      <c r="MFQ82" s="1254"/>
      <c r="MFR82" s="1254"/>
      <c r="MFS82" s="1254"/>
      <c r="MFT82" s="1254"/>
      <c r="MFU82" s="1254"/>
      <c r="MFV82" s="1254"/>
      <c r="MFW82" s="1254"/>
      <c r="MFX82" s="1254"/>
      <c r="MFY82" s="1254"/>
      <c r="MFZ82" s="1254"/>
      <c r="MGA82" s="1254"/>
      <c r="MGB82" s="1254"/>
      <c r="MGC82" s="1254"/>
      <c r="MGD82" s="1254"/>
      <c r="MGE82" s="1254"/>
      <c r="MGF82" s="1254"/>
      <c r="MGG82" s="1254"/>
      <c r="MGH82" s="1254"/>
      <c r="MGI82" s="1254"/>
      <c r="MGJ82" s="1254"/>
      <c r="MGK82" s="1254"/>
      <c r="MGL82" s="1254"/>
      <c r="MGM82" s="1254"/>
      <c r="MGN82" s="1254"/>
      <c r="MGO82" s="1254"/>
      <c r="MGP82" s="1254"/>
      <c r="MGQ82" s="1254"/>
      <c r="MGR82" s="1254"/>
      <c r="MGS82" s="1254"/>
      <c r="MGT82" s="1254"/>
      <c r="MGU82" s="1254"/>
      <c r="MGV82" s="1254"/>
      <c r="MGW82" s="1254"/>
      <c r="MGX82" s="1254"/>
      <c r="MGY82" s="1254"/>
      <c r="MGZ82" s="1254"/>
      <c r="MHA82" s="1254"/>
      <c r="MHB82" s="1254"/>
      <c r="MHC82" s="1254"/>
      <c r="MHD82" s="1254"/>
      <c r="MHE82" s="1254"/>
      <c r="MHF82" s="1254"/>
      <c r="MHG82" s="1254"/>
      <c r="MHH82" s="1254"/>
      <c r="MHI82" s="1254"/>
      <c r="MHJ82" s="1254"/>
      <c r="MHK82" s="1254"/>
      <c r="MHL82" s="1254"/>
      <c r="MHM82" s="1254"/>
      <c r="MHN82" s="1254"/>
      <c r="MHO82" s="1254"/>
      <c r="MHP82" s="1254"/>
      <c r="MHQ82" s="1254"/>
      <c r="MHR82" s="1254"/>
      <c r="MHS82" s="1254"/>
      <c r="MHT82" s="1254"/>
      <c r="MHU82" s="1254"/>
      <c r="MHV82" s="1254"/>
      <c r="MHW82" s="1254"/>
      <c r="MHX82" s="1254"/>
      <c r="MHY82" s="1254"/>
      <c r="MHZ82" s="1254"/>
      <c r="MIA82" s="1254"/>
      <c r="MIB82" s="1254"/>
      <c r="MIC82" s="1254"/>
      <c r="MID82" s="1254"/>
      <c r="MIE82" s="1254"/>
      <c r="MIF82" s="1254"/>
      <c r="MIG82" s="1254"/>
      <c r="MIH82" s="1254"/>
      <c r="MII82" s="1254"/>
      <c r="MIJ82" s="1254"/>
      <c r="MIK82" s="1254"/>
      <c r="MIL82" s="1254"/>
      <c r="MIM82" s="1254"/>
      <c r="MIN82" s="1254"/>
      <c r="MIO82" s="1254"/>
      <c r="MIP82" s="1254"/>
      <c r="MIQ82" s="1254"/>
      <c r="MIR82" s="1254"/>
      <c r="MIS82" s="1254"/>
      <c r="MIT82" s="1254"/>
      <c r="MIU82" s="1254"/>
      <c r="MIV82" s="1254"/>
      <c r="MIW82" s="1254"/>
      <c r="MIX82" s="1254"/>
      <c r="MIY82" s="1254"/>
      <c r="MIZ82" s="1254"/>
      <c r="MJA82" s="1254"/>
      <c r="MJB82" s="1254"/>
      <c r="MJC82" s="1254"/>
      <c r="MJD82" s="1254"/>
      <c r="MJE82" s="1254"/>
      <c r="MJF82" s="1254"/>
      <c r="MJG82" s="1254"/>
      <c r="MJH82" s="1254"/>
      <c r="MJI82" s="1254"/>
      <c r="MJJ82" s="1254"/>
      <c r="MJK82" s="1254"/>
      <c r="MJL82" s="1254"/>
      <c r="MJM82" s="1254"/>
      <c r="MJN82" s="1254"/>
      <c r="MJO82" s="1254"/>
      <c r="MJP82" s="1254"/>
      <c r="MJQ82" s="1254"/>
      <c r="MJR82" s="1254"/>
      <c r="MJS82" s="1254"/>
      <c r="MJT82" s="1254"/>
      <c r="MJU82" s="1254"/>
      <c r="MJV82" s="1254"/>
      <c r="MJW82" s="1254"/>
      <c r="MJX82" s="1254"/>
      <c r="MJY82" s="1254"/>
      <c r="MJZ82" s="1254"/>
      <c r="MKA82" s="1254"/>
      <c r="MKB82" s="1254"/>
      <c r="MKC82" s="1254"/>
      <c r="MKD82" s="1254"/>
      <c r="MKE82" s="1254"/>
      <c r="MKF82" s="1254"/>
      <c r="MKG82" s="1254"/>
      <c r="MKH82" s="1254"/>
      <c r="MKI82" s="1254"/>
      <c r="MKJ82" s="1254"/>
      <c r="MKK82" s="1254"/>
      <c r="MKL82" s="1254"/>
      <c r="MKM82" s="1254"/>
      <c r="MKN82" s="1254"/>
      <c r="MKO82" s="1254"/>
      <c r="MKP82" s="1254"/>
      <c r="MKQ82" s="1254"/>
      <c r="MKR82" s="1254"/>
      <c r="MKS82" s="1254"/>
      <c r="MKT82" s="1254"/>
      <c r="MKU82" s="1254"/>
      <c r="MKV82" s="1254"/>
      <c r="MKW82" s="1254"/>
      <c r="MKX82" s="1254"/>
      <c r="MKY82" s="1254"/>
      <c r="MKZ82" s="1254"/>
      <c r="MLA82" s="1254"/>
      <c r="MLB82" s="1254"/>
      <c r="MLC82" s="1254"/>
      <c r="MLD82" s="1254"/>
      <c r="MLE82" s="1254"/>
      <c r="MLF82" s="1254"/>
      <c r="MLG82" s="1254"/>
      <c r="MLH82" s="1254"/>
      <c r="MLI82" s="1254"/>
      <c r="MLJ82" s="1254"/>
      <c r="MLK82" s="1254"/>
      <c r="MLL82" s="1254"/>
      <c r="MLM82" s="1254"/>
      <c r="MLN82" s="1254"/>
      <c r="MLO82" s="1254"/>
      <c r="MLP82" s="1254"/>
      <c r="MLQ82" s="1254"/>
      <c r="MLR82" s="1254"/>
      <c r="MLS82" s="1254"/>
      <c r="MLT82" s="1254"/>
      <c r="MLU82" s="1254"/>
      <c r="MLV82" s="1254"/>
      <c r="MLW82" s="1254"/>
      <c r="MLX82" s="1254"/>
      <c r="MLY82" s="1254"/>
      <c r="MLZ82" s="1254"/>
      <c r="MMA82" s="1254"/>
      <c r="MMB82" s="1254"/>
      <c r="MMC82" s="1254"/>
      <c r="MMD82" s="1254"/>
      <c r="MME82" s="1254"/>
      <c r="MMF82" s="1254"/>
      <c r="MMG82" s="1254"/>
      <c r="MMH82" s="1254"/>
      <c r="MMI82" s="1254"/>
      <c r="MMJ82" s="1254"/>
      <c r="MMK82" s="1254"/>
      <c r="MML82" s="1254"/>
      <c r="MMM82" s="1254"/>
      <c r="MMN82" s="1254"/>
      <c r="MMO82" s="1254"/>
      <c r="MMP82" s="1254"/>
      <c r="MMQ82" s="1254"/>
      <c r="MMR82" s="1254"/>
      <c r="MMS82" s="1254"/>
      <c r="MMT82" s="1254"/>
      <c r="MMU82" s="1254"/>
      <c r="MMV82" s="1254"/>
      <c r="MMW82" s="1254"/>
      <c r="MMX82" s="1254"/>
      <c r="MMY82" s="1254"/>
      <c r="MMZ82" s="1254"/>
      <c r="MNA82" s="1254"/>
      <c r="MNB82" s="1254"/>
      <c r="MNC82" s="1254"/>
      <c r="MND82" s="1254"/>
      <c r="MNE82" s="1254"/>
      <c r="MNF82" s="1254"/>
      <c r="MNG82" s="1254"/>
      <c r="MNH82" s="1254"/>
      <c r="MNI82" s="1254"/>
      <c r="MNJ82" s="1254"/>
      <c r="MNK82" s="1254"/>
      <c r="MNL82" s="1254"/>
      <c r="MNM82" s="1254"/>
      <c r="MNN82" s="1254"/>
      <c r="MNO82" s="1254"/>
      <c r="MNP82" s="1254"/>
      <c r="MNQ82" s="1254"/>
      <c r="MNR82" s="1254"/>
      <c r="MNS82" s="1254"/>
      <c r="MNT82" s="1254"/>
      <c r="MNU82" s="1254"/>
      <c r="MNV82" s="1254"/>
      <c r="MNW82" s="1254"/>
      <c r="MNX82" s="1254"/>
      <c r="MNY82" s="1254"/>
      <c r="MNZ82" s="1254"/>
      <c r="MOA82" s="1254"/>
      <c r="MOB82" s="1254"/>
      <c r="MOC82" s="1254"/>
      <c r="MOD82" s="1254"/>
      <c r="MOE82" s="1254"/>
      <c r="MOG82" s="1254"/>
      <c r="MOL82" s="1254"/>
      <c r="MOM82" s="1254"/>
      <c r="MOO82" s="1254"/>
      <c r="MOP82" s="1254"/>
      <c r="MOQ82" s="1254"/>
      <c r="MOR82" s="1254"/>
      <c r="MOS82" s="1254"/>
      <c r="MOT82" s="1254"/>
      <c r="MOU82" s="1254"/>
      <c r="MOV82" s="1254"/>
      <c r="MOW82" s="1254"/>
      <c r="MOX82" s="1254"/>
      <c r="MOY82" s="1254"/>
      <c r="MOZ82" s="1254"/>
      <c r="MPA82" s="1254"/>
      <c r="MPB82" s="1254"/>
      <c r="MPC82" s="1254"/>
      <c r="MPD82" s="1254"/>
      <c r="MPE82" s="1254"/>
      <c r="MPF82" s="1254"/>
      <c r="MPG82" s="1254"/>
      <c r="MPH82" s="1254"/>
      <c r="MPI82" s="1254"/>
      <c r="MPJ82" s="1254"/>
      <c r="MPK82" s="1254"/>
      <c r="MPL82" s="1254"/>
      <c r="MPM82" s="1254"/>
      <c r="MPN82" s="1254"/>
      <c r="MPO82" s="1254"/>
      <c r="MPP82" s="1254"/>
      <c r="MPQ82" s="1254"/>
      <c r="MPR82" s="1254"/>
      <c r="MPS82" s="1254"/>
      <c r="MPT82" s="1254"/>
      <c r="MPU82" s="1254"/>
      <c r="MPV82" s="1254"/>
      <c r="MPW82" s="1254"/>
      <c r="MPX82" s="1254"/>
      <c r="MPY82" s="1254"/>
      <c r="MPZ82" s="1254"/>
      <c r="MQA82" s="1254"/>
      <c r="MQB82" s="1254"/>
      <c r="MQC82" s="1254"/>
      <c r="MQD82" s="1254"/>
      <c r="MQE82" s="1254"/>
      <c r="MQF82" s="1254"/>
      <c r="MQG82" s="1254"/>
      <c r="MQH82" s="1254"/>
      <c r="MQI82" s="1254"/>
      <c r="MQJ82" s="1254"/>
      <c r="MQK82" s="1254"/>
      <c r="MQL82" s="1254"/>
      <c r="MQM82" s="1254"/>
      <c r="MQN82" s="1254"/>
      <c r="MQO82" s="1254"/>
      <c r="MQP82" s="1254"/>
      <c r="MQQ82" s="1254"/>
      <c r="MQR82" s="1254"/>
      <c r="MQS82" s="1254"/>
      <c r="MQT82" s="1254"/>
      <c r="MQU82" s="1254"/>
      <c r="MQV82" s="1254"/>
      <c r="MQW82" s="1254"/>
      <c r="MQX82" s="1254"/>
      <c r="MQY82" s="1254"/>
      <c r="MQZ82" s="1254"/>
      <c r="MRA82" s="1254"/>
      <c r="MRB82" s="1254"/>
      <c r="MRC82" s="1254"/>
      <c r="MRD82" s="1254"/>
      <c r="MRE82" s="1254"/>
      <c r="MRF82" s="1254"/>
      <c r="MRG82" s="1254"/>
      <c r="MRH82" s="1254"/>
      <c r="MRI82" s="1254"/>
      <c r="MRJ82" s="1254"/>
      <c r="MRK82" s="1254"/>
      <c r="MRL82" s="1254"/>
      <c r="MRM82" s="1254"/>
      <c r="MRN82" s="1254"/>
      <c r="MRO82" s="1254"/>
      <c r="MRP82" s="1254"/>
      <c r="MRQ82" s="1254"/>
      <c r="MRR82" s="1254"/>
      <c r="MRS82" s="1254"/>
      <c r="MRT82" s="1254"/>
      <c r="MRU82" s="1254"/>
      <c r="MRV82" s="1254"/>
      <c r="MRW82" s="1254"/>
      <c r="MRX82" s="1254"/>
      <c r="MRY82" s="1254"/>
      <c r="MRZ82" s="1254"/>
      <c r="MSA82" s="1254"/>
      <c r="MSB82" s="1254"/>
      <c r="MSC82" s="1254"/>
      <c r="MSD82" s="1254"/>
      <c r="MSE82" s="1254"/>
      <c r="MSF82" s="1254"/>
      <c r="MSG82" s="1254"/>
      <c r="MSH82" s="1254"/>
      <c r="MSI82" s="1254"/>
      <c r="MSJ82" s="1254"/>
      <c r="MSK82" s="1254"/>
      <c r="MSL82" s="1254"/>
      <c r="MSM82" s="1254"/>
      <c r="MSN82" s="1254"/>
      <c r="MSO82" s="1254"/>
      <c r="MSP82" s="1254"/>
      <c r="MSQ82" s="1254"/>
      <c r="MSR82" s="1254"/>
      <c r="MSS82" s="1254"/>
      <c r="MST82" s="1254"/>
      <c r="MSU82" s="1254"/>
      <c r="MSV82" s="1254"/>
      <c r="MSW82" s="1254"/>
      <c r="MSX82" s="1254"/>
      <c r="MSY82" s="1254"/>
      <c r="MSZ82" s="1254"/>
      <c r="MTA82" s="1254"/>
      <c r="MTB82" s="1254"/>
      <c r="MTC82" s="1254"/>
      <c r="MTD82" s="1254"/>
      <c r="MTE82" s="1254"/>
      <c r="MTF82" s="1254"/>
      <c r="MTG82" s="1254"/>
      <c r="MTH82" s="1254"/>
      <c r="MTI82" s="1254"/>
      <c r="MTJ82" s="1254"/>
      <c r="MTK82" s="1254"/>
      <c r="MTL82" s="1254"/>
      <c r="MTM82" s="1254"/>
      <c r="MTN82" s="1254"/>
      <c r="MTO82" s="1254"/>
      <c r="MTP82" s="1254"/>
      <c r="MTQ82" s="1254"/>
      <c r="MTR82" s="1254"/>
      <c r="MTS82" s="1254"/>
      <c r="MTT82" s="1254"/>
      <c r="MTU82" s="1254"/>
      <c r="MTV82" s="1254"/>
      <c r="MTW82" s="1254"/>
      <c r="MTX82" s="1254"/>
      <c r="MTY82" s="1254"/>
      <c r="MTZ82" s="1254"/>
      <c r="MUA82" s="1254"/>
      <c r="MUB82" s="1254"/>
      <c r="MUC82" s="1254"/>
      <c r="MUD82" s="1254"/>
      <c r="MUE82" s="1254"/>
      <c r="MUF82" s="1254"/>
      <c r="MUG82" s="1254"/>
      <c r="MUH82" s="1254"/>
      <c r="MUI82" s="1254"/>
      <c r="MUJ82" s="1254"/>
      <c r="MUK82" s="1254"/>
      <c r="MUL82" s="1254"/>
      <c r="MUM82" s="1254"/>
      <c r="MUN82" s="1254"/>
      <c r="MUO82" s="1254"/>
      <c r="MUP82" s="1254"/>
      <c r="MUQ82" s="1254"/>
      <c r="MUR82" s="1254"/>
      <c r="MUS82" s="1254"/>
      <c r="MUT82" s="1254"/>
      <c r="MUU82" s="1254"/>
      <c r="MUV82" s="1254"/>
      <c r="MUW82" s="1254"/>
      <c r="MUX82" s="1254"/>
      <c r="MUY82" s="1254"/>
      <c r="MUZ82" s="1254"/>
      <c r="MVA82" s="1254"/>
      <c r="MVB82" s="1254"/>
      <c r="MVC82" s="1254"/>
      <c r="MVD82" s="1254"/>
      <c r="MVE82" s="1254"/>
      <c r="MVF82" s="1254"/>
      <c r="MVG82" s="1254"/>
      <c r="MVH82" s="1254"/>
      <c r="MVI82" s="1254"/>
      <c r="MVJ82" s="1254"/>
      <c r="MVK82" s="1254"/>
      <c r="MVL82" s="1254"/>
      <c r="MVM82" s="1254"/>
      <c r="MVN82" s="1254"/>
      <c r="MVO82" s="1254"/>
      <c r="MVP82" s="1254"/>
      <c r="MVQ82" s="1254"/>
      <c r="MVR82" s="1254"/>
      <c r="MVS82" s="1254"/>
      <c r="MVT82" s="1254"/>
      <c r="MVU82" s="1254"/>
      <c r="MVV82" s="1254"/>
      <c r="MVW82" s="1254"/>
      <c r="MVX82" s="1254"/>
      <c r="MVY82" s="1254"/>
      <c r="MVZ82" s="1254"/>
      <c r="MWA82" s="1254"/>
      <c r="MWB82" s="1254"/>
      <c r="MWC82" s="1254"/>
      <c r="MWD82" s="1254"/>
      <c r="MWE82" s="1254"/>
      <c r="MWF82" s="1254"/>
      <c r="MWG82" s="1254"/>
      <c r="MWH82" s="1254"/>
      <c r="MWI82" s="1254"/>
      <c r="MWJ82" s="1254"/>
      <c r="MWK82" s="1254"/>
      <c r="MWL82" s="1254"/>
      <c r="MWM82" s="1254"/>
      <c r="MWN82" s="1254"/>
      <c r="MWO82" s="1254"/>
      <c r="MWP82" s="1254"/>
      <c r="MWQ82" s="1254"/>
      <c r="MWR82" s="1254"/>
      <c r="MWS82" s="1254"/>
      <c r="MWT82" s="1254"/>
      <c r="MWU82" s="1254"/>
      <c r="MWV82" s="1254"/>
      <c r="MWW82" s="1254"/>
      <c r="MWX82" s="1254"/>
      <c r="MWY82" s="1254"/>
      <c r="MWZ82" s="1254"/>
      <c r="MXA82" s="1254"/>
      <c r="MXB82" s="1254"/>
      <c r="MXC82" s="1254"/>
      <c r="MXD82" s="1254"/>
      <c r="MXE82" s="1254"/>
      <c r="MXF82" s="1254"/>
      <c r="MXG82" s="1254"/>
      <c r="MXH82" s="1254"/>
      <c r="MXI82" s="1254"/>
      <c r="MXJ82" s="1254"/>
      <c r="MXK82" s="1254"/>
      <c r="MXL82" s="1254"/>
      <c r="MXM82" s="1254"/>
      <c r="MXN82" s="1254"/>
      <c r="MXO82" s="1254"/>
      <c r="MXP82" s="1254"/>
      <c r="MXQ82" s="1254"/>
      <c r="MXR82" s="1254"/>
      <c r="MXS82" s="1254"/>
      <c r="MXT82" s="1254"/>
      <c r="MXU82" s="1254"/>
      <c r="MXV82" s="1254"/>
      <c r="MXW82" s="1254"/>
      <c r="MXX82" s="1254"/>
      <c r="MXY82" s="1254"/>
      <c r="MXZ82" s="1254"/>
      <c r="MYA82" s="1254"/>
      <c r="MYC82" s="1254"/>
      <c r="MYH82" s="1254"/>
      <c r="MYI82" s="1254"/>
      <c r="MYK82" s="1254"/>
      <c r="MYL82" s="1254"/>
      <c r="MYM82" s="1254"/>
      <c r="MYN82" s="1254"/>
      <c r="MYO82" s="1254"/>
      <c r="MYP82" s="1254"/>
      <c r="MYQ82" s="1254"/>
      <c r="MYR82" s="1254"/>
      <c r="MYS82" s="1254"/>
      <c r="MYT82" s="1254"/>
      <c r="MYU82" s="1254"/>
      <c r="MYV82" s="1254"/>
      <c r="MYW82" s="1254"/>
      <c r="MYX82" s="1254"/>
      <c r="MYY82" s="1254"/>
      <c r="MYZ82" s="1254"/>
      <c r="MZA82" s="1254"/>
      <c r="MZB82" s="1254"/>
      <c r="MZC82" s="1254"/>
      <c r="MZD82" s="1254"/>
      <c r="MZE82" s="1254"/>
      <c r="MZF82" s="1254"/>
      <c r="MZG82" s="1254"/>
      <c r="MZH82" s="1254"/>
      <c r="MZI82" s="1254"/>
      <c r="MZJ82" s="1254"/>
      <c r="MZK82" s="1254"/>
      <c r="MZL82" s="1254"/>
      <c r="MZM82" s="1254"/>
      <c r="MZN82" s="1254"/>
      <c r="MZO82" s="1254"/>
      <c r="MZP82" s="1254"/>
      <c r="MZQ82" s="1254"/>
      <c r="MZR82" s="1254"/>
      <c r="MZS82" s="1254"/>
      <c r="MZT82" s="1254"/>
      <c r="MZU82" s="1254"/>
      <c r="MZV82" s="1254"/>
      <c r="MZW82" s="1254"/>
      <c r="MZX82" s="1254"/>
      <c r="MZY82" s="1254"/>
      <c r="MZZ82" s="1254"/>
      <c r="NAA82" s="1254"/>
      <c r="NAB82" s="1254"/>
      <c r="NAC82" s="1254"/>
      <c r="NAD82" s="1254"/>
      <c r="NAE82" s="1254"/>
      <c r="NAF82" s="1254"/>
      <c r="NAG82" s="1254"/>
      <c r="NAH82" s="1254"/>
      <c r="NAI82" s="1254"/>
      <c r="NAJ82" s="1254"/>
      <c r="NAK82" s="1254"/>
      <c r="NAL82" s="1254"/>
      <c r="NAM82" s="1254"/>
      <c r="NAN82" s="1254"/>
      <c r="NAO82" s="1254"/>
      <c r="NAP82" s="1254"/>
      <c r="NAQ82" s="1254"/>
      <c r="NAR82" s="1254"/>
      <c r="NAS82" s="1254"/>
      <c r="NAT82" s="1254"/>
      <c r="NAU82" s="1254"/>
      <c r="NAV82" s="1254"/>
      <c r="NAW82" s="1254"/>
      <c r="NAX82" s="1254"/>
      <c r="NAY82" s="1254"/>
      <c r="NAZ82" s="1254"/>
      <c r="NBA82" s="1254"/>
      <c r="NBB82" s="1254"/>
      <c r="NBC82" s="1254"/>
      <c r="NBD82" s="1254"/>
      <c r="NBE82" s="1254"/>
      <c r="NBF82" s="1254"/>
      <c r="NBG82" s="1254"/>
      <c r="NBH82" s="1254"/>
      <c r="NBI82" s="1254"/>
      <c r="NBJ82" s="1254"/>
      <c r="NBK82" s="1254"/>
      <c r="NBL82" s="1254"/>
      <c r="NBM82" s="1254"/>
      <c r="NBN82" s="1254"/>
      <c r="NBO82" s="1254"/>
      <c r="NBP82" s="1254"/>
      <c r="NBQ82" s="1254"/>
      <c r="NBR82" s="1254"/>
      <c r="NBS82" s="1254"/>
      <c r="NBT82" s="1254"/>
      <c r="NBU82" s="1254"/>
      <c r="NBV82" s="1254"/>
      <c r="NBW82" s="1254"/>
      <c r="NBX82" s="1254"/>
      <c r="NBY82" s="1254"/>
      <c r="NBZ82" s="1254"/>
      <c r="NCA82" s="1254"/>
      <c r="NCB82" s="1254"/>
      <c r="NCC82" s="1254"/>
      <c r="NCD82" s="1254"/>
      <c r="NCE82" s="1254"/>
      <c r="NCF82" s="1254"/>
      <c r="NCG82" s="1254"/>
      <c r="NCH82" s="1254"/>
      <c r="NCI82" s="1254"/>
      <c r="NCJ82" s="1254"/>
      <c r="NCK82" s="1254"/>
      <c r="NCL82" s="1254"/>
      <c r="NCM82" s="1254"/>
      <c r="NCN82" s="1254"/>
      <c r="NCO82" s="1254"/>
      <c r="NCP82" s="1254"/>
      <c r="NCQ82" s="1254"/>
      <c r="NCR82" s="1254"/>
      <c r="NCS82" s="1254"/>
      <c r="NCT82" s="1254"/>
      <c r="NCU82" s="1254"/>
      <c r="NCV82" s="1254"/>
      <c r="NCW82" s="1254"/>
      <c r="NCX82" s="1254"/>
      <c r="NCY82" s="1254"/>
      <c r="NCZ82" s="1254"/>
      <c r="NDA82" s="1254"/>
      <c r="NDB82" s="1254"/>
      <c r="NDC82" s="1254"/>
      <c r="NDD82" s="1254"/>
      <c r="NDE82" s="1254"/>
      <c r="NDF82" s="1254"/>
      <c r="NDG82" s="1254"/>
      <c r="NDH82" s="1254"/>
      <c r="NDI82" s="1254"/>
      <c r="NDJ82" s="1254"/>
      <c r="NDK82" s="1254"/>
      <c r="NDL82" s="1254"/>
      <c r="NDM82" s="1254"/>
      <c r="NDN82" s="1254"/>
      <c r="NDO82" s="1254"/>
      <c r="NDP82" s="1254"/>
      <c r="NDQ82" s="1254"/>
      <c r="NDR82" s="1254"/>
      <c r="NDS82" s="1254"/>
      <c r="NDT82" s="1254"/>
      <c r="NDU82" s="1254"/>
      <c r="NDV82" s="1254"/>
      <c r="NDW82" s="1254"/>
      <c r="NDX82" s="1254"/>
      <c r="NDY82" s="1254"/>
      <c r="NDZ82" s="1254"/>
      <c r="NEA82" s="1254"/>
      <c r="NEB82" s="1254"/>
      <c r="NEC82" s="1254"/>
      <c r="NED82" s="1254"/>
      <c r="NEE82" s="1254"/>
      <c r="NEF82" s="1254"/>
      <c r="NEG82" s="1254"/>
      <c r="NEH82" s="1254"/>
      <c r="NEI82" s="1254"/>
      <c r="NEJ82" s="1254"/>
      <c r="NEK82" s="1254"/>
      <c r="NEL82" s="1254"/>
      <c r="NEM82" s="1254"/>
      <c r="NEN82" s="1254"/>
      <c r="NEO82" s="1254"/>
      <c r="NEP82" s="1254"/>
      <c r="NEQ82" s="1254"/>
      <c r="NER82" s="1254"/>
      <c r="NES82" s="1254"/>
      <c r="NET82" s="1254"/>
      <c r="NEU82" s="1254"/>
      <c r="NEV82" s="1254"/>
      <c r="NEW82" s="1254"/>
      <c r="NEX82" s="1254"/>
      <c r="NEY82" s="1254"/>
      <c r="NEZ82" s="1254"/>
      <c r="NFA82" s="1254"/>
      <c r="NFB82" s="1254"/>
      <c r="NFC82" s="1254"/>
      <c r="NFD82" s="1254"/>
      <c r="NFE82" s="1254"/>
      <c r="NFF82" s="1254"/>
      <c r="NFG82" s="1254"/>
      <c r="NFH82" s="1254"/>
      <c r="NFI82" s="1254"/>
      <c r="NFJ82" s="1254"/>
      <c r="NFK82" s="1254"/>
      <c r="NFL82" s="1254"/>
      <c r="NFM82" s="1254"/>
      <c r="NFN82" s="1254"/>
      <c r="NFO82" s="1254"/>
      <c r="NFP82" s="1254"/>
      <c r="NFQ82" s="1254"/>
      <c r="NFR82" s="1254"/>
      <c r="NFS82" s="1254"/>
      <c r="NFT82" s="1254"/>
      <c r="NFU82" s="1254"/>
      <c r="NFV82" s="1254"/>
      <c r="NFW82" s="1254"/>
      <c r="NFX82" s="1254"/>
      <c r="NFY82" s="1254"/>
      <c r="NFZ82" s="1254"/>
      <c r="NGA82" s="1254"/>
      <c r="NGB82" s="1254"/>
      <c r="NGC82" s="1254"/>
      <c r="NGD82" s="1254"/>
      <c r="NGE82" s="1254"/>
      <c r="NGF82" s="1254"/>
      <c r="NGG82" s="1254"/>
      <c r="NGH82" s="1254"/>
      <c r="NGI82" s="1254"/>
      <c r="NGJ82" s="1254"/>
      <c r="NGK82" s="1254"/>
      <c r="NGL82" s="1254"/>
      <c r="NGM82" s="1254"/>
      <c r="NGN82" s="1254"/>
      <c r="NGO82" s="1254"/>
      <c r="NGP82" s="1254"/>
      <c r="NGQ82" s="1254"/>
      <c r="NGR82" s="1254"/>
      <c r="NGS82" s="1254"/>
      <c r="NGT82" s="1254"/>
      <c r="NGU82" s="1254"/>
      <c r="NGV82" s="1254"/>
      <c r="NGW82" s="1254"/>
      <c r="NGX82" s="1254"/>
      <c r="NGY82" s="1254"/>
      <c r="NGZ82" s="1254"/>
      <c r="NHA82" s="1254"/>
      <c r="NHB82" s="1254"/>
      <c r="NHC82" s="1254"/>
      <c r="NHD82" s="1254"/>
      <c r="NHE82" s="1254"/>
      <c r="NHF82" s="1254"/>
      <c r="NHG82" s="1254"/>
      <c r="NHH82" s="1254"/>
      <c r="NHI82" s="1254"/>
      <c r="NHJ82" s="1254"/>
      <c r="NHK82" s="1254"/>
      <c r="NHL82" s="1254"/>
      <c r="NHM82" s="1254"/>
      <c r="NHN82" s="1254"/>
      <c r="NHO82" s="1254"/>
      <c r="NHP82" s="1254"/>
      <c r="NHQ82" s="1254"/>
      <c r="NHR82" s="1254"/>
      <c r="NHS82" s="1254"/>
      <c r="NHT82" s="1254"/>
      <c r="NHU82" s="1254"/>
      <c r="NHV82" s="1254"/>
      <c r="NHW82" s="1254"/>
      <c r="NHY82" s="1254"/>
      <c r="NID82" s="1254"/>
      <c r="NIE82" s="1254"/>
      <c r="NIG82" s="1254"/>
      <c r="NIH82" s="1254"/>
      <c r="NII82" s="1254"/>
      <c r="NIJ82" s="1254"/>
      <c r="NIK82" s="1254"/>
      <c r="NIL82" s="1254"/>
      <c r="NIM82" s="1254"/>
      <c r="NIN82" s="1254"/>
      <c r="NIO82" s="1254"/>
      <c r="NIP82" s="1254"/>
      <c r="NIQ82" s="1254"/>
      <c r="NIR82" s="1254"/>
      <c r="NIS82" s="1254"/>
      <c r="NIT82" s="1254"/>
      <c r="NIU82" s="1254"/>
      <c r="NIV82" s="1254"/>
      <c r="NIW82" s="1254"/>
      <c r="NIX82" s="1254"/>
      <c r="NIY82" s="1254"/>
      <c r="NIZ82" s="1254"/>
      <c r="NJA82" s="1254"/>
      <c r="NJB82" s="1254"/>
      <c r="NJC82" s="1254"/>
      <c r="NJD82" s="1254"/>
      <c r="NJE82" s="1254"/>
      <c r="NJF82" s="1254"/>
      <c r="NJG82" s="1254"/>
      <c r="NJH82" s="1254"/>
      <c r="NJI82" s="1254"/>
      <c r="NJJ82" s="1254"/>
      <c r="NJK82" s="1254"/>
      <c r="NJL82" s="1254"/>
      <c r="NJM82" s="1254"/>
      <c r="NJN82" s="1254"/>
      <c r="NJO82" s="1254"/>
      <c r="NJP82" s="1254"/>
      <c r="NJQ82" s="1254"/>
      <c r="NJR82" s="1254"/>
      <c r="NJS82" s="1254"/>
      <c r="NJT82" s="1254"/>
      <c r="NJU82" s="1254"/>
      <c r="NJV82" s="1254"/>
      <c r="NJW82" s="1254"/>
      <c r="NJX82" s="1254"/>
      <c r="NJY82" s="1254"/>
      <c r="NJZ82" s="1254"/>
      <c r="NKA82" s="1254"/>
      <c r="NKB82" s="1254"/>
      <c r="NKC82" s="1254"/>
      <c r="NKD82" s="1254"/>
      <c r="NKE82" s="1254"/>
      <c r="NKF82" s="1254"/>
      <c r="NKG82" s="1254"/>
      <c r="NKH82" s="1254"/>
      <c r="NKI82" s="1254"/>
      <c r="NKJ82" s="1254"/>
      <c r="NKK82" s="1254"/>
      <c r="NKL82" s="1254"/>
      <c r="NKM82" s="1254"/>
      <c r="NKN82" s="1254"/>
      <c r="NKO82" s="1254"/>
      <c r="NKP82" s="1254"/>
      <c r="NKQ82" s="1254"/>
      <c r="NKR82" s="1254"/>
      <c r="NKS82" s="1254"/>
      <c r="NKT82" s="1254"/>
      <c r="NKU82" s="1254"/>
      <c r="NKV82" s="1254"/>
      <c r="NKW82" s="1254"/>
      <c r="NKX82" s="1254"/>
      <c r="NKY82" s="1254"/>
      <c r="NKZ82" s="1254"/>
      <c r="NLA82" s="1254"/>
      <c r="NLB82" s="1254"/>
      <c r="NLC82" s="1254"/>
      <c r="NLD82" s="1254"/>
      <c r="NLE82" s="1254"/>
      <c r="NLF82" s="1254"/>
      <c r="NLG82" s="1254"/>
      <c r="NLH82" s="1254"/>
      <c r="NLI82" s="1254"/>
      <c r="NLJ82" s="1254"/>
      <c r="NLK82" s="1254"/>
      <c r="NLL82" s="1254"/>
      <c r="NLM82" s="1254"/>
      <c r="NLN82" s="1254"/>
      <c r="NLO82" s="1254"/>
      <c r="NLP82" s="1254"/>
      <c r="NLQ82" s="1254"/>
      <c r="NLR82" s="1254"/>
      <c r="NLS82" s="1254"/>
      <c r="NLT82" s="1254"/>
      <c r="NLU82" s="1254"/>
      <c r="NLV82" s="1254"/>
      <c r="NLW82" s="1254"/>
      <c r="NLX82" s="1254"/>
      <c r="NLY82" s="1254"/>
      <c r="NLZ82" s="1254"/>
      <c r="NMA82" s="1254"/>
      <c r="NMB82" s="1254"/>
      <c r="NMC82" s="1254"/>
      <c r="NMD82" s="1254"/>
      <c r="NME82" s="1254"/>
      <c r="NMF82" s="1254"/>
      <c r="NMG82" s="1254"/>
      <c r="NMH82" s="1254"/>
      <c r="NMI82" s="1254"/>
      <c r="NMJ82" s="1254"/>
      <c r="NMK82" s="1254"/>
      <c r="NML82" s="1254"/>
      <c r="NMM82" s="1254"/>
      <c r="NMN82" s="1254"/>
      <c r="NMO82" s="1254"/>
      <c r="NMP82" s="1254"/>
      <c r="NMQ82" s="1254"/>
      <c r="NMR82" s="1254"/>
      <c r="NMS82" s="1254"/>
      <c r="NMT82" s="1254"/>
      <c r="NMU82" s="1254"/>
      <c r="NMV82" s="1254"/>
      <c r="NMW82" s="1254"/>
      <c r="NMX82" s="1254"/>
      <c r="NMY82" s="1254"/>
      <c r="NMZ82" s="1254"/>
      <c r="NNA82" s="1254"/>
      <c r="NNB82" s="1254"/>
      <c r="NNC82" s="1254"/>
      <c r="NND82" s="1254"/>
      <c r="NNE82" s="1254"/>
      <c r="NNF82" s="1254"/>
      <c r="NNG82" s="1254"/>
      <c r="NNH82" s="1254"/>
      <c r="NNI82" s="1254"/>
      <c r="NNJ82" s="1254"/>
      <c r="NNK82" s="1254"/>
      <c r="NNL82" s="1254"/>
      <c r="NNM82" s="1254"/>
      <c r="NNN82" s="1254"/>
      <c r="NNO82" s="1254"/>
      <c r="NNP82" s="1254"/>
      <c r="NNQ82" s="1254"/>
      <c r="NNR82" s="1254"/>
      <c r="NNS82" s="1254"/>
      <c r="NNT82" s="1254"/>
      <c r="NNU82" s="1254"/>
      <c r="NNV82" s="1254"/>
      <c r="NNW82" s="1254"/>
      <c r="NNX82" s="1254"/>
      <c r="NNY82" s="1254"/>
      <c r="NNZ82" s="1254"/>
      <c r="NOA82" s="1254"/>
      <c r="NOB82" s="1254"/>
      <c r="NOC82" s="1254"/>
      <c r="NOD82" s="1254"/>
      <c r="NOE82" s="1254"/>
      <c r="NOF82" s="1254"/>
      <c r="NOG82" s="1254"/>
      <c r="NOH82" s="1254"/>
      <c r="NOI82" s="1254"/>
      <c r="NOJ82" s="1254"/>
      <c r="NOK82" s="1254"/>
      <c r="NOL82" s="1254"/>
      <c r="NOM82" s="1254"/>
      <c r="NON82" s="1254"/>
      <c r="NOO82" s="1254"/>
      <c r="NOP82" s="1254"/>
      <c r="NOQ82" s="1254"/>
      <c r="NOR82" s="1254"/>
      <c r="NOS82" s="1254"/>
      <c r="NOT82" s="1254"/>
      <c r="NOU82" s="1254"/>
      <c r="NOV82" s="1254"/>
      <c r="NOW82" s="1254"/>
      <c r="NOX82" s="1254"/>
      <c r="NOY82" s="1254"/>
      <c r="NOZ82" s="1254"/>
      <c r="NPA82" s="1254"/>
      <c r="NPB82" s="1254"/>
      <c r="NPC82" s="1254"/>
      <c r="NPD82" s="1254"/>
      <c r="NPE82" s="1254"/>
      <c r="NPF82" s="1254"/>
      <c r="NPG82" s="1254"/>
      <c r="NPH82" s="1254"/>
      <c r="NPI82" s="1254"/>
      <c r="NPJ82" s="1254"/>
      <c r="NPK82" s="1254"/>
      <c r="NPL82" s="1254"/>
      <c r="NPM82" s="1254"/>
      <c r="NPN82" s="1254"/>
      <c r="NPO82" s="1254"/>
      <c r="NPP82" s="1254"/>
      <c r="NPQ82" s="1254"/>
      <c r="NPR82" s="1254"/>
      <c r="NPS82" s="1254"/>
      <c r="NPT82" s="1254"/>
      <c r="NPU82" s="1254"/>
      <c r="NPV82" s="1254"/>
      <c r="NPW82" s="1254"/>
      <c r="NPX82" s="1254"/>
      <c r="NPY82" s="1254"/>
      <c r="NPZ82" s="1254"/>
      <c r="NQA82" s="1254"/>
      <c r="NQB82" s="1254"/>
      <c r="NQC82" s="1254"/>
      <c r="NQD82" s="1254"/>
      <c r="NQE82" s="1254"/>
      <c r="NQF82" s="1254"/>
      <c r="NQG82" s="1254"/>
      <c r="NQH82" s="1254"/>
      <c r="NQI82" s="1254"/>
      <c r="NQJ82" s="1254"/>
      <c r="NQK82" s="1254"/>
      <c r="NQL82" s="1254"/>
      <c r="NQM82" s="1254"/>
      <c r="NQN82" s="1254"/>
      <c r="NQO82" s="1254"/>
      <c r="NQP82" s="1254"/>
      <c r="NQQ82" s="1254"/>
      <c r="NQR82" s="1254"/>
      <c r="NQS82" s="1254"/>
      <c r="NQT82" s="1254"/>
      <c r="NQU82" s="1254"/>
      <c r="NQV82" s="1254"/>
      <c r="NQW82" s="1254"/>
      <c r="NQX82" s="1254"/>
      <c r="NQY82" s="1254"/>
      <c r="NQZ82" s="1254"/>
      <c r="NRA82" s="1254"/>
      <c r="NRB82" s="1254"/>
      <c r="NRC82" s="1254"/>
      <c r="NRD82" s="1254"/>
      <c r="NRE82" s="1254"/>
      <c r="NRF82" s="1254"/>
      <c r="NRG82" s="1254"/>
      <c r="NRH82" s="1254"/>
      <c r="NRI82" s="1254"/>
      <c r="NRJ82" s="1254"/>
      <c r="NRK82" s="1254"/>
      <c r="NRL82" s="1254"/>
      <c r="NRM82" s="1254"/>
      <c r="NRN82" s="1254"/>
      <c r="NRO82" s="1254"/>
      <c r="NRP82" s="1254"/>
      <c r="NRQ82" s="1254"/>
      <c r="NRR82" s="1254"/>
      <c r="NRS82" s="1254"/>
      <c r="NRU82" s="1254"/>
      <c r="NRZ82" s="1254"/>
      <c r="NSA82" s="1254"/>
      <c r="NSC82" s="1254"/>
      <c r="NSD82" s="1254"/>
      <c r="NSE82" s="1254"/>
      <c r="NSF82" s="1254"/>
      <c r="NSG82" s="1254"/>
      <c r="NSH82" s="1254"/>
      <c r="NSI82" s="1254"/>
      <c r="NSJ82" s="1254"/>
      <c r="NSK82" s="1254"/>
      <c r="NSL82" s="1254"/>
      <c r="NSM82" s="1254"/>
      <c r="NSN82" s="1254"/>
      <c r="NSO82" s="1254"/>
      <c r="NSP82" s="1254"/>
      <c r="NSQ82" s="1254"/>
      <c r="NSR82" s="1254"/>
      <c r="NSS82" s="1254"/>
      <c r="NST82" s="1254"/>
      <c r="NSU82" s="1254"/>
      <c r="NSV82" s="1254"/>
      <c r="NSW82" s="1254"/>
      <c r="NSX82" s="1254"/>
      <c r="NSY82" s="1254"/>
      <c r="NSZ82" s="1254"/>
      <c r="NTA82" s="1254"/>
      <c r="NTB82" s="1254"/>
      <c r="NTC82" s="1254"/>
      <c r="NTD82" s="1254"/>
      <c r="NTE82" s="1254"/>
      <c r="NTF82" s="1254"/>
      <c r="NTG82" s="1254"/>
      <c r="NTH82" s="1254"/>
      <c r="NTI82" s="1254"/>
      <c r="NTJ82" s="1254"/>
      <c r="NTK82" s="1254"/>
      <c r="NTL82" s="1254"/>
      <c r="NTM82" s="1254"/>
      <c r="NTN82" s="1254"/>
      <c r="NTO82" s="1254"/>
      <c r="NTP82" s="1254"/>
      <c r="NTQ82" s="1254"/>
      <c r="NTR82" s="1254"/>
      <c r="NTS82" s="1254"/>
      <c r="NTT82" s="1254"/>
      <c r="NTU82" s="1254"/>
      <c r="NTV82" s="1254"/>
      <c r="NTW82" s="1254"/>
      <c r="NTX82" s="1254"/>
      <c r="NTY82" s="1254"/>
      <c r="NTZ82" s="1254"/>
      <c r="NUA82" s="1254"/>
      <c r="NUB82" s="1254"/>
      <c r="NUC82" s="1254"/>
      <c r="NUD82" s="1254"/>
      <c r="NUE82" s="1254"/>
      <c r="NUF82" s="1254"/>
      <c r="NUG82" s="1254"/>
      <c r="NUH82" s="1254"/>
      <c r="NUI82" s="1254"/>
      <c r="NUJ82" s="1254"/>
      <c r="NUK82" s="1254"/>
      <c r="NUL82" s="1254"/>
      <c r="NUM82" s="1254"/>
      <c r="NUN82" s="1254"/>
      <c r="NUO82" s="1254"/>
      <c r="NUP82" s="1254"/>
      <c r="NUQ82" s="1254"/>
      <c r="NUR82" s="1254"/>
      <c r="NUS82" s="1254"/>
      <c r="NUT82" s="1254"/>
      <c r="NUU82" s="1254"/>
      <c r="NUV82" s="1254"/>
      <c r="NUW82" s="1254"/>
      <c r="NUX82" s="1254"/>
      <c r="NUY82" s="1254"/>
      <c r="NUZ82" s="1254"/>
      <c r="NVA82" s="1254"/>
      <c r="NVB82" s="1254"/>
      <c r="NVC82" s="1254"/>
      <c r="NVD82" s="1254"/>
      <c r="NVE82" s="1254"/>
      <c r="NVF82" s="1254"/>
      <c r="NVG82" s="1254"/>
      <c r="NVH82" s="1254"/>
      <c r="NVI82" s="1254"/>
      <c r="NVJ82" s="1254"/>
      <c r="NVK82" s="1254"/>
      <c r="NVL82" s="1254"/>
      <c r="NVM82" s="1254"/>
      <c r="NVN82" s="1254"/>
      <c r="NVO82" s="1254"/>
      <c r="NVP82" s="1254"/>
      <c r="NVQ82" s="1254"/>
      <c r="NVR82" s="1254"/>
      <c r="NVS82" s="1254"/>
      <c r="NVT82" s="1254"/>
      <c r="NVU82" s="1254"/>
      <c r="NVV82" s="1254"/>
      <c r="NVW82" s="1254"/>
      <c r="NVX82" s="1254"/>
      <c r="NVY82" s="1254"/>
      <c r="NVZ82" s="1254"/>
      <c r="NWA82" s="1254"/>
      <c r="NWB82" s="1254"/>
      <c r="NWC82" s="1254"/>
      <c r="NWD82" s="1254"/>
      <c r="NWE82" s="1254"/>
      <c r="NWF82" s="1254"/>
      <c r="NWG82" s="1254"/>
      <c r="NWH82" s="1254"/>
      <c r="NWI82" s="1254"/>
      <c r="NWJ82" s="1254"/>
      <c r="NWK82" s="1254"/>
      <c r="NWL82" s="1254"/>
      <c r="NWM82" s="1254"/>
      <c r="NWN82" s="1254"/>
      <c r="NWO82" s="1254"/>
      <c r="NWP82" s="1254"/>
      <c r="NWQ82" s="1254"/>
      <c r="NWR82" s="1254"/>
      <c r="NWS82" s="1254"/>
      <c r="NWT82" s="1254"/>
      <c r="NWU82" s="1254"/>
      <c r="NWV82" s="1254"/>
      <c r="NWW82" s="1254"/>
      <c r="NWX82" s="1254"/>
      <c r="NWY82" s="1254"/>
      <c r="NWZ82" s="1254"/>
      <c r="NXA82" s="1254"/>
      <c r="NXB82" s="1254"/>
      <c r="NXC82" s="1254"/>
      <c r="NXD82" s="1254"/>
      <c r="NXE82" s="1254"/>
      <c r="NXF82" s="1254"/>
      <c r="NXG82" s="1254"/>
      <c r="NXH82" s="1254"/>
      <c r="NXI82" s="1254"/>
      <c r="NXJ82" s="1254"/>
      <c r="NXK82" s="1254"/>
      <c r="NXL82" s="1254"/>
      <c r="NXM82" s="1254"/>
      <c r="NXN82" s="1254"/>
      <c r="NXO82" s="1254"/>
      <c r="NXP82" s="1254"/>
      <c r="NXQ82" s="1254"/>
      <c r="NXR82" s="1254"/>
      <c r="NXS82" s="1254"/>
      <c r="NXT82" s="1254"/>
      <c r="NXU82" s="1254"/>
      <c r="NXV82" s="1254"/>
      <c r="NXW82" s="1254"/>
      <c r="NXX82" s="1254"/>
      <c r="NXY82" s="1254"/>
      <c r="NXZ82" s="1254"/>
      <c r="NYA82" s="1254"/>
      <c r="NYB82" s="1254"/>
      <c r="NYC82" s="1254"/>
      <c r="NYD82" s="1254"/>
      <c r="NYE82" s="1254"/>
      <c r="NYF82" s="1254"/>
      <c r="NYG82" s="1254"/>
      <c r="NYH82" s="1254"/>
      <c r="NYI82" s="1254"/>
      <c r="NYJ82" s="1254"/>
      <c r="NYK82" s="1254"/>
      <c r="NYL82" s="1254"/>
      <c r="NYM82" s="1254"/>
      <c r="NYN82" s="1254"/>
      <c r="NYO82" s="1254"/>
      <c r="NYP82" s="1254"/>
      <c r="NYQ82" s="1254"/>
      <c r="NYR82" s="1254"/>
      <c r="NYS82" s="1254"/>
      <c r="NYT82" s="1254"/>
      <c r="NYU82" s="1254"/>
      <c r="NYV82" s="1254"/>
      <c r="NYW82" s="1254"/>
      <c r="NYX82" s="1254"/>
      <c r="NYY82" s="1254"/>
      <c r="NYZ82" s="1254"/>
      <c r="NZA82" s="1254"/>
      <c r="NZB82" s="1254"/>
      <c r="NZC82" s="1254"/>
      <c r="NZD82" s="1254"/>
      <c r="NZE82" s="1254"/>
      <c r="NZF82" s="1254"/>
      <c r="NZG82" s="1254"/>
      <c r="NZH82" s="1254"/>
      <c r="NZI82" s="1254"/>
      <c r="NZJ82" s="1254"/>
      <c r="NZK82" s="1254"/>
      <c r="NZL82" s="1254"/>
      <c r="NZM82" s="1254"/>
      <c r="NZN82" s="1254"/>
      <c r="NZO82" s="1254"/>
      <c r="NZP82" s="1254"/>
      <c r="NZQ82" s="1254"/>
      <c r="NZR82" s="1254"/>
      <c r="NZS82" s="1254"/>
      <c r="NZT82" s="1254"/>
      <c r="NZU82" s="1254"/>
      <c r="NZV82" s="1254"/>
      <c r="NZW82" s="1254"/>
      <c r="NZX82" s="1254"/>
      <c r="NZY82" s="1254"/>
      <c r="NZZ82" s="1254"/>
      <c r="OAA82" s="1254"/>
      <c r="OAB82" s="1254"/>
      <c r="OAC82" s="1254"/>
      <c r="OAD82" s="1254"/>
      <c r="OAE82" s="1254"/>
      <c r="OAF82" s="1254"/>
      <c r="OAG82" s="1254"/>
      <c r="OAH82" s="1254"/>
      <c r="OAI82" s="1254"/>
      <c r="OAJ82" s="1254"/>
      <c r="OAK82" s="1254"/>
      <c r="OAL82" s="1254"/>
      <c r="OAM82" s="1254"/>
      <c r="OAN82" s="1254"/>
      <c r="OAO82" s="1254"/>
      <c r="OAP82" s="1254"/>
      <c r="OAQ82" s="1254"/>
      <c r="OAR82" s="1254"/>
      <c r="OAS82" s="1254"/>
      <c r="OAT82" s="1254"/>
      <c r="OAU82" s="1254"/>
      <c r="OAV82" s="1254"/>
      <c r="OAW82" s="1254"/>
      <c r="OAX82" s="1254"/>
      <c r="OAY82" s="1254"/>
      <c r="OAZ82" s="1254"/>
      <c r="OBA82" s="1254"/>
      <c r="OBB82" s="1254"/>
      <c r="OBC82" s="1254"/>
      <c r="OBD82" s="1254"/>
      <c r="OBE82" s="1254"/>
      <c r="OBF82" s="1254"/>
      <c r="OBG82" s="1254"/>
      <c r="OBH82" s="1254"/>
      <c r="OBI82" s="1254"/>
      <c r="OBJ82" s="1254"/>
      <c r="OBK82" s="1254"/>
      <c r="OBL82" s="1254"/>
      <c r="OBM82" s="1254"/>
      <c r="OBN82" s="1254"/>
      <c r="OBO82" s="1254"/>
      <c r="OBQ82" s="1254"/>
      <c r="OBV82" s="1254"/>
      <c r="OBW82" s="1254"/>
      <c r="OBY82" s="1254"/>
      <c r="OBZ82" s="1254"/>
      <c r="OCA82" s="1254"/>
      <c r="OCB82" s="1254"/>
      <c r="OCC82" s="1254"/>
      <c r="OCD82" s="1254"/>
      <c r="OCE82" s="1254"/>
      <c r="OCF82" s="1254"/>
      <c r="OCG82" s="1254"/>
      <c r="OCH82" s="1254"/>
      <c r="OCI82" s="1254"/>
      <c r="OCJ82" s="1254"/>
      <c r="OCK82" s="1254"/>
      <c r="OCL82" s="1254"/>
      <c r="OCM82" s="1254"/>
      <c r="OCN82" s="1254"/>
      <c r="OCO82" s="1254"/>
      <c r="OCP82" s="1254"/>
      <c r="OCQ82" s="1254"/>
      <c r="OCR82" s="1254"/>
      <c r="OCS82" s="1254"/>
      <c r="OCT82" s="1254"/>
      <c r="OCU82" s="1254"/>
      <c r="OCV82" s="1254"/>
      <c r="OCW82" s="1254"/>
      <c r="OCX82" s="1254"/>
      <c r="OCY82" s="1254"/>
      <c r="OCZ82" s="1254"/>
      <c r="ODA82" s="1254"/>
      <c r="ODB82" s="1254"/>
      <c r="ODC82" s="1254"/>
      <c r="ODD82" s="1254"/>
      <c r="ODE82" s="1254"/>
      <c r="ODF82" s="1254"/>
      <c r="ODG82" s="1254"/>
      <c r="ODH82" s="1254"/>
      <c r="ODI82" s="1254"/>
      <c r="ODJ82" s="1254"/>
      <c r="ODK82" s="1254"/>
      <c r="ODL82" s="1254"/>
      <c r="ODM82" s="1254"/>
      <c r="ODN82" s="1254"/>
      <c r="ODO82" s="1254"/>
      <c r="ODP82" s="1254"/>
      <c r="ODQ82" s="1254"/>
      <c r="ODR82" s="1254"/>
      <c r="ODS82" s="1254"/>
      <c r="ODT82" s="1254"/>
      <c r="ODU82" s="1254"/>
      <c r="ODV82" s="1254"/>
      <c r="ODW82" s="1254"/>
      <c r="ODX82" s="1254"/>
      <c r="ODY82" s="1254"/>
      <c r="ODZ82" s="1254"/>
      <c r="OEA82" s="1254"/>
      <c r="OEB82" s="1254"/>
      <c r="OEC82" s="1254"/>
      <c r="OED82" s="1254"/>
      <c r="OEE82" s="1254"/>
      <c r="OEF82" s="1254"/>
      <c r="OEG82" s="1254"/>
      <c r="OEH82" s="1254"/>
      <c r="OEI82" s="1254"/>
      <c r="OEJ82" s="1254"/>
      <c r="OEK82" s="1254"/>
      <c r="OEL82" s="1254"/>
      <c r="OEM82" s="1254"/>
      <c r="OEN82" s="1254"/>
      <c r="OEO82" s="1254"/>
      <c r="OEP82" s="1254"/>
      <c r="OEQ82" s="1254"/>
      <c r="OER82" s="1254"/>
      <c r="OES82" s="1254"/>
      <c r="OET82" s="1254"/>
      <c r="OEU82" s="1254"/>
      <c r="OEV82" s="1254"/>
      <c r="OEW82" s="1254"/>
      <c r="OEX82" s="1254"/>
      <c r="OEY82" s="1254"/>
      <c r="OEZ82" s="1254"/>
      <c r="OFA82" s="1254"/>
      <c r="OFB82" s="1254"/>
      <c r="OFC82" s="1254"/>
      <c r="OFD82" s="1254"/>
      <c r="OFE82" s="1254"/>
      <c r="OFF82" s="1254"/>
      <c r="OFG82" s="1254"/>
      <c r="OFH82" s="1254"/>
      <c r="OFI82" s="1254"/>
      <c r="OFJ82" s="1254"/>
      <c r="OFK82" s="1254"/>
      <c r="OFL82" s="1254"/>
      <c r="OFM82" s="1254"/>
      <c r="OFN82" s="1254"/>
      <c r="OFO82" s="1254"/>
      <c r="OFP82" s="1254"/>
      <c r="OFQ82" s="1254"/>
      <c r="OFR82" s="1254"/>
      <c r="OFS82" s="1254"/>
      <c r="OFT82" s="1254"/>
      <c r="OFU82" s="1254"/>
      <c r="OFV82" s="1254"/>
      <c r="OFW82" s="1254"/>
      <c r="OFX82" s="1254"/>
      <c r="OFY82" s="1254"/>
      <c r="OFZ82" s="1254"/>
      <c r="OGA82" s="1254"/>
      <c r="OGB82" s="1254"/>
      <c r="OGC82" s="1254"/>
      <c r="OGD82" s="1254"/>
      <c r="OGE82" s="1254"/>
      <c r="OGF82" s="1254"/>
      <c r="OGG82" s="1254"/>
      <c r="OGH82" s="1254"/>
      <c r="OGI82" s="1254"/>
      <c r="OGJ82" s="1254"/>
      <c r="OGK82" s="1254"/>
      <c r="OGL82" s="1254"/>
      <c r="OGM82" s="1254"/>
      <c r="OGN82" s="1254"/>
      <c r="OGO82" s="1254"/>
      <c r="OGP82" s="1254"/>
      <c r="OGQ82" s="1254"/>
      <c r="OGR82" s="1254"/>
      <c r="OGS82" s="1254"/>
      <c r="OGT82" s="1254"/>
      <c r="OGU82" s="1254"/>
      <c r="OGV82" s="1254"/>
      <c r="OGW82" s="1254"/>
      <c r="OGX82" s="1254"/>
      <c r="OGY82" s="1254"/>
      <c r="OGZ82" s="1254"/>
      <c r="OHA82" s="1254"/>
      <c r="OHB82" s="1254"/>
      <c r="OHC82" s="1254"/>
      <c r="OHD82" s="1254"/>
      <c r="OHE82" s="1254"/>
      <c r="OHF82" s="1254"/>
      <c r="OHG82" s="1254"/>
      <c r="OHH82" s="1254"/>
      <c r="OHI82" s="1254"/>
      <c r="OHJ82" s="1254"/>
      <c r="OHK82" s="1254"/>
      <c r="OHL82" s="1254"/>
      <c r="OHM82" s="1254"/>
      <c r="OHN82" s="1254"/>
      <c r="OHO82" s="1254"/>
      <c r="OHP82" s="1254"/>
      <c r="OHQ82" s="1254"/>
      <c r="OHR82" s="1254"/>
      <c r="OHS82" s="1254"/>
      <c r="OHT82" s="1254"/>
      <c r="OHU82" s="1254"/>
      <c r="OHV82" s="1254"/>
      <c r="OHW82" s="1254"/>
      <c r="OHX82" s="1254"/>
      <c r="OHY82" s="1254"/>
      <c r="OHZ82" s="1254"/>
      <c r="OIA82" s="1254"/>
      <c r="OIB82" s="1254"/>
      <c r="OIC82" s="1254"/>
      <c r="OID82" s="1254"/>
      <c r="OIE82" s="1254"/>
      <c r="OIF82" s="1254"/>
      <c r="OIG82" s="1254"/>
      <c r="OIH82" s="1254"/>
      <c r="OII82" s="1254"/>
      <c r="OIJ82" s="1254"/>
      <c r="OIK82" s="1254"/>
      <c r="OIL82" s="1254"/>
      <c r="OIM82" s="1254"/>
      <c r="OIN82" s="1254"/>
      <c r="OIO82" s="1254"/>
      <c r="OIP82" s="1254"/>
      <c r="OIQ82" s="1254"/>
      <c r="OIR82" s="1254"/>
      <c r="OIS82" s="1254"/>
      <c r="OIT82" s="1254"/>
      <c r="OIU82" s="1254"/>
      <c r="OIV82" s="1254"/>
      <c r="OIW82" s="1254"/>
      <c r="OIX82" s="1254"/>
      <c r="OIY82" s="1254"/>
      <c r="OIZ82" s="1254"/>
      <c r="OJA82" s="1254"/>
      <c r="OJB82" s="1254"/>
      <c r="OJC82" s="1254"/>
      <c r="OJD82" s="1254"/>
      <c r="OJE82" s="1254"/>
      <c r="OJF82" s="1254"/>
      <c r="OJG82" s="1254"/>
      <c r="OJH82" s="1254"/>
      <c r="OJI82" s="1254"/>
      <c r="OJJ82" s="1254"/>
      <c r="OJK82" s="1254"/>
      <c r="OJL82" s="1254"/>
      <c r="OJM82" s="1254"/>
      <c r="OJN82" s="1254"/>
      <c r="OJO82" s="1254"/>
      <c r="OJP82" s="1254"/>
      <c r="OJQ82" s="1254"/>
      <c r="OJR82" s="1254"/>
      <c r="OJS82" s="1254"/>
      <c r="OJT82" s="1254"/>
      <c r="OJU82" s="1254"/>
      <c r="OJV82" s="1254"/>
      <c r="OJW82" s="1254"/>
      <c r="OJX82" s="1254"/>
      <c r="OJY82" s="1254"/>
      <c r="OJZ82" s="1254"/>
      <c r="OKA82" s="1254"/>
      <c r="OKB82" s="1254"/>
      <c r="OKC82" s="1254"/>
      <c r="OKD82" s="1254"/>
      <c r="OKE82" s="1254"/>
      <c r="OKF82" s="1254"/>
      <c r="OKG82" s="1254"/>
      <c r="OKH82" s="1254"/>
      <c r="OKI82" s="1254"/>
      <c r="OKJ82" s="1254"/>
      <c r="OKK82" s="1254"/>
      <c r="OKL82" s="1254"/>
      <c r="OKM82" s="1254"/>
      <c r="OKN82" s="1254"/>
      <c r="OKO82" s="1254"/>
      <c r="OKP82" s="1254"/>
      <c r="OKQ82" s="1254"/>
      <c r="OKR82" s="1254"/>
      <c r="OKS82" s="1254"/>
      <c r="OKT82" s="1254"/>
      <c r="OKU82" s="1254"/>
      <c r="OKV82" s="1254"/>
      <c r="OKW82" s="1254"/>
      <c r="OKX82" s="1254"/>
      <c r="OKY82" s="1254"/>
      <c r="OKZ82" s="1254"/>
      <c r="OLA82" s="1254"/>
      <c r="OLB82" s="1254"/>
      <c r="OLC82" s="1254"/>
      <c r="OLD82" s="1254"/>
      <c r="OLE82" s="1254"/>
      <c r="OLF82" s="1254"/>
      <c r="OLG82" s="1254"/>
      <c r="OLH82" s="1254"/>
      <c r="OLI82" s="1254"/>
      <c r="OLJ82" s="1254"/>
      <c r="OLK82" s="1254"/>
      <c r="OLM82" s="1254"/>
      <c r="OLR82" s="1254"/>
      <c r="OLS82" s="1254"/>
      <c r="OLU82" s="1254"/>
      <c r="OLV82" s="1254"/>
      <c r="OLW82" s="1254"/>
      <c r="OLX82" s="1254"/>
      <c r="OLY82" s="1254"/>
      <c r="OLZ82" s="1254"/>
      <c r="OMA82" s="1254"/>
      <c r="OMB82" s="1254"/>
      <c r="OMC82" s="1254"/>
      <c r="OMD82" s="1254"/>
      <c r="OME82" s="1254"/>
      <c r="OMF82" s="1254"/>
      <c r="OMG82" s="1254"/>
      <c r="OMH82" s="1254"/>
      <c r="OMI82" s="1254"/>
      <c r="OMJ82" s="1254"/>
      <c r="OMK82" s="1254"/>
      <c r="OML82" s="1254"/>
      <c r="OMM82" s="1254"/>
      <c r="OMN82" s="1254"/>
      <c r="OMO82" s="1254"/>
      <c r="OMP82" s="1254"/>
      <c r="OMQ82" s="1254"/>
      <c r="OMR82" s="1254"/>
      <c r="OMS82" s="1254"/>
      <c r="OMT82" s="1254"/>
      <c r="OMU82" s="1254"/>
      <c r="OMV82" s="1254"/>
      <c r="OMW82" s="1254"/>
      <c r="OMX82" s="1254"/>
      <c r="OMY82" s="1254"/>
      <c r="OMZ82" s="1254"/>
      <c r="ONA82" s="1254"/>
      <c r="ONB82" s="1254"/>
      <c r="ONC82" s="1254"/>
      <c r="OND82" s="1254"/>
      <c r="ONE82" s="1254"/>
      <c r="ONF82" s="1254"/>
      <c r="ONG82" s="1254"/>
      <c r="ONH82" s="1254"/>
      <c r="ONI82" s="1254"/>
      <c r="ONJ82" s="1254"/>
      <c r="ONK82" s="1254"/>
      <c r="ONL82" s="1254"/>
      <c r="ONM82" s="1254"/>
      <c r="ONN82" s="1254"/>
      <c r="ONO82" s="1254"/>
      <c r="ONP82" s="1254"/>
      <c r="ONQ82" s="1254"/>
      <c r="ONR82" s="1254"/>
      <c r="ONS82" s="1254"/>
      <c r="ONT82" s="1254"/>
      <c r="ONU82" s="1254"/>
      <c r="ONV82" s="1254"/>
      <c r="ONW82" s="1254"/>
      <c r="ONX82" s="1254"/>
      <c r="ONY82" s="1254"/>
      <c r="ONZ82" s="1254"/>
      <c r="OOA82" s="1254"/>
      <c r="OOB82" s="1254"/>
      <c r="OOC82" s="1254"/>
      <c r="OOD82" s="1254"/>
      <c r="OOE82" s="1254"/>
      <c r="OOF82" s="1254"/>
      <c r="OOG82" s="1254"/>
      <c r="OOH82" s="1254"/>
      <c r="OOI82" s="1254"/>
      <c r="OOJ82" s="1254"/>
      <c r="OOK82" s="1254"/>
      <c r="OOL82" s="1254"/>
      <c r="OOM82" s="1254"/>
      <c r="OON82" s="1254"/>
      <c r="OOO82" s="1254"/>
      <c r="OOP82" s="1254"/>
      <c r="OOQ82" s="1254"/>
      <c r="OOR82" s="1254"/>
      <c r="OOS82" s="1254"/>
      <c r="OOT82" s="1254"/>
      <c r="OOU82" s="1254"/>
      <c r="OOV82" s="1254"/>
      <c r="OOW82" s="1254"/>
      <c r="OOX82" s="1254"/>
      <c r="OOY82" s="1254"/>
      <c r="OOZ82" s="1254"/>
      <c r="OPA82" s="1254"/>
      <c r="OPB82" s="1254"/>
      <c r="OPC82" s="1254"/>
      <c r="OPD82" s="1254"/>
      <c r="OPE82" s="1254"/>
      <c r="OPF82" s="1254"/>
      <c r="OPG82" s="1254"/>
      <c r="OPH82" s="1254"/>
      <c r="OPI82" s="1254"/>
      <c r="OPJ82" s="1254"/>
      <c r="OPK82" s="1254"/>
      <c r="OPL82" s="1254"/>
      <c r="OPM82" s="1254"/>
      <c r="OPN82" s="1254"/>
      <c r="OPO82" s="1254"/>
      <c r="OPP82" s="1254"/>
      <c r="OPQ82" s="1254"/>
      <c r="OPR82" s="1254"/>
      <c r="OPS82" s="1254"/>
      <c r="OPT82" s="1254"/>
      <c r="OPU82" s="1254"/>
      <c r="OPV82" s="1254"/>
      <c r="OPW82" s="1254"/>
      <c r="OPX82" s="1254"/>
      <c r="OPY82" s="1254"/>
      <c r="OPZ82" s="1254"/>
      <c r="OQA82" s="1254"/>
      <c r="OQB82" s="1254"/>
      <c r="OQC82" s="1254"/>
      <c r="OQD82" s="1254"/>
      <c r="OQE82" s="1254"/>
      <c r="OQF82" s="1254"/>
      <c r="OQG82" s="1254"/>
      <c r="OQH82" s="1254"/>
      <c r="OQI82" s="1254"/>
      <c r="OQJ82" s="1254"/>
      <c r="OQK82" s="1254"/>
      <c r="OQL82" s="1254"/>
      <c r="OQM82" s="1254"/>
      <c r="OQN82" s="1254"/>
      <c r="OQO82" s="1254"/>
      <c r="OQP82" s="1254"/>
      <c r="OQQ82" s="1254"/>
      <c r="OQR82" s="1254"/>
      <c r="OQS82" s="1254"/>
      <c r="OQT82" s="1254"/>
      <c r="OQU82" s="1254"/>
      <c r="OQV82" s="1254"/>
      <c r="OQW82" s="1254"/>
      <c r="OQX82" s="1254"/>
      <c r="OQY82" s="1254"/>
      <c r="OQZ82" s="1254"/>
      <c r="ORA82" s="1254"/>
      <c r="ORB82" s="1254"/>
      <c r="ORC82" s="1254"/>
      <c r="ORD82" s="1254"/>
      <c r="ORE82" s="1254"/>
      <c r="ORF82" s="1254"/>
      <c r="ORG82" s="1254"/>
      <c r="ORH82" s="1254"/>
      <c r="ORI82" s="1254"/>
      <c r="ORJ82" s="1254"/>
      <c r="ORK82" s="1254"/>
      <c r="ORL82" s="1254"/>
      <c r="ORM82" s="1254"/>
      <c r="ORN82" s="1254"/>
      <c r="ORO82" s="1254"/>
      <c r="ORP82" s="1254"/>
      <c r="ORQ82" s="1254"/>
      <c r="ORR82" s="1254"/>
      <c r="ORS82" s="1254"/>
      <c r="ORT82" s="1254"/>
      <c r="ORU82" s="1254"/>
      <c r="ORV82" s="1254"/>
      <c r="ORW82" s="1254"/>
      <c r="ORX82" s="1254"/>
      <c r="ORY82" s="1254"/>
      <c r="ORZ82" s="1254"/>
      <c r="OSA82" s="1254"/>
      <c r="OSB82" s="1254"/>
      <c r="OSC82" s="1254"/>
      <c r="OSD82" s="1254"/>
      <c r="OSE82" s="1254"/>
      <c r="OSF82" s="1254"/>
      <c r="OSG82" s="1254"/>
      <c r="OSH82" s="1254"/>
      <c r="OSI82" s="1254"/>
      <c r="OSJ82" s="1254"/>
      <c r="OSK82" s="1254"/>
      <c r="OSL82" s="1254"/>
      <c r="OSM82" s="1254"/>
      <c r="OSN82" s="1254"/>
      <c r="OSO82" s="1254"/>
      <c r="OSP82" s="1254"/>
      <c r="OSQ82" s="1254"/>
      <c r="OSR82" s="1254"/>
      <c r="OSS82" s="1254"/>
      <c r="OST82" s="1254"/>
      <c r="OSU82" s="1254"/>
      <c r="OSV82" s="1254"/>
      <c r="OSW82" s="1254"/>
      <c r="OSX82" s="1254"/>
      <c r="OSY82" s="1254"/>
      <c r="OSZ82" s="1254"/>
      <c r="OTA82" s="1254"/>
      <c r="OTB82" s="1254"/>
      <c r="OTC82" s="1254"/>
      <c r="OTD82" s="1254"/>
      <c r="OTE82" s="1254"/>
      <c r="OTF82" s="1254"/>
      <c r="OTG82" s="1254"/>
      <c r="OTH82" s="1254"/>
      <c r="OTI82" s="1254"/>
      <c r="OTJ82" s="1254"/>
      <c r="OTK82" s="1254"/>
      <c r="OTL82" s="1254"/>
      <c r="OTM82" s="1254"/>
      <c r="OTN82" s="1254"/>
      <c r="OTO82" s="1254"/>
      <c r="OTP82" s="1254"/>
      <c r="OTQ82" s="1254"/>
      <c r="OTR82" s="1254"/>
      <c r="OTS82" s="1254"/>
      <c r="OTT82" s="1254"/>
      <c r="OTU82" s="1254"/>
      <c r="OTV82" s="1254"/>
      <c r="OTW82" s="1254"/>
      <c r="OTX82" s="1254"/>
      <c r="OTY82" s="1254"/>
      <c r="OTZ82" s="1254"/>
      <c r="OUA82" s="1254"/>
      <c r="OUB82" s="1254"/>
      <c r="OUC82" s="1254"/>
      <c r="OUD82" s="1254"/>
      <c r="OUE82" s="1254"/>
      <c r="OUF82" s="1254"/>
      <c r="OUG82" s="1254"/>
      <c r="OUH82" s="1254"/>
      <c r="OUI82" s="1254"/>
      <c r="OUJ82" s="1254"/>
      <c r="OUK82" s="1254"/>
      <c r="OUL82" s="1254"/>
      <c r="OUM82" s="1254"/>
      <c r="OUN82" s="1254"/>
      <c r="OUO82" s="1254"/>
      <c r="OUP82" s="1254"/>
      <c r="OUQ82" s="1254"/>
      <c r="OUR82" s="1254"/>
      <c r="OUS82" s="1254"/>
      <c r="OUT82" s="1254"/>
      <c r="OUU82" s="1254"/>
      <c r="OUV82" s="1254"/>
      <c r="OUW82" s="1254"/>
      <c r="OUX82" s="1254"/>
      <c r="OUY82" s="1254"/>
      <c r="OUZ82" s="1254"/>
      <c r="OVA82" s="1254"/>
      <c r="OVB82" s="1254"/>
      <c r="OVC82" s="1254"/>
      <c r="OVD82" s="1254"/>
      <c r="OVE82" s="1254"/>
      <c r="OVF82" s="1254"/>
      <c r="OVG82" s="1254"/>
      <c r="OVI82" s="1254"/>
      <c r="OVN82" s="1254"/>
      <c r="OVO82" s="1254"/>
      <c r="OVQ82" s="1254"/>
      <c r="OVR82" s="1254"/>
      <c r="OVS82" s="1254"/>
      <c r="OVT82" s="1254"/>
      <c r="OVU82" s="1254"/>
      <c r="OVV82" s="1254"/>
      <c r="OVW82" s="1254"/>
      <c r="OVX82" s="1254"/>
      <c r="OVY82" s="1254"/>
      <c r="OVZ82" s="1254"/>
      <c r="OWA82" s="1254"/>
      <c r="OWB82" s="1254"/>
      <c r="OWC82" s="1254"/>
      <c r="OWD82" s="1254"/>
      <c r="OWE82" s="1254"/>
      <c r="OWF82" s="1254"/>
      <c r="OWG82" s="1254"/>
      <c r="OWH82" s="1254"/>
      <c r="OWI82" s="1254"/>
      <c r="OWJ82" s="1254"/>
      <c r="OWK82" s="1254"/>
      <c r="OWL82" s="1254"/>
      <c r="OWM82" s="1254"/>
      <c r="OWN82" s="1254"/>
      <c r="OWO82" s="1254"/>
      <c r="OWP82" s="1254"/>
      <c r="OWQ82" s="1254"/>
      <c r="OWR82" s="1254"/>
      <c r="OWS82" s="1254"/>
      <c r="OWT82" s="1254"/>
      <c r="OWU82" s="1254"/>
      <c r="OWV82" s="1254"/>
      <c r="OWW82" s="1254"/>
      <c r="OWX82" s="1254"/>
      <c r="OWY82" s="1254"/>
      <c r="OWZ82" s="1254"/>
      <c r="OXA82" s="1254"/>
      <c r="OXB82" s="1254"/>
      <c r="OXC82" s="1254"/>
      <c r="OXD82" s="1254"/>
      <c r="OXE82" s="1254"/>
      <c r="OXF82" s="1254"/>
      <c r="OXG82" s="1254"/>
      <c r="OXH82" s="1254"/>
      <c r="OXI82" s="1254"/>
      <c r="OXJ82" s="1254"/>
      <c r="OXK82" s="1254"/>
      <c r="OXL82" s="1254"/>
      <c r="OXM82" s="1254"/>
      <c r="OXN82" s="1254"/>
      <c r="OXO82" s="1254"/>
      <c r="OXP82" s="1254"/>
      <c r="OXQ82" s="1254"/>
      <c r="OXR82" s="1254"/>
      <c r="OXS82" s="1254"/>
      <c r="OXT82" s="1254"/>
      <c r="OXU82" s="1254"/>
      <c r="OXV82" s="1254"/>
      <c r="OXW82" s="1254"/>
      <c r="OXX82" s="1254"/>
      <c r="OXY82" s="1254"/>
      <c r="OXZ82" s="1254"/>
      <c r="OYA82" s="1254"/>
      <c r="OYB82" s="1254"/>
      <c r="OYC82" s="1254"/>
      <c r="OYD82" s="1254"/>
      <c r="OYE82" s="1254"/>
      <c r="OYF82" s="1254"/>
      <c r="OYG82" s="1254"/>
      <c r="OYH82" s="1254"/>
      <c r="OYI82" s="1254"/>
      <c r="OYJ82" s="1254"/>
      <c r="OYK82" s="1254"/>
      <c r="OYL82" s="1254"/>
      <c r="OYM82" s="1254"/>
      <c r="OYN82" s="1254"/>
      <c r="OYO82" s="1254"/>
      <c r="OYP82" s="1254"/>
      <c r="OYQ82" s="1254"/>
      <c r="OYR82" s="1254"/>
      <c r="OYS82" s="1254"/>
      <c r="OYT82" s="1254"/>
      <c r="OYU82" s="1254"/>
      <c r="OYV82" s="1254"/>
      <c r="OYW82" s="1254"/>
      <c r="OYX82" s="1254"/>
      <c r="OYY82" s="1254"/>
      <c r="OYZ82" s="1254"/>
      <c r="OZA82" s="1254"/>
      <c r="OZB82" s="1254"/>
      <c r="OZC82" s="1254"/>
      <c r="OZD82" s="1254"/>
      <c r="OZE82" s="1254"/>
      <c r="OZF82" s="1254"/>
      <c r="OZG82" s="1254"/>
      <c r="OZH82" s="1254"/>
      <c r="OZI82" s="1254"/>
      <c r="OZJ82" s="1254"/>
      <c r="OZK82" s="1254"/>
      <c r="OZL82" s="1254"/>
      <c r="OZM82" s="1254"/>
      <c r="OZN82" s="1254"/>
      <c r="OZO82" s="1254"/>
      <c r="OZP82" s="1254"/>
      <c r="OZQ82" s="1254"/>
      <c r="OZR82" s="1254"/>
      <c r="OZS82" s="1254"/>
      <c r="OZT82" s="1254"/>
      <c r="OZU82" s="1254"/>
      <c r="OZV82" s="1254"/>
      <c r="OZW82" s="1254"/>
      <c r="OZX82" s="1254"/>
      <c r="OZY82" s="1254"/>
      <c r="OZZ82" s="1254"/>
      <c r="PAA82" s="1254"/>
      <c r="PAB82" s="1254"/>
      <c r="PAC82" s="1254"/>
      <c r="PAD82" s="1254"/>
      <c r="PAE82" s="1254"/>
      <c r="PAF82" s="1254"/>
      <c r="PAG82" s="1254"/>
      <c r="PAH82" s="1254"/>
      <c r="PAI82" s="1254"/>
      <c r="PAJ82" s="1254"/>
      <c r="PAK82" s="1254"/>
      <c r="PAL82" s="1254"/>
      <c r="PAM82" s="1254"/>
      <c r="PAN82" s="1254"/>
      <c r="PAO82" s="1254"/>
      <c r="PAP82" s="1254"/>
      <c r="PAQ82" s="1254"/>
      <c r="PAR82" s="1254"/>
      <c r="PAS82" s="1254"/>
      <c r="PAT82" s="1254"/>
      <c r="PAU82" s="1254"/>
      <c r="PAV82" s="1254"/>
      <c r="PAW82" s="1254"/>
      <c r="PAX82" s="1254"/>
      <c r="PAY82" s="1254"/>
      <c r="PAZ82" s="1254"/>
      <c r="PBA82" s="1254"/>
      <c r="PBB82" s="1254"/>
      <c r="PBC82" s="1254"/>
      <c r="PBD82" s="1254"/>
      <c r="PBE82" s="1254"/>
      <c r="PBF82" s="1254"/>
      <c r="PBG82" s="1254"/>
      <c r="PBH82" s="1254"/>
      <c r="PBI82" s="1254"/>
      <c r="PBJ82" s="1254"/>
      <c r="PBK82" s="1254"/>
      <c r="PBL82" s="1254"/>
      <c r="PBM82" s="1254"/>
      <c r="PBN82" s="1254"/>
      <c r="PBO82" s="1254"/>
      <c r="PBP82" s="1254"/>
      <c r="PBQ82" s="1254"/>
      <c r="PBR82" s="1254"/>
      <c r="PBS82" s="1254"/>
      <c r="PBT82" s="1254"/>
      <c r="PBU82" s="1254"/>
      <c r="PBV82" s="1254"/>
      <c r="PBW82" s="1254"/>
      <c r="PBX82" s="1254"/>
      <c r="PBY82" s="1254"/>
      <c r="PBZ82" s="1254"/>
      <c r="PCA82" s="1254"/>
      <c r="PCB82" s="1254"/>
      <c r="PCC82" s="1254"/>
      <c r="PCD82" s="1254"/>
      <c r="PCE82" s="1254"/>
      <c r="PCF82" s="1254"/>
      <c r="PCG82" s="1254"/>
      <c r="PCH82" s="1254"/>
      <c r="PCI82" s="1254"/>
      <c r="PCJ82" s="1254"/>
      <c r="PCK82" s="1254"/>
      <c r="PCL82" s="1254"/>
      <c r="PCM82" s="1254"/>
      <c r="PCN82" s="1254"/>
      <c r="PCO82" s="1254"/>
      <c r="PCP82" s="1254"/>
      <c r="PCQ82" s="1254"/>
      <c r="PCR82" s="1254"/>
      <c r="PCS82" s="1254"/>
      <c r="PCT82" s="1254"/>
      <c r="PCU82" s="1254"/>
      <c r="PCV82" s="1254"/>
      <c r="PCW82" s="1254"/>
      <c r="PCX82" s="1254"/>
      <c r="PCY82" s="1254"/>
      <c r="PCZ82" s="1254"/>
      <c r="PDA82" s="1254"/>
      <c r="PDB82" s="1254"/>
      <c r="PDC82" s="1254"/>
      <c r="PDD82" s="1254"/>
      <c r="PDE82" s="1254"/>
      <c r="PDF82" s="1254"/>
      <c r="PDG82" s="1254"/>
      <c r="PDH82" s="1254"/>
      <c r="PDI82" s="1254"/>
      <c r="PDJ82" s="1254"/>
      <c r="PDK82" s="1254"/>
      <c r="PDL82" s="1254"/>
      <c r="PDM82" s="1254"/>
      <c r="PDN82" s="1254"/>
      <c r="PDO82" s="1254"/>
      <c r="PDP82" s="1254"/>
      <c r="PDQ82" s="1254"/>
      <c r="PDR82" s="1254"/>
      <c r="PDS82" s="1254"/>
      <c r="PDT82" s="1254"/>
      <c r="PDU82" s="1254"/>
      <c r="PDV82" s="1254"/>
      <c r="PDW82" s="1254"/>
      <c r="PDX82" s="1254"/>
      <c r="PDY82" s="1254"/>
      <c r="PDZ82" s="1254"/>
      <c r="PEA82" s="1254"/>
      <c r="PEB82" s="1254"/>
      <c r="PEC82" s="1254"/>
      <c r="PED82" s="1254"/>
      <c r="PEE82" s="1254"/>
      <c r="PEF82" s="1254"/>
      <c r="PEG82" s="1254"/>
      <c r="PEH82" s="1254"/>
      <c r="PEI82" s="1254"/>
      <c r="PEJ82" s="1254"/>
      <c r="PEK82" s="1254"/>
      <c r="PEL82" s="1254"/>
      <c r="PEM82" s="1254"/>
      <c r="PEN82" s="1254"/>
      <c r="PEO82" s="1254"/>
      <c r="PEP82" s="1254"/>
      <c r="PEQ82" s="1254"/>
      <c r="PER82" s="1254"/>
      <c r="PES82" s="1254"/>
      <c r="PET82" s="1254"/>
      <c r="PEU82" s="1254"/>
      <c r="PEV82" s="1254"/>
      <c r="PEW82" s="1254"/>
      <c r="PEX82" s="1254"/>
      <c r="PEY82" s="1254"/>
      <c r="PEZ82" s="1254"/>
      <c r="PFA82" s="1254"/>
      <c r="PFB82" s="1254"/>
      <c r="PFC82" s="1254"/>
      <c r="PFE82" s="1254"/>
      <c r="PFJ82" s="1254"/>
      <c r="PFK82" s="1254"/>
      <c r="PFM82" s="1254"/>
      <c r="PFN82" s="1254"/>
      <c r="PFO82" s="1254"/>
      <c r="PFP82" s="1254"/>
      <c r="PFQ82" s="1254"/>
      <c r="PFR82" s="1254"/>
      <c r="PFS82" s="1254"/>
      <c r="PFT82" s="1254"/>
      <c r="PFU82" s="1254"/>
      <c r="PFV82" s="1254"/>
      <c r="PFW82" s="1254"/>
      <c r="PFX82" s="1254"/>
      <c r="PFY82" s="1254"/>
      <c r="PFZ82" s="1254"/>
      <c r="PGA82" s="1254"/>
      <c r="PGB82" s="1254"/>
      <c r="PGC82" s="1254"/>
      <c r="PGD82" s="1254"/>
      <c r="PGE82" s="1254"/>
      <c r="PGF82" s="1254"/>
      <c r="PGG82" s="1254"/>
      <c r="PGH82" s="1254"/>
      <c r="PGI82" s="1254"/>
      <c r="PGJ82" s="1254"/>
      <c r="PGK82" s="1254"/>
      <c r="PGL82" s="1254"/>
      <c r="PGM82" s="1254"/>
      <c r="PGN82" s="1254"/>
      <c r="PGO82" s="1254"/>
      <c r="PGP82" s="1254"/>
      <c r="PGQ82" s="1254"/>
      <c r="PGR82" s="1254"/>
      <c r="PGS82" s="1254"/>
      <c r="PGT82" s="1254"/>
      <c r="PGU82" s="1254"/>
      <c r="PGV82" s="1254"/>
      <c r="PGW82" s="1254"/>
      <c r="PGX82" s="1254"/>
      <c r="PGY82" s="1254"/>
      <c r="PGZ82" s="1254"/>
      <c r="PHA82" s="1254"/>
      <c r="PHB82" s="1254"/>
      <c r="PHC82" s="1254"/>
      <c r="PHD82" s="1254"/>
      <c r="PHE82" s="1254"/>
      <c r="PHF82" s="1254"/>
      <c r="PHG82" s="1254"/>
      <c r="PHH82" s="1254"/>
      <c r="PHI82" s="1254"/>
      <c r="PHJ82" s="1254"/>
      <c r="PHK82" s="1254"/>
      <c r="PHL82" s="1254"/>
      <c r="PHM82" s="1254"/>
      <c r="PHN82" s="1254"/>
      <c r="PHO82" s="1254"/>
      <c r="PHP82" s="1254"/>
      <c r="PHQ82" s="1254"/>
      <c r="PHR82" s="1254"/>
      <c r="PHS82" s="1254"/>
      <c r="PHT82" s="1254"/>
      <c r="PHU82" s="1254"/>
      <c r="PHV82" s="1254"/>
      <c r="PHW82" s="1254"/>
      <c r="PHX82" s="1254"/>
      <c r="PHY82" s="1254"/>
      <c r="PHZ82" s="1254"/>
      <c r="PIA82" s="1254"/>
      <c r="PIB82" s="1254"/>
      <c r="PIC82" s="1254"/>
      <c r="PID82" s="1254"/>
      <c r="PIE82" s="1254"/>
      <c r="PIF82" s="1254"/>
      <c r="PIG82" s="1254"/>
      <c r="PIH82" s="1254"/>
      <c r="PII82" s="1254"/>
      <c r="PIJ82" s="1254"/>
      <c r="PIK82" s="1254"/>
      <c r="PIL82" s="1254"/>
      <c r="PIM82" s="1254"/>
      <c r="PIN82" s="1254"/>
      <c r="PIO82" s="1254"/>
      <c r="PIP82" s="1254"/>
      <c r="PIQ82" s="1254"/>
      <c r="PIR82" s="1254"/>
      <c r="PIS82" s="1254"/>
      <c r="PIT82" s="1254"/>
      <c r="PIU82" s="1254"/>
      <c r="PIV82" s="1254"/>
      <c r="PIW82" s="1254"/>
      <c r="PIX82" s="1254"/>
      <c r="PIY82" s="1254"/>
      <c r="PIZ82" s="1254"/>
      <c r="PJA82" s="1254"/>
      <c r="PJB82" s="1254"/>
      <c r="PJC82" s="1254"/>
      <c r="PJD82" s="1254"/>
      <c r="PJE82" s="1254"/>
      <c r="PJF82" s="1254"/>
      <c r="PJG82" s="1254"/>
      <c r="PJH82" s="1254"/>
      <c r="PJI82" s="1254"/>
      <c r="PJJ82" s="1254"/>
      <c r="PJK82" s="1254"/>
      <c r="PJL82" s="1254"/>
      <c r="PJM82" s="1254"/>
      <c r="PJN82" s="1254"/>
      <c r="PJO82" s="1254"/>
      <c r="PJP82" s="1254"/>
      <c r="PJQ82" s="1254"/>
      <c r="PJR82" s="1254"/>
      <c r="PJS82" s="1254"/>
      <c r="PJT82" s="1254"/>
      <c r="PJU82" s="1254"/>
      <c r="PJV82" s="1254"/>
      <c r="PJW82" s="1254"/>
      <c r="PJX82" s="1254"/>
      <c r="PJY82" s="1254"/>
      <c r="PJZ82" s="1254"/>
      <c r="PKA82" s="1254"/>
      <c r="PKB82" s="1254"/>
      <c r="PKC82" s="1254"/>
      <c r="PKD82" s="1254"/>
      <c r="PKE82" s="1254"/>
      <c r="PKF82" s="1254"/>
      <c r="PKG82" s="1254"/>
      <c r="PKH82" s="1254"/>
      <c r="PKI82" s="1254"/>
      <c r="PKJ82" s="1254"/>
      <c r="PKK82" s="1254"/>
      <c r="PKL82" s="1254"/>
      <c r="PKM82" s="1254"/>
      <c r="PKN82" s="1254"/>
      <c r="PKO82" s="1254"/>
      <c r="PKP82" s="1254"/>
      <c r="PKQ82" s="1254"/>
      <c r="PKR82" s="1254"/>
      <c r="PKS82" s="1254"/>
      <c r="PKT82" s="1254"/>
      <c r="PKU82" s="1254"/>
      <c r="PKV82" s="1254"/>
      <c r="PKW82" s="1254"/>
      <c r="PKX82" s="1254"/>
      <c r="PKY82" s="1254"/>
      <c r="PKZ82" s="1254"/>
      <c r="PLA82" s="1254"/>
      <c r="PLB82" s="1254"/>
      <c r="PLC82" s="1254"/>
      <c r="PLD82" s="1254"/>
      <c r="PLE82" s="1254"/>
      <c r="PLF82" s="1254"/>
      <c r="PLG82" s="1254"/>
      <c r="PLH82" s="1254"/>
      <c r="PLI82" s="1254"/>
      <c r="PLJ82" s="1254"/>
      <c r="PLK82" s="1254"/>
      <c r="PLL82" s="1254"/>
      <c r="PLM82" s="1254"/>
      <c r="PLN82" s="1254"/>
      <c r="PLO82" s="1254"/>
      <c r="PLP82" s="1254"/>
      <c r="PLQ82" s="1254"/>
      <c r="PLR82" s="1254"/>
      <c r="PLS82" s="1254"/>
      <c r="PLT82" s="1254"/>
      <c r="PLU82" s="1254"/>
      <c r="PLV82" s="1254"/>
      <c r="PLW82" s="1254"/>
      <c r="PLX82" s="1254"/>
      <c r="PLY82" s="1254"/>
      <c r="PLZ82" s="1254"/>
      <c r="PMA82" s="1254"/>
      <c r="PMB82" s="1254"/>
      <c r="PMC82" s="1254"/>
      <c r="PMD82" s="1254"/>
      <c r="PME82" s="1254"/>
      <c r="PMF82" s="1254"/>
      <c r="PMG82" s="1254"/>
      <c r="PMH82" s="1254"/>
      <c r="PMI82" s="1254"/>
      <c r="PMJ82" s="1254"/>
      <c r="PMK82" s="1254"/>
      <c r="PML82" s="1254"/>
      <c r="PMM82" s="1254"/>
      <c r="PMN82" s="1254"/>
      <c r="PMO82" s="1254"/>
      <c r="PMP82" s="1254"/>
      <c r="PMQ82" s="1254"/>
      <c r="PMR82" s="1254"/>
      <c r="PMS82" s="1254"/>
      <c r="PMT82" s="1254"/>
      <c r="PMU82" s="1254"/>
      <c r="PMV82" s="1254"/>
      <c r="PMW82" s="1254"/>
      <c r="PMX82" s="1254"/>
      <c r="PMY82" s="1254"/>
      <c r="PMZ82" s="1254"/>
      <c r="PNA82" s="1254"/>
      <c r="PNB82" s="1254"/>
      <c r="PNC82" s="1254"/>
      <c r="PND82" s="1254"/>
      <c r="PNE82" s="1254"/>
      <c r="PNF82" s="1254"/>
      <c r="PNG82" s="1254"/>
      <c r="PNH82" s="1254"/>
      <c r="PNI82" s="1254"/>
      <c r="PNJ82" s="1254"/>
      <c r="PNK82" s="1254"/>
      <c r="PNL82" s="1254"/>
      <c r="PNM82" s="1254"/>
      <c r="PNN82" s="1254"/>
      <c r="PNO82" s="1254"/>
      <c r="PNP82" s="1254"/>
      <c r="PNQ82" s="1254"/>
      <c r="PNR82" s="1254"/>
      <c r="PNS82" s="1254"/>
      <c r="PNT82" s="1254"/>
      <c r="PNU82" s="1254"/>
      <c r="PNV82" s="1254"/>
      <c r="PNW82" s="1254"/>
      <c r="PNX82" s="1254"/>
      <c r="PNY82" s="1254"/>
      <c r="PNZ82" s="1254"/>
      <c r="POA82" s="1254"/>
      <c r="POB82" s="1254"/>
      <c r="POC82" s="1254"/>
      <c r="POD82" s="1254"/>
      <c r="POE82" s="1254"/>
      <c r="POF82" s="1254"/>
      <c r="POG82" s="1254"/>
      <c r="POH82" s="1254"/>
      <c r="POI82" s="1254"/>
      <c r="POJ82" s="1254"/>
      <c r="POK82" s="1254"/>
      <c r="POL82" s="1254"/>
      <c r="POM82" s="1254"/>
      <c r="PON82" s="1254"/>
      <c r="POO82" s="1254"/>
      <c r="POP82" s="1254"/>
      <c r="POQ82" s="1254"/>
      <c r="POR82" s="1254"/>
      <c r="POS82" s="1254"/>
      <c r="POT82" s="1254"/>
      <c r="POU82" s="1254"/>
      <c r="POV82" s="1254"/>
      <c r="POW82" s="1254"/>
      <c r="POX82" s="1254"/>
      <c r="POY82" s="1254"/>
      <c r="PPA82" s="1254"/>
      <c r="PPF82" s="1254"/>
      <c r="PPG82" s="1254"/>
      <c r="PPI82" s="1254"/>
      <c r="PPJ82" s="1254"/>
      <c r="PPK82" s="1254"/>
      <c r="PPL82" s="1254"/>
      <c r="PPM82" s="1254"/>
      <c r="PPN82" s="1254"/>
      <c r="PPO82" s="1254"/>
      <c r="PPP82" s="1254"/>
      <c r="PPQ82" s="1254"/>
      <c r="PPR82" s="1254"/>
      <c r="PPS82" s="1254"/>
      <c r="PPT82" s="1254"/>
      <c r="PPU82" s="1254"/>
      <c r="PPV82" s="1254"/>
      <c r="PPW82" s="1254"/>
      <c r="PPX82" s="1254"/>
      <c r="PPY82" s="1254"/>
      <c r="PPZ82" s="1254"/>
      <c r="PQA82" s="1254"/>
      <c r="PQB82" s="1254"/>
      <c r="PQC82" s="1254"/>
      <c r="PQD82" s="1254"/>
      <c r="PQE82" s="1254"/>
      <c r="PQF82" s="1254"/>
      <c r="PQG82" s="1254"/>
      <c r="PQH82" s="1254"/>
      <c r="PQI82" s="1254"/>
      <c r="PQJ82" s="1254"/>
      <c r="PQK82" s="1254"/>
      <c r="PQL82" s="1254"/>
      <c r="PQM82" s="1254"/>
      <c r="PQN82" s="1254"/>
      <c r="PQO82" s="1254"/>
      <c r="PQP82" s="1254"/>
      <c r="PQQ82" s="1254"/>
      <c r="PQR82" s="1254"/>
      <c r="PQS82" s="1254"/>
      <c r="PQT82" s="1254"/>
      <c r="PQU82" s="1254"/>
      <c r="PQV82" s="1254"/>
      <c r="PQW82" s="1254"/>
      <c r="PQX82" s="1254"/>
      <c r="PQY82" s="1254"/>
      <c r="PQZ82" s="1254"/>
      <c r="PRA82" s="1254"/>
      <c r="PRB82" s="1254"/>
      <c r="PRC82" s="1254"/>
      <c r="PRD82" s="1254"/>
      <c r="PRE82" s="1254"/>
      <c r="PRF82" s="1254"/>
      <c r="PRG82" s="1254"/>
      <c r="PRH82" s="1254"/>
      <c r="PRI82" s="1254"/>
      <c r="PRJ82" s="1254"/>
      <c r="PRK82" s="1254"/>
      <c r="PRL82" s="1254"/>
      <c r="PRM82" s="1254"/>
      <c r="PRN82" s="1254"/>
      <c r="PRO82" s="1254"/>
      <c r="PRP82" s="1254"/>
      <c r="PRQ82" s="1254"/>
      <c r="PRR82" s="1254"/>
      <c r="PRS82" s="1254"/>
      <c r="PRT82" s="1254"/>
      <c r="PRU82" s="1254"/>
      <c r="PRV82" s="1254"/>
      <c r="PRW82" s="1254"/>
      <c r="PRX82" s="1254"/>
      <c r="PRY82" s="1254"/>
      <c r="PRZ82" s="1254"/>
      <c r="PSA82" s="1254"/>
      <c r="PSB82" s="1254"/>
      <c r="PSC82" s="1254"/>
      <c r="PSD82" s="1254"/>
      <c r="PSE82" s="1254"/>
      <c r="PSF82" s="1254"/>
      <c r="PSG82" s="1254"/>
      <c r="PSH82" s="1254"/>
      <c r="PSI82" s="1254"/>
      <c r="PSJ82" s="1254"/>
      <c r="PSK82" s="1254"/>
      <c r="PSL82" s="1254"/>
      <c r="PSM82" s="1254"/>
      <c r="PSN82" s="1254"/>
      <c r="PSO82" s="1254"/>
      <c r="PSP82" s="1254"/>
      <c r="PSQ82" s="1254"/>
      <c r="PSR82" s="1254"/>
      <c r="PSS82" s="1254"/>
      <c r="PST82" s="1254"/>
      <c r="PSU82" s="1254"/>
      <c r="PSV82" s="1254"/>
      <c r="PSW82" s="1254"/>
      <c r="PSX82" s="1254"/>
      <c r="PSY82" s="1254"/>
      <c r="PSZ82" s="1254"/>
      <c r="PTA82" s="1254"/>
      <c r="PTB82" s="1254"/>
      <c r="PTC82" s="1254"/>
      <c r="PTD82" s="1254"/>
      <c r="PTE82" s="1254"/>
      <c r="PTF82" s="1254"/>
      <c r="PTG82" s="1254"/>
      <c r="PTH82" s="1254"/>
      <c r="PTI82" s="1254"/>
      <c r="PTJ82" s="1254"/>
      <c r="PTK82" s="1254"/>
      <c r="PTL82" s="1254"/>
      <c r="PTM82" s="1254"/>
      <c r="PTN82" s="1254"/>
      <c r="PTO82" s="1254"/>
      <c r="PTP82" s="1254"/>
      <c r="PTQ82" s="1254"/>
      <c r="PTR82" s="1254"/>
      <c r="PTS82" s="1254"/>
      <c r="PTT82" s="1254"/>
      <c r="PTU82" s="1254"/>
      <c r="PTV82" s="1254"/>
      <c r="PTW82" s="1254"/>
      <c r="PTX82" s="1254"/>
      <c r="PTY82" s="1254"/>
      <c r="PTZ82" s="1254"/>
      <c r="PUA82" s="1254"/>
      <c r="PUB82" s="1254"/>
      <c r="PUC82" s="1254"/>
      <c r="PUD82" s="1254"/>
      <c r="PUE82" s="1254"/>
      <c r="PUF82" s="1254"/>
      <c r="PUG82" s="1254"/>
      <c r="PUH82" s="1254"/>
      <c r="PUI82" s="1254"/>
      <c r="PUJ82" s="1254"/>
      <c r="PUK82" s="1254"/>
      <c r="PUL82" s="1254"/>
      <c r="PUM82" s="1254"/>
      <c r="PUN82" s="1254"/>
      <c r="PUO82" s="1254"/>
      <c r="PUP82" s="1254"/>
      <c r="PUQ82" s="1254"/>
      <c r="PUR82" s="1254"/>
      <c r="PUS82" s="1254"/>
      <c r="PUT82" s="1254"/>
      <c r="PUU82" s="1254"/>
      <c r="PUV82" s="1254"/>
      <c r="PUW82" s="1254"/>
      <c r="PUX82" s="1254"/>
      <c r="PUY82" s="1254"/>
      <c r="PUZ82" s="1254"/>
      <c r="PVA82" s="1254"/>
      <c r="PVB82" s="1254"/>
      <c r="PVC82" s="1254"/>
      <c r="PVD82" s="1254"/>
      <c r="PVE82" s="1254"/>
      <c r="PVF82" s="1254"/>
      <c r="PVG82" s="1254"/>
      <c r="PVH82" s="1254"/>
      <c r="PVI82" s="1254"/>
      <c r="PVJ82" s="1254"/>
      <c r="PVK82" s="1254"/>
      <c r="PVL82" s="1254"/>
      <c r="PVM82" s="1254"/>
      <c r="PVN82" s="1254"/>
      <c r="PVO82" s="1254"/>
      <c r="PVP82" s="1254"/>
      <c r="PVQ82" s="1254"/>
      <c r="PVR82" s="1254"/>
      <c r="PVS82" s="1254"/>
      <c r="PVT82" s="1254"/>
      <c r="PVU82" s="1254"/>
      <c r="PVV82" s="1254"/>
      <c r="PVW82" s="1254"/>
      <c r="PVX82" s="1254"/>
      <c r="PVY82" s="1254"/>
      <c r="PVZ82" s="1254"/>
      <c r="PWA82" s="1254"/>
      <c r="PWB82" s="1254"/>
      <c r="PWC82" s="1254"/>
      <c r="PWD82" s="1254"/>
      <c r="PWE82" s="1254"/>
      <c r="PWF82" s="1254"/>
      <c r="PWG82" s="1254"/>
      <c r="PWH82" s="1254"/>
      <c r="PWI82" s="1254"/>
      <c r="PWJ82" s="1254"/>
      <c r="PWK82" s="1254"/>
      <c r="PWL82" s="1254"/>
      <c r="PWM82" s="1254"/>
      <c r="PWN82" s="1254"/>
      <c r="PWO82" s="1254"/>
      <c r="PWP82" s="1254"/>
      <c r="PWQ82" s="1254"/>
      <c r="PWR82" s="1254"/>
      <c r="PWS82" s="1254"/>
      <c r="PWT82" s="1254"/>
      <c r="PWU82" s="1254"/>
      <c r="PWV82" s="1254"/>
      <c r="PWW82" s="1254"/>
      <c r="PWX82" s="1254"/>
      <c r="PWY82" s="1254"/>
      <c r="PWZ82" s="1254"/>
      <c r="PXA82" s="1254"/>
      <c r="PXB82" s="1254"/>
      <c r="PXC82" s="1254"/>
      <c r="PXD82" s="1254"/>
      <c r="PXE82" s="1254"/>
      <c r="PXF82" s="1254"/>
      <c r="PXG82" s="1254"/>
      <c r="PXH82" s="1254"/>
      <c r="PXI82" s="1254"/>
      <c r="PXJ82" s="1254"/>
      <c r="PXK82" s="1254"/>
      <c r="PXL82" s="1254"/>
      <c r="PXM82" s="1254"/>
      <c r="PXN82" s="1254"/>
      <c r="PXO82" s="1254"/>
      <c r="PXP82" s="1254"/>
      <c r="PXQ82" s="1254"/>
      <c r="PXR82" s="1254"/>
      <c r="PXS82" s="1254"/>
      <c r="PXT82" s="1254"/>
      <c r="PXU82" s="1254"/>
      <c r="PXV82" s="1254"/>
      <c r="PXW82" s="1254"/>
      <c r="PXX82" s="1254"/>
      <c r="PXY82" s="1254"/>
      <c r="PXZ82" s="1254"/>
      <c r="PYA82" s="1254"/>
      <c r="PYB82" s="1254"/>
      <c r="PYC82" s="1254"/>
      <c r="PYD82" s="1254"/>
      <c r="PYE82" s="1254"/>
      <c r="PYF82" s="1254"/>
      <c r="PYG82" s="1254"/>
      <c r="PYH82" s="1254"/>
      <c r="PYI82" s="1254"/>
      <c r="PYJ82" s="1254"/>
      <c r="PYK82" s="1254"/>
      <c r="PYL82" s="1254"/>
      <c r="PYM82" s="1254"/>
      <c r="PYN82" s="1254"/>
      <c r="PYO82" s="1254"/>
      <c r="PYP82" s="1254"/>
      <c r="PYQ82" s="1254"/>
      <c r="PYR82" s="1254"/>
      <c r="PYS82" s="1254"/>
      <c r="PYT82" s="1254"/>
      <c r="PYU82" s="1254"/>
      <c r="PYW82" s="1254"/>
      <c r="PZB82" s="1254"/>
      <c r="PZC82" s="1254"/>
      <c r="PZE82" s="1254"/>
      <c r="PZF82" s="1254"/>
      <c r="PZG82" s="1254"/>
      <c r="PZH82" s="1254"/>
      <c r="PZI82" s="1254"/>
      <c r="PZJ82" s="1254"/>
      <c r="PZK82" s="1254"/>
      <c r="PZL82" s="1254"/>
      <c r="PZM82" s="1254"/>
      <c r="PZN82" s="1254"/>
      <c r="PZO82" s="1254"/>
      <c r="PZP82" s="1254"/>
      <c r="PZQ82" s="1254"/>
      <c r="PZR82" s="1254"/>
      <c r="PZS82" s="1254"/>
      <c r="PZT82" s="1254"/>
      <c r="PZU82" s="1254"/>
      <c r="PZV82" s="1254"/>
      <c r="PZW82" s="1254"/>
      <c r="PZX82" s="1254"/>
      <c r="PZY82" s="1254"/>
      <c r="PZZ82" s="1254"/>
      <c r="QAA82" s="1254"/>
      <c r="QAB82" s="1254"/>
      <c r="QAC82" s="1254"/>
      <c r="QAD82" s="1254"/>
      <c r="QAE82" s="1254"/>
      <c r="QAF82" s="1254"/>
      <c r="QAG82" s="1254"/>
      <c r="QAH82" s="1254"/>
      <c r="QAI82" s="1254"/>
      <c r="QAJ82" s="1254"/>
      <c r="QAK82" s="1254"/>
      <c r="QAL82" s="1254"/>
      <c r="QAM82" s="1254"/>
      <c r="QAN82" s="1254"/>
      <c r="QAO82" s="1254"/>
      <c r="QAP82" s="1254"/>
      <c r="QAQ82" s="1254"/>
      <c r="QAR82" s="1254"/>
      <c r="QAS82" s="1254"/>
      <c r="QAT82" s="1254"/>
      <c r="QAU82" s="1254"/>
      <c r="QAV82" s="1254"/>
      <c r="QAW82" s="1254"/>
      <c r="QAX82" s="1254"/>
      <c r="QAY82" s="1254"/>
      <c r="QAZ82" s="1254"/>
      <c r="QBA82" s="1254"/>
      <c r="QBB82" s="1254"/>
      <c r="QBC82" s="1254"/>
      <c r="QBD82" s="1254"/>
      <c r="QBE82" s="1254"/>
      <c r="QBF82" s="1254"/>
      <c r="QBG82" s="1254"/>
      <c r="QBH82" s="1254"/>
      <c r="QBI82" s="1254"/>
      <c r="QBJ82" s="1254"/>
      <c r="QBK82" s="1254"/>
      <c r="QBL82" s="1254"/>
      <c r="QBM82" s="1254"/>
      <c r="QBN82" s="1254"/>
      <c r="QBO82" s="1254"/>
      <c r="QBP82" s="1254"/>
      <c r="QBQ82" s="1254"/>
      <c r="QBR82" s="1254"/>
      <c r="QBS82" s="1254"/>
      <c r="QBT82" s="1254"/>
      <c r="QBU82" s="1254"/>
      <c r="QBV82" s="1254"/>
      <c r="QBW82" s="1254"/>
      <c r="QBX82" s="1254"/>
      <c r="QBY82" s="1254"/>
      <c r="QBZ82" s="1254"/>
      <c r="QCA82" s="1254"/>
      <c r="QCB82" s="1254"/>
      <c r="QCC82" s="1254"/>
      <c r="QCD82" s="1254"/>
      <c r="QCE82" s="1254"/>
      <c r="QCF82" s="1254"/>
      <c r="QCG82" s="1254"/>
      <c r="QCH82" s="1254"/>
      <c r="QCI82" s="1254"/>
      <c r="QCJ82" s="1254"/>
      <c r="QCK82" s="1254"/>
      <c r="QCL82" s="1254"/>
      <c r="QCM82" s="1254"/>
      <c r="QCN82" s="1254"/>
      <c r="QCO82" s="1254"/>
      <c r="QCP82" s="1254"/>
      <c r="QCQ82" s="1254"/>
      <c r="QCR82" s="1254"/>
      <c r="QCS82" s="1254"/>
      <c r="QCT82" s="1254"/>
      <c r="QCU82" s="1254"/>
      <c r="QCV82" s="1254"/>
      <c r="QCW82" s="1254"/>
      <c r="QCX82" s="1254"/>
      <c r="QCY82" s="1254"/>
      <c r="QCZ82" s="1254"/>
      <c r="QDA82" s="1254"/>
      <c r="QDB82" s="1254"/>
      <c r="QDC82" s="1254"/>
      <c r="QDD82" s="1254"/>
      <c r="QDE82" s="1254"/>
      <c r="QDF82" s="1254"/>
      <c r="QDG82" s="1254"/>
      <c r="QDH82" s="1254"/>
      <c r="QDI82" s="1254"/>
      <c r="QDJ82" s="1254"/>
      <c r="QDK82" s="1254"/>
      <c r="QDL82" s="1254"/>
      <c r="QDM82" s="1254"/>
      <c r="QDN82" s="1254"/>
      <c r="QDO82" s="1254"/>
      <c r="QDP82" s="1254"/>
      <c r="QDQ82" s="1254"/>
      <c r="QDR82" s="1254"/>
      <c r="QDS82" s="1254"/>
      <c r="QDT82" s="1254"/>
      <c r="QDU82" s="1254"/>
      <c r="QDV82" s="1254"/>
      <c r="QDW82" s="1254"/>
      <c r="QDX82" s="1254"/>
      <c r="QDY82" s="1254"/>
      <c r="QDZ82" s="1254"/>
      <c r="QEA82" s="1254"/>
      <c r="QEB82" s="1254"/>
      <c r="QEC82" s="1254"/>
      <c r="QED82" s="1254"/>
      <c r="QEE82" s="1254"/>
      <c r="QEF82" s="1254"/>
      <c r="QEG82" s="1254"/>
      <c r="QEH82" s="1254"/>
      <c r="QEI82" s="1254"/>
      <c r="QEJ82" s="1254"/>
      <c r="QEK82" s="1254"/>
      <c r="QEL82" s="1254"/>
      <c r="QEM82" s="1254"/>
      <c r="QEN82" s="1254"/>
      <c r="QEO82" s="1254"/>
      <c r="QEP82" s="1254"/>
      <c r="QEQ82" s="1254"/>
      <c r="QER82" s="1254"/>
      <c r="QES82" s="1254"/>
      <c r="QET82" s="1254"/>
      <c r="QEU82" s="1254"/>
      <c r="QEV82" s="1254"/>
      <c r="QEW82" s="1254"/>
      <c r="QEX82" s="1254"/>
      <c r="QEY82" s="1254"/>
      <c r="QEZ82" s="1254"/>
      <c r="QFA82" s="1254"/>
      <c r="QFB82" s="1254"/>
      <c r="QFC82" s="1254"/>
      <c r="QFD82" s="1254"/>
      <c r="QFE82" s="1254"/>
      <c r="QFF82" s="1254"/>
      <c r="QFG82" s="1254"/>
      <c r="QFH82" s="1254"/>
      <c r="QFI82" s="1254"/>
      <c r="QFJ82" s="1254"/>
      <c r="QFK82" s="1254"/>
      <c r="QFL82" s="1254"/>
      <c r="QFM82" s="1254"/>
      <c r="QFN82" s="1254"/>
      <c r="QFO82" s="1254"/>
      <c r="QFP82" s="1254"/>
      <c r="QFQ82" s="1254"/>
      <c r="QFR82" s="1254"/>
      <c r="QFS82" s="1254"/>
      <c r="QFT82" s="1254"/>
      <c r="QFU82" s="1254"/>
      <c r="QFV82" s="1254"/>
      <c r="QFW82" s="1254"/>
      <c r="QFX82" s="1254"/>
      <c r="QFY82" s="1254"/>
      <c r="QFZ82" s="1254"/>
      <c r="QGA82" s="1254"/>
      <c r="QGB82" s="1254"/>
      <c r="QGC82" s="1254"/>
      <c r="QGD82" s="1254"/>
      <c r="QGE82" s="1254"/>
      <c r="QGF82" s="1254"/>
      <c r="QGG82" s="1254"/>
      <c r="QGH82" s="1254"/>
      <c r="QGI82" s="1254"/>
      <c r="QGJ82" s="1254"/>
      <c r="QGK82" s="1254"/>
      <c r="QGL82" s="1254"/>
      <c r="QGM82" s="1254"/>
      <c r="QGN82" s="1254"/>
      <c r="QGO82" s="1254"/>
      <c r="QGP82" s="1254"/>
      <c r="QGQ82" s="1254"/>
      <c r="QGR82" s="1254"/>
      <c r="QGS82" s="1254"/>
      <c r="QGT82" s="1254"/>
      <c r="QGU82" s="1254"/>
      <c r="QGV82" s="1254"/>
      <c r="QGW82" s="1254"/>
      <c r="QGX82" s="1254"/>
      <c r="QGY82" s="1254"/>
      <c r="QGZ82" s="1254"/>
      <c r="QHA82" s="1254"/>
      <c r="QHB82" s="1254"/>
      <c r="QHC82" s="1254"/>
      <c r="QHD82" s="1254"/>
      <c r="QHE82" s="1254"/>
      <c r="QHF82" s="1254"/>
      <c r="QHG82" s="1254"/>
      <c r="QHH82" s="1254"/>
      <c r="QHI82" s="1254"/>
      <c r="QHJ82" s="1254"/>
      <c r="QHK82" s="1254"/>
      <c r="QHL82" s="1254"/>
      <c r="QHM82" s="1254"/>
      <c r="QHN82" s="1254"/>
      <c r="QHO82" s="1254"/>
      <c r="QHP82" s="1254"/>
      <c r="QHQ82" s="1254"/>
      <c r="QHR82" s="1254"/>
      <c r="QHS82" s="1254"/>
      <c r="QHT82" s="1254"/>
      <c r="QHU82" s="1254"/>
      <c r="QHV82" s="1254"/>
      <c r="QHW82" s="1254"/>
      <c r="QHX82" s="1254"/>
      <c r="QHY82" s="1254"/>
      <c r="QHZ82" s="1254"/>
      <c r="QIA82" s="1254"/>
      <c r="QIB82" s="1254"/>
      <c r="QIC82" s="1254"/>
      <c r="QID82" s="1254"/>
      <c r="QIE82" s="1254"/>
      <c r="QIF82" s="1254"/>
      <c r="QIG82" s="1254"/>
      <c r="QIH82" s="1254"/>
      <c r="QII82" s="1254"/>
      <c r="QIJ82" s="1254"/>
      <c r="QIK82" s="1254"/>
      <c r="QIL82" s="1254"/>
      <c r="QIM82" s="1254"/>
      <c r="QIN82" s="1254"/>
      <c r="QIO82" s="1254"/>
      <c r="QIP82" s="1254"/>
      <c r="QIQ82" s="1254"/>
      <c r="QIS82" s="1254"/>
      <c r="QIX82" s="1254"/>
      <c r="QIY82" s="1254"/>
      <c r="QJA82" s="1254"/>
      <c r="QJB82" s="1254"/>
      <c r="QJC82" s="1254"/>
      <c r="QJD82" s="1254"/>
      <c r="QJE82" s="1254"/>
      <c r="QJF82" s="1254"/>
      <c r="QJG82" s="1254"/>
      <c r="QJH82" s="1254"/>
      <c r="QJI82" s="1254"/>
      <c r="QJJ82" s="1254"/>
      <c r="QJK82" s="1254"/>
      <c r="QJL82" s="1254"/>
      <c r="QJM82" s="1254"/>
      <c r="QJN82" s="1254"/>
      <c r="QJO82" s="1254"/>
      <c r="QJP82" s="1254"/>
      <c r="QJQ82" s="1254"/>
      <c r="QJR82" s="1254"/>
      <c r="QJS82" s="1254"/>
      <c r="QJT82" s="1254"/>
      <c r="QJU82" s="1254"/>
      <c r="QJV82" s="1254"/>
      <c r="QJW82" s="1254"/>
      <c r="QJX82" s="1254"/>
      <c r="QJY82" s="1254"/>
      <c r="QJZ82" s="1254"/>
      <c r="QKA82" s="1254"/>
      <c r="QKB82" s="1254"/>
      <c r="QKC82" s="1254"/>
      <c r="QKD82" s="1254"/>
      <c r="QKE82" s="1254"/>
      <c r="QKF82" s="1254"/>
      <c r="QKG82" s="1254"/>
      <c r="QKH82" s="1254"/>
      <c r="QKI82" s="1254"/>
      <c r="QKJ82" s="1254"/>
      <c r="QKK82" s="1254"/>
      <c r="QKL82" s="1254"/>
      <c r="QKM82" s="1254"/>
      <c r="QKN82" s="1254"/>
      <c r="QKO82" s="1254"/>
      <c r="QKP82" s="1254"/>
      <c r="QKQ82" s="1254"/>
      <c r="QKR82" s="1254"/>
      <c r="QKS82" s="1254"/>
      <c r="QKT82" s="1254"/>
      <c r="QKU82" s="1254"/>
      <c r="QKV82" s="1254"/>
      <c r="QKW82" s="1254"/>
      <c r="QKX82" s="1254"/>
      <c r="QKY82" s="1254"/>
      <c r="QKZ82" s="1254"/>
      <c r="QLA82" s="1254"/>
      <c r="QLB82" s="1254"/>
      <c r="QLC82" s="1254"/>
      <c r="QLD82" s="1254"/>
      <c r="QLE82" s="1254"/>
      <c r="QLF82" s="1254"/>
      <c r="QLG82" s="1254"/>
      <c r="QLH82" s="1254"/>
      <c r="QLI82" s="1254"/>
      <c r="QLJ82" s="1254"/>
      <c r="QLK82" s="1254"/>
      <c r="QLL82" s="1254"/>
      <c r="QLM82" s="1254"/>
      <c r="QLN82" s="1254"/>
      <c r="QLO82" s="1254"/>
      <c r="QLP82" s="1254"/>
      <c r="QLQ82" s="1254"/>
      <c r="QLR82" s="1254"/>
      <c r="QLS82" s="1254"/>
      <c r="QLT82" s="1254"/>
      <c r="QLU82" s="1254"/>
      <c r="QLV82" s="1254"/>
      <c r="QLW82" s="1254"/>
      <c r="QLX82" s="1254"/>
      <c r="QLY82" s="1254"/>
      <c r="QLZ82" s="1254"/>
      <c r="QMA82" s="1254"/>
      <c r="QMB82" s="1254"/>
      <c r="QMC82" s="1254"/>
      <c r="QMD82" s="1254"/>
      <c r="QME82" s="1254"/>
      <c r="QMF82" s="1254"/>
      <c r="QMG82" s="1254"/>
      <c r="QMH82" s="1254"/>
      <c r="QMI82" s="1254"/>
      <c r="QMJ82" s="1254"/>
      <c r="QMK82" s="1254"/>
      <c r="QML82" s="1254"/>
      <c r="QMM82" s="1254"/>
      <c r="QMN82" s="1254"/>
      <c r="QMO82" s="1254"/>
      <c r="QMP82" s="1254"/>
      <c r="QMQ82" s="1254"/>
      <c r="QMR82" s="1254"/>
      <c r="QMS82" s="1254"/>
      <c r="QMT82" s="1254"/>
      <c r="QMU82" s="1254"/>
      <c r="QMV82" s="1254"/>
      <c r="QMW82" s="1254"/>
      <c r="QMX82" s="1254"/>
      <c r="QMY82" s="1254"/>
      <c r="QMZ82" s="1254"/>
      <c r="QNA82" s="1254"/>
      <c r="QNB82" s="1254"/>
      <c r="QNC82" s="1254"/>
      <c r="QND82" s="1254"/>
      <c r="QNE82" s="1254"/>
      <c r="QNF82" s="1254"/>
      <c r="QNG82" s="1254"/>
      <c r="QNH82" s="1254"/>
      <c r="QNI82" s="1254"/>
      <c r="QNJ82" s="1254"/>
      <c r="QNK82" s="1254"/>
      <c r="QNL82" s="1254"/>
      <c r="QNM82" s="1254"/>
      <c r="QNN82" s="1254"/>
      <c r="QNO82" s="1254"/>
      <c r="QNP82" s="1254"/>
      <c r="QNQ82" s="1254"/>
      <c r="QNR82" s="1254"/>
      <c r="QNS82" s="1254"/>
      <c r="QNT82" s="1254"/>
      <c r="QNU82" s="1254"/>
      <c r="QNV82" s="1254"/>
      <c r="QNW82" s="1254"/>
      <c r="QNX82" s="1254"/>
      <c r="QNY82" s="1254"/>
      <c r="QNZ82" s="1254"/>
      <c r="QOA82" s="1254"/>
      <c r="QOB82" s="1254"/>
      <c r="QOC82" s="1254"/>
      <c r="QOD82" s="1254"/>
      <c r="QOE82" s="1254"/>
      <c r="QOF82" s="1254"/>
      <c r="QOG82" s="1254"/>
      <c r="QOH82" s="1254"/>
      <c r="QOI82" s="1254"/>
      <c r="QOJ82" s="1254"/>
      <c r="QOK82" s="1254"/>
      <c r="QOL82" s="1254"/>
      <c r="QOM82" s="1254"/>
      <c r="QON82" s="1254"/>
      <c r="QOO82" s="1254"/>
      <c r="QOP82" s="1254"/>
      <c r="QOQ82" s="1254"/>
      <c r="QOR82" s="1254"/>
      <c r="QOS82" s="1254"/>
      <c r="QOT82" s="1254"/>
      <c r="QOU82" s="1254"/>
      <c r="QOV82" s="1254"/>
      <c r="QOW82" s="1254"/>
      <c r="QOX82" s="1254"/>
      <c r="QOY82" s="1254"/>
      <c r="QOZ82" s="1254"/>
      <c r="QPA82" s="1254"/>
      <c r="QPB82" s="1254"/>
      <c r="QPC82" s="1254"/>
      <c r="QPD82" s="1254"/>
      <c r="QPE82" s="1254"/>
      <c r="QPF82" s="1254"/>
      <c r="QPG82" s="1254"/>
      <c r="QPH82" s="1254"/>
      <c r="QPI82" s="1254"/>
      <c r="QPJ82" s="1254"/>
      <c r="QPK82" s="1254"/>
      <c r="QPL82" s="1254"/>
      <c r="QPM82" s="1254"/>
      <c r="QPN82" s="1254"/>
      <c r="QPO82" s="1254"/>
      <c r="QPP82" s="1254"/>
      <c r="QPQ82" s="1254"/>
      <c r="QPR82" s="1254"/>
      <c r="QPS82" s="1254"/>
      <c r="QPT82" s="1254"/>
      <c r="QPU82" s="1254"/>
      <c r="QPV82" s="1254"/>
      <c r="QPW82" s="1254"/>
      <c r="QPX82" s="1254"/>
      <c r="QPY82" s="1254"/>
      <c r="QPZ82" s="1254"/>
      <c r="QQA82" s="1254"/>
      <c r="QQB82" s="1254"/>
      <c r="QQC82" s="1254"/>
      <c r="QQD82" s="1254"/>
      <c r="QQE82" s="1254"/>
      <c r="QQF82" s="1254"/>
      <c r="QQG82" s="1254"/>
      <c r="QQH82" s="1254"/>
      <c r="QQI82" s="1254"/>
      <c r="QQJ82" s="1254"/>
      <c r="QQK82" s="1254"/>
      <c r="QQL82" s="1254"/>
      <c r="QQM82" s="1254"/>
      <c r="QQN82" s="1254"/>
      <c r="QQO82" s="1254"/>
      <c r="QQP82" s="1254"/>
      <c r="QQQ82" s="1254"/>
      <c r="QQR82" s="1254"/>
      <c r="QQS82" s="1254"/>
      <c r="QQT82" s="1254"/>
      <c r="QQU82" s="1254"/>
      <c r="QQV82" s="1254"/>
      <c r="QQW82" s="1254"/>
      <c r="QQX82" s="1254"/>
      <c r="QQY82" s="1254"/>
      <c r="QQZ82" s="1254"/>
      <c r="QRA82" s="1254"/>
      <c r="QRB82" s="1254"/>
      <c r="QRC82" s="1254"/>
      <c r="QRD82" s="1254"/>
      <c r="QRE82" s="1254"/>
      <c r="QRF82" s="1254"/>
      <c r="QRG82" s="1254"/>
      <c r="QRH82" s="1254"/>
      <c r="QRI82" s="1254"/>
      <c r="QRJ82" s="1254"/>
      <c r="QRK82" s="1254"/>
      <c r="QRL82" s="1254"/>
      <c r="QRM82" s="1254"/>
      <c r="QRN82" s="1254"/>
      <c r="QRO82" s="1254"/>
      <c r="QRP82" s="1254"/>
      <c r="QRQ82" s="1254"/>
      <c r="QRR82" s="1254"/>
      <c r="QRS82" s="1254"/>
      <c r="QRT82" s="1254"/>
      <c r="QRU82" s="1254"/>
      <c r="QRV82" s="1254"/>
      <c r="QRW82" s="1254"/>
      <c r="QRX82" s="1254"/>
      <c r="QRY82" s="1254"/>
      <c r="QRZ82" s="1254"/>
      <c r="QSA82" s="1254"/>
      <c r="QSB82" s="1254"/>
      <c r="QSC82" s="1254"/>
      <c r="QSD82" s="1254"/>
      <c r="QSE82" s="1254"/>
      <c r="QSF82" s="1254"/>
      <c r="QSG82" s="1254"/>
      <c r="QSH82" s="1254"/>
      <c r="QSI82" s="1254"/>
      <c r="QSJ82" s="1254"/>
      <c r="QSK82" s="1254"/>
      <c r="QSL82" s="1254"/>
      <c r="QSM82" s="1254"/>
      <c r="QSO82" s="1254"/>
      <c r="QST82" s="1254"/>
      <c r="QSU82" s="1254"/>
      <c r="QSW82" s="1254"/>
      <c r="QSX82" s="1254"/>
      <c r="QSY82" s="1254"/>
      <c r="QSZ82" s="1254"/>
      <c r="QTA82" s="1254"/>
      <c r="QTB82" s="1254"/>
      <c r="QTC82" s="1254"/>
      <c r="QTD82" s="1254"/>
      <c r="QTE82" s="1254"/>
      <c r="QTF82" s="1254"/>
      <c r="QTG82" s="1254"/>
      <c r="QTH82" s="1254"/>
      <c r="QTI82" s="1254"/>
      <c r="QTJ82" s="1254"/>
      <c r="QTK82" s="1254"/>
      <c r="QTL82" s="1254"/>
      <c r="QTM82" s="1254"/>
      <c r="QTN82" s="1254"/>
      <c r="QTO82" s="1254"/>
      <c r="QTP82" s="1254"/>
      <c r="QTQ82" s="1254"/>
      <c r="QTR82" s="1254"/>
      <c r="QTS82" s="1254"/>
      <c r="QTT82" s="1254"/>
      <c r="QTU82" s="1254"/>
      <c r="QTV82" s="1254"/>
      <c r="QTW82" s="1254"/>
      <c r="QTX82" s="1254"/>
      <c r="QTY82" s="1254"/>
      <c r="QTZ82" s="1254"/>
      <c r="QUA82" s="1254"/>
      <c r="QUB82" s="1254"/>
      <c r="QUC82" s="1254"/>
      <c r="QUD82" s="1254"/>
      <c r="QUE82" s="1254"/>
      <c r="QUF82" s="1254"/>
      <c r="QUG82" s="1254"/>
      <c r="QUH82" s="1254"/>
      <c r="QUI82" s="1254"/>
      <c r="QUJ82" s="1254"/>
      <c r="QUK82" s="1254"/>
      <c r="QUL82" s="1254"/>
      <c r="QUM82" s="1254"/>
      <c r="QUN82" s="1254"/>
      <c r="QUO82" s="1254"/>
      <c r="QUP82" s="1254"/>
      <c r="QUQ82" s="1254"/>
      <c r="QUR82" s="1254"/>
      <c r="QUS82" s="1254"/>
      <c r="QUT82" s="1254"/>
      <c r="QUU82" s="1254"/>
      <c r="QUV82" s="1254"/>
      <c r="QUW82" s="1254"/>
      <c r="QUX82" s="1254"/>
      <c r="QUY82" s="1254"/>
      <c r="QUZ82" s="1254"/>
      <c r="QVA82" s="1254"/>
      <c r="QVB82" s="1254"/>
      <c r="QVC82" s="1254"/>
      <c r="QVD82" s="1254"/>
      <c r="QVE82" s="1254"/>
      <c r="QVF82" s="1254"/>
      <c r="QVG82" s="1254"/>
      <c r="QVH82" s="1254"/>
      <c r="QVI82" s="1254"/>
      <c r="QVJ82" s="1254"/>
      <c r="QVK82" s="1254"/>
      <c r="QVL82" s="1254"/>
      <c r="QVM82" s="1254"/>
      <c r="QVN82" s="1254"/>
      <c r="QVO82" s="1254"/>
      <c r="QVP82" s="1254"/>
      <c r="QVQ82" s="1254"/>
      <c r="QVR82" s="1254"/>
      <c r="QVS82" s="1254"/>
      <c r="QVT82" s="1254"/>
      <c r="QVU82" s="1254"/>
      <c r="QVV82" s="1254"/>
      <c r="QVW82" s="1254"/>
      <c r="QVX82" s="1254"/>
      <c r="QVY82" s="1254"/>
      <c r="QVZ82" s="1254"/>
      <c r="QWA82" s="1254"/>
      <c r="QWB82" s="1254"/>
      <c r="QWC82" s="1254"/>
      <c r="QWD82" s="1254"/>
      <c r="QWE82" s="1254"/>
      <c r="QWF82" s="1254"/>
      <c r="QWG82" s="1254"/>
      <c r="QWH82" s="1254"/>
      <c r="QWI82" s="1254"/>
      <c r="QWJ82" s="1254"/>
      <c r="QWK82" s="1254"/>
      <c r="QWL82" s="1254"/>
      <c r="QWM82" s="1254"/>
      <c r="QWN82" s="1254"/>
      <c r="QWO82" s="1254"/>
      <c r="QWP82" s="1254"/>
      <c r="QWQ82" s="1254"/>
      <c r="QWR82" s="1254"/>
      <c r="QWS82" s="1254"/>
      <c r="QWT82" s="1254"/>
      <c r="QWU82" s="1254"/>
      <c r="QWV82" s="1254"/>
      <c r="QWW82" s="1254"/>
      <c r="QWX82" s="1254"/>
      <c r="QWY82" s="1254"/>
      <c r="QWZ82" s="1254"/>
      <c r="QXA82" s="1254"/>
      <c r="QXB82" s="1254"/>
      <c r="QXC82" s="1254"/>
      <c r="QXD82" s="1254"/>
      <c r="QXE82" s="1254"/>
      <c r="QXF82" s="1254"/>
      <c r="QXG82" s="1254"/>
      <c r="QXH82" s="1254"/>
      <c r="QXI82" s="1254"/>
      <c r="QXJ82" s="1254"/>
      <c r="QXK82" s="1254"/>
      <c r="QXL82" s="1254"/>
      <c r="QXM82" s="1254"/>
      <c r="QXN82" s="1254"/>
      <c r="QXO82" s="1254"/>
      <c r="QXP82" s="1254"/>
      <c r="QXQ82" s="1254"/>
      <c r="QXR82" s="1254"/>
      <c r="QXS82" s="1254"/>
      <c r="QXT82" s="1254"/>
      <c r="QXU82" s="1254"/>
      <c r="QXV82" s="1254"/>
      <c r="QXW82" s="1254"/>
      <c r="QXX82" s="1254"/>
      <c r="QXY82" s="1254"/>
      <c r="QXZ82" s="1254"/>
      <c r="QYA82" s="1254"/>
      <c r="QYB82" s="1254"/>
      <c r="QYC82" s="1254"/>
      <c r="QYD82" s="1254"/>
      <c r="QYE82" s="1254"/>
      <c r="QYF82" s="1254"/>
      <c r="QYG82" s="1254"/>
      <c r="QYH82" s="1254"/>
      <c r="QYI82" s="1254"/>
      <c r="QYJ82" s="1254"/>
      <c r="QYK82" s="1254"/>
      <c r="QYL82" s="1254"/>
      <c r="QYM82" s="1254"/>
      <c r="QYN82" s="1254"/>
      <c r="QYO82" s="1254"/>
      <c r="QYP82" s="1254"/>
      <c r="QYQ82" s="1254"/>
      <c r="QYR82" s="1254"/>
      <c r="QYS82" s="1254"/>
      <c r="QYT82" s="1254"/>
      <c r="QYU82" s="1254"/>
      <c r="QYV82" s="1254"/>
      <c r="QYW82" s="1254"/>
      <c r="QYX82" s="1254"/>
      <c r="QYY82" s="1254"/>
      <c r="QYZ82" s="1254"/>
      <c r="QZA82" s="1254"/>
      <c r="QZB82" s="1254"/>
      <c r="QZC82" s="1254"/>
      <c r="QZD82" s="1254"/>
      <c r="QZE82" s="1254"/>
      <c r="QZF82" s="1254"/>
      <c r="QZG82" s="1254"/>
      <c r="QZH82" s="1254"/>
      <c r="QZI82" s="1254"/>
      <c r="QZJ82" s="1254"/>
      <c r="QZK82" s="1254"/>
      <c r="QZL82" s="1254"/>
      <c r="QZM82" s="1254"/>
      <c r="QZN82" s="1254"/>
      <c r="QZO82" s="1254"/>
      <c r="QZP82" s="1254"/>
      <c r="QZQ82" s="1254"/>
      <c r="QZR82" s="1254"/>
      <c r="QZS82" s="1254"/>
      <c r="QZT82" s="1254"/>
      <c r="QZU82" s="1254"/>
      <c r="QZV82" s="1254"/>
      <c r="QZW82" s="1254"/>
      <c r="QZX82" s="1254"/>
      <c r="QZY82" s="1254"/>
      <c r="QZZ82" s="1254"/>
      <c r="RAA82" s="1254"/>
      <c r="RAB82" s="1254"/>
      <c r="RAC82" s="1254"/>
      <c r="RAD82" s="1254"/>
      <c r="RAE82" s="1254"/>
      <c r="RAF82" s="1254"/>
      <c r="RAG82" s="1254"/>
      <c r="RAH82" s="1254"/>
      <c r="RAI82" s="1254"/>
      <c r="RAJ82" s="1254"/>
      <c r="RAK82" s="1254"/>
      <c r="RAL82" s="1254"/>
      <c r="RAM82" s="1254"/>
      <c r="RAN82" s="1254"/>
      <c r="RAO82" s="1254"/>
      <c r="RAP82" s="1254"/>
      <c r="RAQ82" s="1254"/>
      <c r="RAR82" s="1254"/>
      <c r="RAS82" s="1254"/>
      <c r="RAT82" s="1254"/>
      <c r="RAU82" s="1254"/>
      <c r="RAV82" s="1254"/>
      <c r="RAW82" s="1254"/>
      <c r="RAX82" s="1254"/>
      <c r="RAY82" s="1254"/>
      <c r="RAZ82" s="1254"/>
      <c r="RBA82" s="1254"/>
      <c r="RBB82" s="1254"/>
      <c r="RBC82" s="1254"/>
      <c r="RBD82" s="1254"/>
      <c r="RBE82" s="1254"/>
      <c r="RBF82" s="1254"/>
      <c r="RBG82" s="1254"/>
      <c r="RBH82" s="1254"/>
      <c r="RBI82" s="1254"/>
      <c r="RBJ82" s="1254"/>
      <c r="RBK82" s="1254"/>
      <c r="RBL82" s="1254"/>
      <c r="RBM82" s="1254"/>
      <c r="RBN82" s="1254"/>
      <c r="RBO82" s="1254"/>
      <c r="RBP82" s="1254"/>
      <c r="RBQ82" s="1254"/>
      <c r="RBR82" s="1254"/>
      <c r="RBS82" s="1254"/>
      <c r="RBT82" s="1254"/>
      <c r="RBU82" s="1254"/>
      <c r="RBV82" s="1254"/>
      <c r="RBW82" s="1254"/>
      <c r="RBX82" s="1254"/>
      <c r="RBY82" s="1254"/>
      <c r="RBZ82" s="1254"/>
      <c r="RCA82" s="1254"/>
      <c r="RCB82" s="1254"/>
      <c r="RCC82" s="1254"/>
      <c r="RCD82" s="1254"/>
      <c r="RCE82" s="1254"/>
      <c r="RCF82" s="1254"/>
      <c r="RCG82" s="1254"/>
      <c r="RCH82" s="1254"/>
      <c r="RCI82" s="1254"/>
      <c r="RCK82" s="1254"/>
      <c r="RCP82" s="1254"/>
      <c r="RCQ82" s="1254"/>
      <c r="RCS82" s="1254"/>
      <c r="RCT82" s="1254"/>
      <c r="RCU82" s="1254"/>
      <c r="RCV82" s="1254"/>
      <c r="RCW82" s="1254"/>
      <c r="RCX82" s="1254"/>
      <c r="RCY82" s="1254"/>
      <c r="RCZ82" s="1254"/>
      <c r="RDA82" s="1254"/>
      <c r="RDB82" s="1254"/>
      <c r="RDC82" s="1254"/>
      <c r="RDD82" s="1254"/>
      <c r="RDE82" s="1254"/>
      <c r="RDF82" s="1254"/>
      <c r="RDG82" s="1254"/>
      <c r="RDH82" s="1254"/>
      <c r="RDI82" s="1254"/>
      <c r="RDJ82" s="1254"/>
      <c r="RDK82" s="1254"/>
      <c r="RDL82" s="1254"/>
      <c r="RDM82" s="1254"/>
      <c r="RDN82" s="1254"/>
      <c r="RDO82" s="1254"/>
      <c r="RDP82" s="1254"/>
      <c r="RDQ82" s="1254"/>
      <c r="RDR82" s="1254"/>
      <c r="RDS82" s="1254"/>
      <c r="RDT82" s="1254"/>
      <c r="RDU82" s="1254"/>
      <c r="RDV82" s="1254"/>
      <c r="RDW82" s="1254"/>
      <c r="RDX82" s="1254"/>
      <c r="RDY82" s="1254"/>
      <c r="RDZ82" s="1254"/>
      <c r="REA82" s="1254"/>
      <c r="REB82" s="1254"/>
      <c r="REC82" s="1254"/>
      <c r="RED82" s="1254"/>
      <c r="REE82" s="1254"/>
      <c r="REF82" s="1254"/>
      <c r="REG82" s="1254"/>
      <c r="REH82" s="1254"/>
      <c r="REI82" s="1254"/>
      <c r="REJ82" s="1254"/>
      <c r="REK82" s="1254"/>
      <c r="REL82" s="1254"/>
      <c r="REM82" s="1254"/>
      <c r="REN82" s="1254"/>
      <c r="REO82" s="1254"/>
      <c r="REP82" s="1254"/>
      <c r="REQ82" s="1254"/>
      <c r="RER82" s="1254"/>
      <c r="RES82" s="1254"/>
      <c r="RET82" s="1254"/>
      <c r="REU82" s="1254"/>
      <c r="REV82" s="1254"/>
      <c r="REW82" s="1254"/>
      <c r="REX82" s="1254"/>
      <c r="REY82" s="1254"/>
      <c r="REZ82" s="1254"/>
      <c r="RFA82" s="1254"/>
      <c r="RFB82" s="1254"/>
      <c r="RFC82" s="1254"/>
      <c r="RFD82" s="1254"/>
      <c r="RFE82" s="1254"/>
      <c r="RFF82" s="1254"/>
      <c r="RFG82" s="1254"/>
      <c r="RFH82" s="1254"/>
      <c r="RFI82" s="1254"/>
      <c r="RFJ82" s="1254"/>
      <c r="RFK82" s="1254"/>
      <c r="RFL82" s="1254"/>
      <c r="RFM82" s="1254"/>
      <c r="RFN82" s="1254"/>
      <c r="RFO82" s="1254"/>
      <c r="RFP82" s="1254"/>
      <c r="RFQ82" s="1254"/>
      <c r="RFR82" s="1254"/>
      <c r="RFS82" s="1254"/>
      <c r="RFT82" s="1254"/>
      <c r="RFU82" s="1254"/>
      <c r="RFV82" s="1254"/>
      <c r="RFW82" s="1254"/>
      <c r="RFX82" s="1254"/>
      <c r="RFY82" s="1254"/>
      <c r="RFZ82" s="1254"/>
      <c r="RGA82" s="1254"/>
      <c r="RGB82" s="1254"/>
      <c r="RGC82" s="1254"/>
      <c r="RGD82" s="1254"/>
      <c r="RGE82" s="1254"/>
      <c r="RGF82" s="1254"/>
      <c r="RGG82" s="1254"/>
      <c r="RGH82" s="1254"/>
      <c r="RGI82" s="1254"/>
      <c r="RGJ82" s="1254"/>
      <c r="RGK82" s="1254"/>
      <c r="RGL82" s="1254"/>
      <c r="RGM82" s="1254"/>
      <c r="RGN82" s="1254"/>
      <c r="RGO82" s="1254"/>
      <c r="RGP82" s="1254"/>
      <c r="RGQ82" s="1254"/>
      <c r="RGR82" s="1254"/>
      <c r="RGS82" s="1254"/>
      <c r="RGT82" s="1254"/>
      <c r="RGU82" s="1254"/>
      <c r="RGV82" s="1254"/>
      <c r="RGW82" s="1254"/>
      <c r="RGX82" s="1254"/>
      <c r="RGY82" s="1254"/>
      <c r="RGZ82" s="1254"/>
      <c r="RHA82" s="1254"/>
      <c r="RHB82" s="1254"/>
      <c r="RHC82" s="1254"/>
      <c r="RHD82" s="1254"/>
      <c r="RHE82" s="1254"/>
      <c r="RHF82" s="1254"/>
      <c r="RHG82" s="1254"/>
      <c r="RHH82" s="1254"/>
      <c r="RHI82" s="1254"/>
      <c r="RHJ82" s="1254"/>
      <c r="RHK82" s="1254"/>
      <c r="RHL82" s="1254"/>
      <c r="RHM82" s="1254"/>
      <c r="RHN82" s="1254"/>
      <c r="RHO82" s="1254"/>
      <c r="RHP82" s="1254"/>
      <c r="RHQ82" s="1254"/>
      <c r="RHR82" s="1254"/>
      <c r="RHS82" s="1254"/>
      <c r="RHT82" s="1254"/>
      <c r="RHU82" s="1254"/>
      <c r="RHV82" s="1254"/>
      <c r="RHW82" s="1254"/>
      <c r="RHX82" s="1254"/>
      <c r="RHY82" s="1254"/>
      <c r="RHZ82" s="1254"/>
      <c r="RIA82" s="1254"/>
      <c r="RIB82" s="1254"/>
      <c r="RIC82" s="1254"/>
      <c r="RID82" s="1254"/>
      <c r="RIE82" s="1254"/>
      <c r="RIF82" s="1254"/>
      <c r="RIG82" s="1254"/>
      <c r="RIH82" s="1254"/>
      <c r="RII82" s="1254"/>
      <c r="RIJ82" s="1254"/>
      <c r="RIK82" s="1254"/>
      <c r="RIL82" s="1254"/>
      <c r="RIM82" s="1254"/>
      <c r="RIN82" s="1254"/>
      <c r="RIO82" s="1254"/>
      <c r="RIP82" s="1254"/>
      <c r="RIQ82" s="1254"/>
      <c r="RIR82" s="1254"/>
      <c r="RIS82" s="1254"/>
      <c r="RIT82" s="1254"/>
      <c r="RIU82" s="1254"/>
      <c r="RIV82" s="1254"/>
      <c r="RIW82" s="1254"/>
      <c r="RIX82" s="1254"/>
      <c r="RIY82" s="1254"/>
      <c r="RIZ82" s="1254"/>
      <c r="RJA82" s="1254"/>
      <c r="RJB82" s="1254"/>
      <c r="RJC82" s="1254"/>
      <c r="RJD82" s="1254"/>
      <c r="RJE82" s="1254"/>
      <c r="RJF82" s="1254"/>
      <c r="RJG82" s="1254"/>
      <c r="RJH82" s="1254"/>
      <c r="RJI82" s="1254"/>
      <c r="RJJ82" s="1254"/>
      <c r="RJK82" s="1254"/>
      <c r="RJL82" s="1254"/>
      <c r="RJM82" s="1254"/>
      <c r="RJN82" s="1254"/>
      <c r="RJO82" s="1254"/>
      <c r="RJP82" s="1254"/>
      <c r="RJQ82" s="1254"/>
      <c r="RJR82" s="1254"/>
      <c r="RJS82" s="1254"/>
      <c r="RJT82" s="1254"/>
      <c r="RJU82" s="1254"/>
      <c r="RJV82" s="1254"/>
      <c r="RJW82" s="1254"/>
      <c r="RJX82" s="1254"/>
      <c r="RJY82" s="1254"/>
      <c r="RJZ82" s="1254"/>
      <c r="RKA82" s="1254"/>
      <c r="RKB82" s="1254"/>
      <c r="RKC82" s="1254"/>
      <c r="RKD82" s="1254"/>
      <c r="RKE82" s="1254"/>
      <c r="RKF82" s="1254"/>
      <c r="RKG82" s="1254"/>
      <c r="RKH82" s="1254"/>
      <c r="RKI82" s="1254"/>
      <c r="RKJ82" s="1254"/>
      <c r="RKK82" s="1254"/>
      <c r="RKL82" s="1254"/>
      <c r="RKM82" s="1254"/>
      <c r="RKN82" s="1254"/>
      <c r="RKO82" s="1254"/>
      <c r="RKP82" s="1254"/>
      <c r="RKQ82" s="1254"/>
      <c r="RKR82" s="1254"/>
      <c r="RKS82" s="1254"/>
      <c r="RKT82" s="1254"/>
      <c r="RKU82" s="1254"/>
      <c r="RKV82" s="1254"/>
      <c r="RKW82" s="1254"/>
      <c r="RKX82" s="1254"/>
      <c r="RKY82" s="1254"/>
      <c r="RKZ82" s="1254"/>
      <c r="RLA82" s="1254"/>
      <c r="RLB82" s="1254"/>
      <c r="RLC82" s="1254"/>
      <c r="RLD82" s="1254"/>
      <c r="RLE82" s="1254"/>
      <c r="RLF82" s="1254"/>
      <c r="RLG82" s="1254"/>
      <c r="RLH82" s="1254"/>
      <c r="RLI82" s="1254"/>
      <c r="RLJ82" s="1254"/>
      <c r="RLK82" s="1254"/>
      <c r="RLL82" s="1254"/>
      <c r="RLM82" s="1254"/>
      <c r="RLN82" s="1254"/>
      <c r="RLO82" s="1254"/>
      <c r="RLP82" s="1254"/>
      <c r="RLQ82" s="1254"/>
      <c r="RLR82" s="1254"/>
      <c r="RLS82" s="1254"/>
      <c r="RLT82" s="1254"/>
      <c r="RLU82" s="1254"/>
      <c r="RLV82" s="1254"/>
      <c r="RLW82" s="1254"/>
      <c r="RLX82" s="1254"/>
      <c r="RLY82" s="1254"/>
      <c r="RLZ82" s="1254"/>
      <c r="RMA82" s="1254"/>
      <c r="RMB82" s="1254"/>
      <c r="RMC82" s="1254"/>
      <c r="RMD82" s="1254"/>
      <c r="RME82" s="1254"/>
      <c r="RMG82" s="1254"/>
      <c r="RML82" s="1254"/>
      <c r="RMM82" s="1254"/>
      <c r="RMO82" s="1254"/>
      <c r="RMP82" s="1254"/>
      <c r="RMQ82" s="1254"/>
      <c r="RMR82" s="1254"/>
      <c r="RMS82" s="1254"/>
      <c r="RMT82" s="1254"/>
      <c r="RMU82" s="1254"/>
      <c r="RMV82" s="1254"/>
      <c r="RMW82" s="1254"/>
      <c r="RMX82" s="1254"/>
      <c r="RMY82" s="1254"/>
      <c r="RMZ82" s="1254"/>
      <c r="RNA82" s="1254"/>
      <c r="RNB82" s="1254"/>
      <c r="RNC82" s="1254"/>
      <c r="RND82" s="1254"/>
      <c r="RNE82" s="1254"/>
      <c r="RNF82" s="1254"/>
      <c r="RNG82" s="1254"/>
      <c r="RNH82" s="1254"/>
      <c r="RNI82" s="1254"/>
      <c r="RNJ82" s="1254"/>
      <c r="RNK82" s="1254"/>
      <c r="RNL82" s="1254"/>
      <c r="RNM82" s="1254"/>
      <c r="RNN82" s="1254"/>
      <c r="RNO82" s="1254"/>
      <c r="RNP82" s="1254"/>
      <c r="RNQ82" s="1254"/>
      <c r="RNR82" s="1254"/>
      <c r="RNS82" s="1254"/>
      <c r="RNT82" s="1254"/>
      <c r="RNU82" s="1254"/>
      <c r="RNV82" s="1254"/>
      <c r="RNW82" s="1254"/>
      <c r="RNX82" s="1254"/>
      <c r="RNY82" s="1254"/>
      <c r="RNZ82" s="1254"/>
      <c r="ROA82" s="1254"/>
      <c r="ROB82" s="1254"/>
      <c r="ROC82" s="1254"/>
      <c r="ROD82" s="1254"/>
      <c r="ROE82" s="1254"/>
      <c r="ROF82" s="1254"/>
      <c r="ROG82" s="1254"/>
      <c r="ROH82" s="1254"/>
      <c r="ROI82" s="1254"/>
      <c r="ROJ82" s="1254"/>
      <c r="ROK82" s="1254"/>
      <c r="ROL82" s="1254"/>
      <c r="ROM82" s="1254"/>
      <c r="RON82" s="1254"/>
      <c r="ROO82" s="1254"/>
      <c r="ROP82" s="1254"/>
      <c r="ROQ82" s="1254"/>
      <c r="ROR82" s="1254"/>
      <c r="ROS82" s="1254"/>
      <c r="ROT82" s="1254"/>
      <c r="ROU82" s="1254"/>
      <c r="ROV82" s="1254"/>
      <c r="ROW82" s="1254"/>
      <c r="ROX82" s="1254"/>
      <c r="ROY82" s="1254"/>
      <c r="ROZ82" s="1254"/>
      <c r="RPA82" s="1254"/>
      <c r="RPB82" s="1254"/>
      <c r="RPC82" s="1254"/>
      <c r="RPD82" s="1254"/>
      <c r="RPE82" s="1254"/>
      <c r="RPF82" s="1254"/>
      <c r="RPG82" s="1254"/>
      <c r="RPH82" s="1254"/>
      <c r="RPI82" s="1254"/>
      <c r="RPJ82" s="1254"/>
      <c r="RPK82" s="1254"/>
      <c r="RPL82" s="1254"/>
      <c r="RPM82" s="1254"/>
      <c r="RPN82" s="1254"/>
      <c r="RPO82" s="1254"/>
      <c r="RPP82" s="1254"/>
      <c r="RPQ82" s="1254"/>
      <c r="RPR82" s="1254"/>
      <c r="RPS82" s="1254"/>
      <c r="RPT82" s="1254"/>
      <c r="RPU82" s="1254"/>
      <c r="RPV82" s="1254"/>
      <c r="RPW82" s="1254"/>
      <c r="RPX82" s="1254"/>
      <c r="RPY82" s="1254"/>
      <c r="RPZ82" s="1254"/>
      <c r="RQA82" s="1254"/>
      <c r="RQB82" s="1254"/>
      <c r="RQC82" s="1254"/>
      <c r="RQD82" s="1254"/>
      <c r="RQE82" s="1254"/>
      <c r="RQF82" s="1254"/>
      <c r="RQG82" s="1254"/>
      <c r="RQH82" s="1254"/>
      <c r="RQI82" s="1254"/>
      <c r="RQJ82" s="1254"/>
      <c r="RQK82" s="1254"/>
      <c r="RQL82" s="1254"/>
      <c r="RQM82" s="1254"/>
      <c r="RQN82" s="1254"/>
      <c r="RQO82" s="1254"/>
      <c r="RQP82" s="1254"/>
      <c r="RQQ82" s="1254"/>
      <c r="RQR82" s="1254"/>
      <c r="RQS82" s="1254"/>
      <c r="RQT82" s="1254"/>
      <c r="RQU82" s="1254"/>
      <c r="RQV82" s="1254"/>
      <c r="RQW82" s="1254"/>
      <c r="RQX82" s="1254"/>
      <c r="RQY82" s="1254"/>
      <c r="RQZ82" s="1254"/>
      <c r="RRA82" s="1254"/>
      <c r="RRB82" s="1254"/>
      <c r="RRC82" s="1254"/>
      <c r="RRD82" s="1254"/>
      <c r="RRE82" s="1254"/>
      <c r="RRF82" s="1254"/>
      <c r="RRG82" s="1254"/>
      <c r="RRH82" s="1254"/>
      <c r="RRI82" s="1254"/>
      <c r="RRJ82" s="1254"/>
      <c r="RRK82" s="1254"/>
      <c r="RRL82" s="1254"/>
      <c r="RRM82" s="1254"/>
      <c r="RRN82" s="1254"/>
      <c r="RRO82" s="1254"/>
      <c r="RRP82" s="1254"/>
      <c r="RRQ82" s="1254"/>
      <c r="RRR82" s="1254"/>
      <c r="RRS82" s="1254"/>
      <c r="RRT82" s="1254"/>
      <c r="RRU82" s="1254"/>
      <c r="RRV82" s="1254"/>
      <c r="RRW82" s="1254"/>
      <c r="RRX82" s="1254"/>
      <c r="RRY82" s="1254"/>
      <c r="RRZ82" s="1254"/>
      <c r="RSA82" s="1254"/>
      <c r="RSB82" s="1254"/>
      <c r="RSC82" s="1254"/>
      <c r="RSD82" s="1254"/>
      <c r="RSE82" s="1254"/>
      <c r="RSF82" s="1254"/>
      <c r="RSG82" s="1254"/>
      <c r="RSH82" s="1254"/>
      <c r="RSI82" s="1254"/>
      <c r="RSJ82" s="1254"/>
      <c r="RSK82" s="1254"/>
      <c r="RSL82" s="1254"/>
      <c r="RSM82" s="1254"/>
      <c r="RSN82" s="1254"/>
      <c r="RSO82" s="1254"/>
      <c r="RSP82" s="1254"/>
      <c r="RSQ82" s="1254"/>
      <c r="RSR82" s="1254"/>
      <c r="RSS82" s="1254"/>
      <c r="RST82" s="1254"/>
      <c r="RSU82" s="1254"/>
      <c r="RSV82" s="1254"/>
      <c r="RSW82" s="1254"/>
      <c r="RSX82" s="1254"/>
      <c r="RSY82" s="1254"/>
      <c r="RSZ82" s="1254"/>
      <c r="RTA82" s="1254"/>
      <c r="RTB82" s="1254"/>
      <c r="RTC82" s="1254"/>
      <c r="RTD82" s="1254"/>
      <c r="RTE82" s="1254"/>
      <c r="RTF82" s="1254"/>
      <c r="RTG82" s="1254"/>
      <c r="RTH82" s="1254"/>
      <c r="RTI82" s="1254"/>
      <c r="RTJ82" s="1254"/>
      <c r="RTK82" s="1254"/>
      <c r="RTL82" s="1254"/>
      <c r="RTM82" s="1254"/>
      <c r="RTN82" s="1254"/>
      <c r="RTO82" s="1254"/>
      <c r="RTP82" s="1254"/>
      <c r="RTQ82" s="1254"/>
      <c r="RTR82" s="1254"/>
      <c r="RTS82" s="1254"/>
      <c r="RTT82" s="1254"/>
      <c r="RTU82" s="1254"/>
      <c r="RTV82" s="1254"/>
      <c r="RTW82" s="1254"/>
      <c r="RTX82" s="1254"/>
      <c r="RTY82" s="1254"/>
      <c r="RTZ82" s="1254"/>
      <c r="RUA82" s="1254"/>
      <c r="RUB82" s="1254"/>
      <c r="RUC82" s="1254"/>
      <c r="RUD82" s="1254"/>
      <c r="RUE82" s="1254"/>
      <c r="RUF82" s="1254"/>
      <c r="RUG82" s="1254"/>
      <c r="RUH82" s="1254"/>
      <c r="RUI82" s="1254"/>
      <c r="RUJ82" s="1254"/>
      <c r="RUK82" s="1254"/>
      <c r="RUL82" s="1254"/>
      <c r="RUM82" s="1254"/>
      <c r="RUN82" s="1254"/>
      <c r="RUO82" s="1254"/>
      <c r="RUP82" s="1254"/>
      <c r="RUQ82" s="1254"/>
      <c r="RUR82" s="1254"/>
      <c r="RUS82" s="1254"/>
      <c r="RUT82" s="1254"/>
      <c r="RUU82" s="1254"/>
      <c r="RUV82" s="1254"/>
      <c r="RUW82" s="1254"/>
      <c r="RUX82" s="1254"/>
      <c r="RUY82" s="1254"/>
      <c r="RUZ82" s="1254"/>
      <c r="RVA82" s="1254"/>
      <c r="RVB82" s="1254"/>
      <c r="RVC82" s="1254"/>
      <c r="RVD82" s="1254"/>
      <c r="RVE82" s="1254"/>
      <c r="RVF82" s="1254"/>
      <c r="RVG82" s="1254"/>
      <c r="RVH82" s="1254"/>
      <c r="RVI82" s="1254"/>
      <c r="RVJ82" s="1254"/>
      <c r="RVK82" s="1254"/>
      <c r="RVL82" s="1254"/>
      <c r="RVM82" s="1254"/>
      <c r="RVN82" s="1254"/>
      <c r="RVO82" s="1254"/>
      <c r="RVP82" s="1254"/>
      <c r="RVQ82" s="1254"/>
      <c r="RVR82" s="1254"/>
      <c r="RVS82" s="1254"/>
      <c r="RVT82" s="1254"/>
      <c r="RVU82" s="1254"/>
      <c r="RVV82" s="1254"/>
      <c r="RVW82" s="1254"/>
      <c r="RVX82" s="1254"/>
      <c r="RVY82" s="1254"/>
      <c r="RVZ82" s="1254"/>
      <c r="RWA82" s="1254"/>
      <c r="RWC82" s="1254"/>
      <c r="RWH82" s="1254"/>
      <c r="RWI82" s="1254"/>
      <c r="RWK82" s="1254"/>
      <c r="RWL82" s="1254"/>
      <c r="RWM82" s="1254"/>
      <c r="RWN82" s="1254"/>
      <c r="RWO82" s="1254"/>
      <c r="RWP82" s="1254"/>
      <c r="RWQ82" s="1254"/>
      <c r="RWR82" s="1254"/>
      <c r="RWS82" s="1254"/>
      <c r="RWT82" s="1254"/>
      <c r="RWU82" s="1254"/>
      <c r="RWV82" s="1254"/>
      <c r="RWW82" s="1254"/>
      <c r="RWX82" s="1254"/>
      <c r="RWY82" s="1254"/>
      <c r="RWZ82" s="1254"/>
      <c r="RXA82" s="1254"/>
      <c r="RXB82" s="1254"/>
      <c r="RXC82" s="1254"/>
      <c r="RXD82" s="1254"/>
      <c r="RXE82" s="1254"/>
      <c r="RXF82" s="1254"/>
      <c r="RXG82" s="1254"/>
      <c r="RXH82" s="1254"/>
      <c r="RXI82" s="1254"/>
      <c r="RXJ82" s="1254"/>
      <c r="RXK82" s="1254"/>
      <c r="RXL82" s="1254"/>
      <c r="RXM82" s="1254"/>
      <c r="RXN82" s="1254"/>
      <c r="RXO82" s="1254"/>
      <c r="RXP82" s="1254"/>
      <c r="RXQ82" s="1254"/>
      <c r="RXR82" s="1254"/>
      <c r="RXS82" s="1254"/>
      <c r="RXT82" s="1254"/>
      <c r="RXU82" s="1254"/>
      <c r="RXV82" s="1254"/>
      <c r="RXW82" s="1254"/>
      <c r="RXX82" s="1254"/>
      <c r="RXY82" s="1254"/>
      <c r="RXZ82" s="1254"/>
      <c r="RYA82" s="1254"/>
      <c r="RYB82" s="1254"/>
      <c r="RYC82" s="1254"/>
      <c r="RYD82" s="1254"/>
      <c r="RYE82" s="1254"/>
      <c r="RYF82" s="1254"/>
      <c r="RYG82" s="1254"/>
      <c r="RYH82" s="1254"/>
      <c r="RYI82" s="1254"/>
      <c r="RYJ82" s="1254"/>
      <c r="RYK82" s="1254"/>
      <c r="RYL82" s="1254"/>
      <c r="RYM82" s="1254"/>
      <c r="RYN82" s="1254"/>
      <c r="RYO82" s="1254"/>
      <c r="RYP82" s="1254"/>
      <c r="RYQ82" s="1254"/>
      <c r="RYR82" s="1254"/>
      <c r="RYS82" s="1254"/>
      <c r="RYT82" s="1254"/>
      <c r="RYU82" s="1254"/>
      <c r="RYV82" s="1254"/>
      <c r="RYW82" s="1254"/>
      <c r="RYX82" s="1254"/>
      <c r="RYY82" s="1254"/>
      <c r="RYZ82" s="1254"/>
      <c r="RZA82" s="1254"/>
      <c r="RZB82" s="1254"/>
      <c r="RZC82" s="1254"/>
      <c r="RZD82" s="1254"/>
      <c r="RZE82" s="1254"/>
      <c r="RZF82" s="1254"/>
      <c r="RZG82" s="1254"/>
      <c r="RZH82" s="1254"/>
      <c r="RZI82" s="1254"/>
      <c r="RZJ82" s="1254"/>
      <c r="RZK82" s="1254"/>
      <c r="RZL82" s="1254"/>
      <c r="RZM82" s="1254"/>
      <c r="RZN82" s="1254"/>
      <c r="RZO82" s="1254"/>
      <c r="RZP82" s="1254"/>
      <c r="RZQ82" s="1254"/>
      <c r="RZR82" s="1254"/>
      <c r="RZS82" s="1254"/>
      <c r="RZT82" s="1254"/>
      <c r="RZU82" s="1254"/>
      <c r="RZV82" s="1254"/>
      <c r="RZW82" s="1254"/>
      <c r="RZX82" s="1254"/>
      <c r="RZY82" s="1254"/>
      <c r="RZZ82" s="1254"/>
      <c r="SAA82" s="1254"/>
      <c r="SAB82" s="1254"/>
      <c r="SAC82" s="1254"/>
      <c r="SAD82" s="1254"/>
      <c r="SAE82" s="1254"/>
      <c r="SAF82" s="1254"/>
      <c r="SAG82" s="1254"/>
      <c r="SAH82" s="1254"/>
      <c r="SAI82" s="1254"/>
      <c r="SAJ82" s="1254"/>
      <c r="SAK82" s="1254"/>
      <c r="SAL82" s="1254"/>
      <c r="SAM82" s="1254"/>
      <c r="SAN82" s="1254"/>
      <c r="SAO82" s="1254"/>
      <c r="SAP82" s="1254"/>
      <c r="SAQ82" s="1254"/>
      <c r="SAR82" s="1254"/>
      <c r="SAS82" s="1254"/>
      <c r="SAT82" s="1254"/>
      <c r="SAU82" s="1254"/>
      <c r="SAV82" s="1254"/>
      <c r="SAW82" s="1254"/>
      <c r="SAX82" s="1254"/>
      <c r="SAY82" s="1254"/>
      <c r="SAZ82" s="1254"/>
      <c r="SBA82" s="1254"/>
      <c r="SBB82" s="1254"/>
      <c r="SBC82" s="1254"/>
      <c r="SBD82" s="1254"/>
      <c r="SBE82" s="1254"/>
      <c r="SBF82" s="1254"/>
      <c r="SBG82" s="1254"/>
      <c r="SBH82" s="1254"/>
      <c r="SBI82" s="1254"/>
      <c r="SBJ82" s="1254"/>
      <c r="SBK82" s="1254"/>
      <c r="SBL82" s="1254"/>
      <c r="SBM82" s="1254"/>
      <c r="SBN82" s="1254"/>
      <c r="SBO82" s="1254"/>
      <c r="SBP82" s="1254"/>
      <c r="SBQ82" s="1254"/>
      <c r="SBR82" s="1254"/>
      <c r="SBS82" s="1254"/>
      <c r="SBT82" s="1254"/>
      <c r="SBU82" s="1254"/>
      <c r="SBV82" s="1254"/>
      <c r="SBW82" s="1254"/>
      <c r="SBX82" s="1254"/>
      <c r="SBY82" s="1254"/>
      <c r="SBZ82" s="1254"/>
      <c r="SCA82" s="1254"/>
      <c r="SCB82" s="1254"/>
      <c r="SCC82" s="1254"/>
      <c r="SCD82" s="1254"/>
      <c r="SCE82" s="1254"/>
      <c r="SCF82" s="1254"/>
      <c r="SCG82" s="1254"/>
      <c r="SCH82" s="1254"/>
      <c r="SCI82" s="1254"/>
      <c r="SCJ82" s="1254"/>
      <c r="SCK82" s="1254"/>
      <c r="SCL82" s="1254"/>
      <c r="SCM82" s="1254"/>
      <c r="SCN82" s="1254"/>
      <c r="SCO82" s="1254"/>
      <c r="SCP82" s="1254"/>
      <c r="SCQ82" s="1254"/>
      <c r="SCR82" s="1254"/>
      <c r="SCS82" s="1254"/>
      <c r="SCT82" s="1254"/>
      <c r="SCU82" s="1254"/>
      <c r="SCV82" s="1254"/>
      <c r="SCW82" s="1254"/>
      <c r="SCX82" s="1254"/>
      <c r="SCY82" s="1254"/>
      <c r="SCZ82" s="1254"/>
      <c r="SDA82" s="1254"/>
      <c r="SDB82" s="1254"/>
      <c r="SDC82" s="1254"/>
      <c r="SDD82" s="1254"/>
      <c r="SDE82" s="1254"/>
      <c r="SDF82" s="1254"/>
      <c r="SDG82" s="1254"/>
      <c r="SDH82" s="1254"/>
      <c r="SDI82" s="1254"/>
      <c r="SDJ82" s="1254"/>
      <c r="SDK82" s="1254"/>
      <c r="SDL82" s="1254"/>
      <c r="SDM82" s="1254"/>
      <c r="SDN82" s="1254"/>
      <c r="SDO82" s="1254"/>
      <c r="SDP82" s="1254"/>
      <c r="SDQ82" s="1254"/>
      <c r="SDR82" s="1254"/>
      <c r="SDS82" s="1254"/>
      <c r="SDT82" s="1254"/>
      <c r="SDU82" s="1254"/>
      <c r="SDV82" s="1254"/>
      <c r="SDW82" s="1254"/>
      <c r="SDX82" s="1254"/>
      <c r="SDY82" s="1254"/>
      <c r="SDZ82" s="1254"/>
      <c r="SEA82" s="1254"/>
      <c r="SEB82" s="1254"/>
      <c r="SEC82" s="1254"/>
      <c r="SED82" s="1254"/>
      <c r="SEE82" s="1254"/>
      <c r="SEF82" s="1254"/>
      <c r="SEG82" s="1254"/>
      <c r="SEH82" s="1254"/>
      <c r="SEI82" s="1254"/>
      <c r="SEJ82" s="1254"/>
      <c r="SEK82" s="1254"/>
      <c r="SEL82" s="1254"/>
      <c r="SEM82" s="1254"/>
      <c r="SEN82" s="1254"/>
      <c r="SEO82" s="1254"/>
      <c r="SEP82" s="1254"/>
      <c r="SEQ82" s="1254"/>
      <c r="SER82" s="1254"/>
      <c r="SES82" s="1254"/>
      <c r="SET82" s="1254"/>
      <c r="SEU82" s="1254"/>
      <c r="SEV82" s="1254"/>
      <c r="SEW82" s="1254"/>
      <c r="SEX82" s="1254"/>
      <c r="SEY82" s="1254"/>
      <c r="SEZ82" s="1254"/>
      <c r="SFA82" s="1254"/>
      <c r="SFB82" s="1254"/>
      <c r="SFC82" s="1254"/>
      <c r="SFD82" s="1254"/>
      <c r="SFE82" s="1254"/>
      <c r="SFF82" s="1254"/>
      <c r="SFG82" s="1254"/>
      <c r="SFH82" s="1254"/>
      <c r="SFI82" s="1254"/>
      <c r="SFJ82" s="1254"/>
      <c r="SFK82" s="1254"/>
      <c r="SFL82" s="1254"/>
      <c r="SFM82" s="1254"/>
      <c r="SFN82" s="1254"/>
      <c r="SFO82" s="1254"/>
      <c r="SFP82" s="1254"/>
      <c r="SFQ82" s="1254"/>
      <c r="SFR82" s="1254"/>
      <c r="SFS82" s="1254"/>
      <c r="SFT82" s="1254"/>
      <c r="SFU82" s="1254"/>
      <c r="SFV82" s="1254"/>
      <c r="SFW82" s="1254"/>
      <c r="SFY82" s="1254"/>
      <c r="SGD82" s="1254"/>
      <c r="SGE82" s="1254"/>
      <c r="SGG82" s="1254"/>
      <c r="SGH82" s="1254"/>
      <c r="SGI82" s="1254"/>
      <c r="SGJ82" s="1254"/>
      <c r="SGK82" s="1254"/>
      <c r="SGL82" s="1254"/>
      <c r="SGM82" s="1254"/>
      <c r="SGN82" s="1254"/>
      <c r="SGO82" s="1254"/>
      <c r="SGP82" s="1254"/>
      <c r="SGQ82" s="1254"/>
      <c r="SGR82" s="1254"/>
      <c r="SGS82" s="1254"/>
      <c r="SGT82" s="1254"/>
      <c r="SGU82" s="1254"/>
      <c r="SGV82" s="1254"/>
      <c r="SGW82" s="1254"/>
      <c r="SGX82" s="1254"/>
      <c r="SGY82" s="1254"/>
      <c r="SGZ82" s="1254"/>
      <c r="SHA82" s="1254"/>
      <c r="SHB82" s="1254"/>
      <c r="SHC82" s="1254"/>
      <c r="SHD82" s="1254"/>
      <c r="SHE82" s="1254"/>
      <c r="SHF82" s="1254"/>
      <c r="SHG82" s="1254"/>
      <c r="SHH82" s="1254"/>
      <c r="SHI82" s="1254"/>
      <c r="SHJ82" s="1254"/>
      <c r="SHK82" s="1254"/>
      <c r="SHL82" s="1254"/>
      <c r="SHM82" s="1254"/>
      <c r="SHN82" s="1254"/>
      <c r="SHO82" s="1254"/>
      <c r="SHP82" s="1254"/>
      <c r="SHQ82" s="1254"/>
      <c r="SHR82" s="1254"/>
      <c r="SHS82" s="1254"/>
      <c r="SHT82" s="1254"/>
      <c r="SHU82" s="1254"/>
      <c r="SHV82" s="1254"/>
      <c r="SHW82" s="1254"/>
      <c r="SHX82" s="1254"/>
      <c r="SHY82" s="1254"/>
      <c r="SHZ82" s="1254"/>
      <c r="SIA82" s="1254"/>
      <c r="SIB82" s="1254"/>
      <c r="SIC82" s="1254"/>
      <c r="SID82" s="1254"/>
      <c r="SIE82" s="1254"/>
      <c r="SIF82" s="1254"/>
      <c r="SIG82" s="1254"/>
      <c r="SIH82" s="1254"/>
      <c r="SII82" s="1254"/>
      <c r="SIJ82" s="1254"/>
      <c r="SIK82" s="1254"/>
      <c r="SIL82" s="1254"/>
      <c r="SIM82" s="1254"/>
      <c r="SIN82" s="1254"/>
      <c r="SIO82" s="1254"/>
      <c r="SIP82" s="1254"/>
      <c r="SIQ82" s="1254"/>
      <c r="SIR82" s="1254"/>
      <c r="SIS82" s="1254"/>
      <c r="SIT82" s="1254"/>
      <c r="SIU82" s="1254"/>
      <c r="SIV82" s="1254"/>
      <c r="SIW82" s="1254"/>
      <c r="SIX82" s="1254"/>
      <c r="SIY82" s="1254"/>
      <c r="SIZ82" s="1254"/>
      <c r="SJA82" s="1254"/>
      <c r="SJB82" s="1254"/>
      <c r="SJC82" s="1254"/>
      <c r="SJD82" s="1254"/>
      <c r="SJE82" s="1254"/>
      <c r="SJF82" s="1254"/>
      <c r="SJG82" s="1254"/>
      <c r="SJH82" s="1254"/>
      <c r="SJI82" s="1254"/>
      <c r="SJJ82" s="1254"/>
      <c r="SJK82" s="1254"/>
      <c r="SJL82" s="1254"/>
      <c r="SJM82" s="1254"/>
      <c r="SJN82" s="1254"/>
      <c r="SJO82" s="1254"/>
      <c r="SJP82" s="1254"/>
      <c r="SJQ82" s="1254"/>
      <c r="SJR82" s="1254"/>
      <c r="SJS82" s="1254"/>
      <c r="SJT82" s="1254"/>
      <c r="SJU82" s="1254"/>
      <c r="SJV82" s="1254"/>
      <c r="SJW82" s="1254"/>
      <c r="SJX82" s="1254"/>
      <c r="SJY82" s="1254"/>
      <c r="SJZ82" s="1254"/>
      <c r="SKA82" s="1254"/>
      <c r="SKB82" s="1254"/>
      <c r="SKC82" s="1254"/>
      <c r="SKD82" s="1254"/>
      <c r="SKE82" s="1254"/>
      <c r="SKF82" s="1254"/>
      <c r="SKG82" s="1254"/>
      <c r="SKH82" s="1254"/>
      <c r="SKI82" s="1254"/>
      <c r="SKJ82" s="1254"/>
      <c r="SKK82" s="1254"/>
      <c r="SKL82" s="1254"/>
      <c r="SKM82" s="1254"/>
      <c r="SKN82" s="1254"/>
      <c r="SKO82" s="1254"/>
      <c r="SKP82" s="1254"/>
      <c r="SKQ82" s="1254"/>
      <c r="SKR82" s="1254"/>
      <c r="SKS82" s="1254"/>
      <c r="SKT82" s="1254"/>
      <c r="SKU82" s="1254"/>
      <c r="SKV82" s="1254"/>
      <c r="SKW82" s="1254"/>
      <c r="SKX82" s="1254"/>
      <c r="SKY82" s="1254"/>
      <c r="SKZ82" s="1254"/>
      <c r="SLA82" s="1254"/>
      <c r="SLB82" s="1254"/>
      <c r="SLC82" s="1254"/>
      <c r="SLD82" s="1254"/>
      <c r="SLE82" s="1254"/>
      <c r="SLF82" s="1254"/>
      <c r="SLG82" s="1254"/>
      <c r="SLH82" s="1254"/>
      <c r="SLI82" s="1254"/>
      <c r="SLJ82" s="1254"/>
      <c r="SLK82" s="1254"/>
      <c r="SLL82" s="1254"/>
      <c r="SLM82" s="1254"/>
      <c r="SLN82" s="1254"/>
      <c r="SLO82" s="1254"/>
      <c r="SLP82" s="1254"/>
      <c r="SLQ82" s="1254"/>
      <c r="SLR82" s="1254"/>
      <c r="SLS82" s="1254"/>
      <c r="SLT82" s="1254"/>
      <c r="SLU82" s="1254"/>
      <c r="SLV82" s="1254"/>
      <c r="SLW82" s="1254"/>
      <c r="SLX82" s="1254"/>
      <c r="SLY82" s="1254"/>
      <c r="SLZ82" s="1254"/>
      <c r="SMA82" s="1254"/>
      <c r="SMB82" s="1254"/>
      <c r="SMC82" s="1254"/>
      <c r="SMD82" s="1254"/>
      <c r="SME82" s="1254"/>
      <c r="SMF82" s="1254"/>
      <c r="SMG82" s="1254"/>
      <c r="SMH82" s="1254"/>
      <c r="SMI82" s="1254"/>
      <c r="SMJ82" s="1254"/>
      <c r="SMK82" s="1254"/>
      <c r="SML82" s="1254"/>
      <c r="SMM82" s="1254"/>
      <c r="SMN82" s="1254"/>
      <c r="SMO82" s="1254"/>
      <c r="SMP82" s="1254"/>
      <c r="SMQ82" s="1254"/>
      <c r="SMR82" s="1254"/>
      <c r="SMS82" s="1254"/>
      <c r="SMT82" s="1254"/>
      <c r="SMU82" s="1254"/>
      <c r="SMV82" s="1254"/>
      <c r="SMW82" s="1254"/>
      <c r="SMX82" s="1254"/>
      <c r="SMY82" s="1254"/>
      <c r="SMZ82" s="1254"/>
      <c r="SNA82" s="1254"/>
      <c r="SNB82" s="1254"/>
      <c r="SNC82" s="1254"/>
      <c r="SND82" s="1254"/>
      <c r="SNE82" s="1254"/>
      <c r="SNF82" s="1254"/>
      <c r="SNG82" s="1254"/>
      <c r="SNH82" s="1254"/>
      <c r="SNI82" s="1254"/>
      <c r="SNJ82" s="1254"/>
      <c r="SNK82" s="1254"/>
      <c r="SNL82" s="1254"/>
      <c r="SNM82" s="1254"/>
      <c r="SNN82" s="1254"/>
      <c r="SNO82" s="1254"/>
      <c r="SNP82" s="1254"/>
      <c r="SNQ82" s="1254"/>
      <c r="SNR82" s="1254"/>
      <c r="SNS82" s="1254"/>
      <c r="SNT82" s="1254"/>
      <c r="SNU82" s="1254"/>
      <c r="SNV82" s="1254"/>
      <c r="SNW82" s="1254"/>
      <c r="SNX82" s="1254"/>
      <c r="SNY82" s="1254"/>
      <c r="SNZ82" s="1254"/>
      <c r="SOA82" s="1254"/>
      <c r="SOB82" s="1254"/>
      <c r="SOC82" s="1254"/>
      <c r="SOD82" s="1254"/>
      <c r="SOE82" s="1254"/>
      <c r="SOF82" s="1254"/>
      <c r="SOG82" s="1254"/>
      <c r="SOH82" s="1254"/>
      <c r="SOI82" s="1254"/>
      <c r="SOJ82" s="1254"/>
      <c r="SOK82" s="1254"/>
      <c r="SOL82" s="1254"/>
      <c r="SOM82" s="1254"/>
      <c r="SON82" s="1254"/>
      <c r="SOO82" s="1254"/>
      <c r="SOP82" s="1254"/>
      <c r="SOQ82" s="1254"/>
      <c r="SOR82" s="1254"/>
      <c r="SOS82" s="1254"/>
      <c r="SOT82" s="1254"/>
      <c r="SOU82" s="1254"/>
      <c r="SOV82" s="1254"/>
      <c r="SOW82" s="1254"/>
      <c r="SOX82" s="1254"/>
      <c r="SOY82" s="1254"/>
      <c r="SOZ82" s="1254"/>
      <c r="SPA82" s="1254"/>
      <c r="SPB82" s="1254"/>
      <c r="SPC82" s="1254"/>
      <c r="SPD82" s="1254"/>
      <c r="SPE82" s="1254"/>
      <c r="SPF82" s="1254"/>
      <c r="SPG82" s="1254"/>
      <c r="SPH82" s="1254"/>
      <c r="SPI82" s="1254"/>
      <c r="SPJ82" s="1254"/>
      <c r="SPK82" s="1254"/>
      <c r="SPL82" s="1254"/>
      <c r="SPM82" s="1254"/>
      <c r="SPN82" s="1254"/>
      <c r="SPO82" s="1254"/>
      <c r="SPP82" s="1254"/>
      <c r="SPQ82" s="1254"/>
      <c r="SPR82" s="1254"/>
      <c r="SPS82" s="1254"/>
      <c r="SPU82" s="1254"/>
      <c r="SPZ82" s="1254"/>
      <c r="SQA82" s="1254"/>
      <c r="SQC82" s="1254"/>
      <c r="SQD82" s="1254"/>
      <c r="SQE82" s="1254"/>
      <c r="SQF82" s="1254"/>
      <c r="SQG82" s="1254"/>
      <c r="SQH82" s="1254"/>
      <c r="SQI82" s="1254"/>
      <c r="SQJ82" s="1254"/>
      <c r="SQK82" s="1254"/>
      <c r="SQL82" s="1254"/>
      <c r="SQM82" s="1254"/>
      <c r="SQN82" s="1254"/>
      <c r="SQO82" s="1254"/>
      <c r="SQP82" s="1254"/>
      <c r="SQQ82" s="1254"/>
      <c r="SQR82" s="1254"/>
      <c r="SQS82" s="1254"/>
      <c r="SQT82" s="1254"/>
      <c r="SQU82" s="1254"/>
      <c r="SQV82" s="1254"/>
      <c r="SQW82" s="1254"/>
      <c r="SQX82" s="1254"/>
      <c r="SQY82" s="1254"/>
      <c r="SQZ82" s="1254"/>
      <c r="SRA82" s="1254"/>
      <c r="SRB82" s="1254"/>
      <c r="SRC82" s="1254"/>
      <c r="SRD82" s="1254"/>
      <c r="SRE82" s="1254"/>
      <c r="SRF82" s="1254"/>
      <c r="SRG82" s="1254"/>
      <c r="SRH82" s="1254"/>
      <c r="SRI82" s="1254"/>
      <c r="SRJ82" s="1254"/>
      <c r="SRK82" s="1254"/>
      <c r="SRL82" s="1254"/>
      <c r="SRM82" s="1254"/>
      <c r="SRN82" s="1254"/>
      <c r="SRO82" s="1254"/>
      <c r="SRP82" s="1254"/>
      <c r="SRQ82" s="1254"/>
      <c r="SRR82" s="1254"/>
      <c r="SRS82" s="1254"/>
      <c r="SRT82" s="1254"/>
      <c r="SRU82" s="1254"/>
      <c r="SRV82" s="1254"/>
      <c r="SRW82" s="1254"/>
      <c r="SRX82" s="1254"/>
      <c r="SRY82" s="1254"/>
      <c r="SRZ82" s="1254"/>
      <c r="SSA82" s="1254"/>
      <c r="SSB82" s="1254"/>
      <c r="SSC82" s="1254"/>
      <c r="SSD82" s="1254"/>
      <c r="SSE82" s="1254"/>
      <c r="SSF82" s="1254"/>
      <c r="SSG82" s="1254"/>
      <c r="SSH82" s="1254"/>
      <c r="SSI82" s="1254"/>
      <c r="SSJ82" s="1254"/>
      <c r="SSK82" s="1254"/>
      <c r="SSL82" s="1254"/>
      <c r="SSM82" s="1254"/>
      <c r="SSN82" s="1254"/>
      <c r="SSO82" s="1254"/>
      <c r="SSP82" s="1254"/>
      <c r="SSQ82" s="1254"/>
      <c r="SSR82" s="1254"/>
      <c r="SSS82" s="1254"/>
      <c r="SST82" s="1254"/>
      <c r="SSU82" s="1254"/>
      <c r="SSV82" s="1254"/>
      <c r="SSW82" s="1254"/>
      <c r="SSX82" s="1254"/>
      <c r="SSY82" s="1254"/>
      <c r="SSZ82" s="1254"/>
      <c r="STA82" s="1254"/>
      <c r="STB82" s="1254"/>
      <c r="STC82" s="1254"/>
      <c r="STD82" s="1254"/>
      <c r="STE82" s="1254"/>
      <c r="STF82" s="1254"/>
      <c r="STG82" s="1254"/>
      <c r="STH82" s="1254"/>
      <c r="STI82" s="1254"/>
      <c r="STJ82" s="1254"/>
      <c r="STK82" s="1254"/>
      <c r="STL82" s="1254"/>
      <c r="STM82" s="1254"/>
      <c r="STN82" s="1254"/>
      <c r="STO82" s="1254"/>
      <c r="STP82" s="1254"/>
      <c r="STQ82" s="1254"/>
      <c r="STR82" s="1254"/>
      <c r="STS82" s="1254"/>
      <c r="STT82" s="1254"/>
      <c r="STU82" s="1254"/>
      <c r="STV82" s="1254"/>
      <c r="STW82" s="1254"/>
      <c r="STX82" s="1254"/>
      <c r="STY82" s="1254"/>
      <c r="STZ82" s="1254"/>
      <c r="SUA82" s="1254"/>
      <c r="SUB82" s="1254"/>
      <c r="SUC82" s="1254"/>
      <c r="SUD82" s="1254"/>
      <c r="SUE82" s="1254"/>
      <c r="SUF82" s="1254"/>
      <c r="SUG82" s="1254"/>
      <c r="SUH82" s="1254"/>
      <c r="SUI82" s="1254"/>
      <c r="SUJ82" s="1254"/>
      <c r="SUK82" s="1254"/>
      <c r="SUL82" s="1254"/>
      <c r="SUM82" s="1254"/>
      <c r="SUN82" s="1254"/>
      <c r="SUO82" s="1254"/>
      <c r="SUP82" s="1254"/>
      <c r="SUQ82" s="1254"/>
      <c r="SUR82" s="1254"/>
      <c r="SUS82" s="1254"/>
      <c r="SUT82" s="1254"/>
      <c r="SUU82" s="1254"/>
      <c r="SUV82" s="1254"/>
      <c r="SUW82" s="1254"/>
      <c r="SUX82" s="1254"/>
      <c r="SUY82" s="1254"/>
      <c r="SUZ82" s="1254"/>
      <c r="SVA82" s="1254"/>
      <c r="SVB82" s="1254"/>
      <c r="SVC82" s="1254"/>
      <c r="SVD82" s="1254"/>
      <c r="SVE82" s="1254"/>
      <c r="SVF82" s="1254"/>
      <c r="SVG82" s="1254"/>
      <c r="SVH82" s="1254"/>
      <c r="SVI82" s="1254"/>
      <c r="SVJ82" s="1254"/>
      <c r="SVK82" s="1254"/>
      <c r="SVL82" s="1254"/>
      <c r="SVM82" s="1254"/>
      <c r="SVN82" s="1254"/>
      <c r="SVO82" s="1254"/>
      <c r="SVP82" s="1254"/>
      <c r="SVQ82" s="1254"/>
      <c r="SVR82" s="1254"/>
      <c r="SVS82" s="1254"/>
      <c r="SVT82" s="1254"/>
      <c r="SVU82" s="1254"/>
      <c r="SVV82" s="1254"/>
      <c r="SVW82" s="1254"/>
      <c r="SVX82" s="1254"/>
      <c r="SVY82" s="1254"/>
      <c r="SVZ82" s="1254"/>
      <c r="SWA82" s="1254"/>
      <c r="SWB82" s="1254"/>
      <c r="SWC82" s="1254"/>
      <c r="SWD82" s="1254"/>
      <c r="SWE82" s="1254"/>
      <c r="SWF82" s="1254"/>
      <c r="SWG82" s="1254"/>
      <c r="SWH82" s="1254"/>
      <c r="SWI82" s="1254"/>
      <c r="SWJ82" s="1254"/>
      <c r="SWK82" s="1254"/>
      <c r="SWL82" s="1254"/>
      <c r="SWM82" s="1254"/>
      <c r="SWN82" s="1254"/>
      <c r="SWO82" s="1254"/>
      <c r="SWP82" s="1254"/>
      <c r="SWQ82" s="1254"/>
      <c r="SWR82" s="1254"/>
      <c r="SWS82" s="1254"/>
      <c r="SWT82" s="1254"/>
      <c r="SWU82" s="1254"/>
      <c r="SWV82" s="1254"/>
      <c r="SWW82" s="1254"/>
      <c r="SWX82" s="1254"/>
      <c r="SWY82" s="1254"/>
      <c r="SWZ82" s="1254"/>
      <c r="SXA82" s="1254"/>
      <c r="SXB82" s="1254"/>
      <c r="SXC82" s="1254"/>
      <c r="SXD82" s="1254"/>
      <c r="SXE82" s="1254"/>
      <c r="SXF82" s="1254"/>
      <c r="SXG82" s="1254"/>
      <c r="SXH82" s="1254"/>
      <c r="SXI82" s="1254"/>
      <c r="SXJ82" s="1254"/>
      <c r="SXK82" s="1254"/>
      <c r="SXL82" s="1254"/>
      <c r="SXM82" s="1254"/>
      <c r="SXN82" s="1254"/>
      <c r="SXO82" s="1254"/>
      <c r="SXP82" s="1254"/>
      <c r="SXQ82" s="1254"/>
      <c r="SXR82" s="1254"/>
      <c r="SXS82" s="1254"/>
      <c r="SXT82" s="1254"/>
      <c r="SXU82" s="1254"/>
      <c r="SXV82" s="1254"/>
      <c r="SXW82" s="1254"/>
      <c r="SXX82" s="1254"/>
      <c r="SXY82" s="1254"/>
      <c r="SXZ82" s="1254"/>
      <c r="SYA82" s="1254"/>
      <c r="SYB82" s="1254"/>
      <c r="SYC82" s="1254"/>
      <c r="SYD82" s="1254"/>
      <c r="SYE82" s="1254"/>
      <c r="SYF82" s="1254"/>
      <c r="SYG82" s="1254"/>
      <c r="SYH82" s="1254"/>
      <c r="SYI82" s="1254"/>
      <c r="SYJ82" s="1254"/>
      <c r="SYK82" s="1254"/>
      <c r="SYL82" s="1254"/>
      <c r="SYM82" s="1254"/>
      <c r="SYN82" s="1254"/>
      <c r="SYO82" s="1254"/>
      <c r="SYP82" s="1254"/>
      <c r="SYQ82" s="1254"/>
      <c r="SYR82" s="1254"/>
      <c r="SYS82" s="1254"/>
      <c r="SYT82" s="1254"/>
      <c r="SYU82" s="1254"/>
      <c r="SYV82" s="1254"/>
      <c r="SYW82" s="1254"/>
      <c r="SYX82" s="1254"/>
      <c r="SYY82" s="1254"/>
      <c r="SYZ82" s="1254"/>
      <c r="SZA82" s="1254"/>
      <c r="SZB82" s="1254"/>
      <c r="SZC82" s="1254"/>
      <c r="SZD82" s="1254"/>
      <c r="SZE82" s="1254"/>
      <c r="SZF82" s="1254"/>
      <c r="SZG82" s="1254"/>
      <c r="SZH82" s="1254"/>
      <c r="SZI82" s="1254"/>
      <c r="SZJ82" s="1254"/>
      <c r="SZK82" s="1254"/>
      <c r="SZL82" s="1254"/>
      <c r="SZM82" s="1254"/>
      <c r="SZN82" s="1254"/>
      <c r="SZO82" s="1254"/>
      <c r="SZQ82" s="1254"/>
      <c r="SZV82" s="1254"/>
      <c r="SZW82" s="1254"/>
      <c r="SZY82" s="1254"/>
      <c r="SZZ82" s="1254"/>
      <c r="TAA82" s="1254"/>
      <c r="TAB82" s="1254"/>
      <c r="TAC82" s="1254"/>
      <c r="TAD82" s="1254"/>
      <c r="TAE82" s="1254"/>
      <c r="TAF82" s="1254"/>
      <c r="TAG82" s="1254"/>
      <c r="TAH82" s="1254"/>
      <c r="TAI82" s="1254"/>
      <c r="TAJ82" s="1254"/>
      <c r="TAK82" s="1254"/>
      <c r="TAL82" s="1254"/>
      <c r="TAM82" s="1254"/>
      <c r="TAN82" s="1254"/>
      <c r="TAO82" s="1254"/>
      <c r="TAP82" s="1254"/>
      <c r="TAQ82" s="1254"/>
      <c r="TAR82" s="1254"/>
      <c r="TAS82" s="1254"/>
      <c r="TAT82" s="1254"/>
      <c r="TAU82" s="1254"/>
      <c r="TAV82" s="1254"/>
      <c r="TAW82" s="1254"/>
      <c r="TAX82" s="1254"/>
      <c r="TAY82" s="1254"/>
      <c r="TAZ82" s="1254"/>
      <c r="TBA82" s="1254"/>
      <c r="TBB82" s="1254"/>
      <c r="TBC82" s="1254"/>
      <c r="TBD82" s="1254"/>
      <c r="TBE82" s="1254"/>
      <c r="TBF82" s="1254"/>
      <c r="TBG82" s="1254"/>
      <c r="TBH82" s="1254"/>
      <c r="TBI82" s="1254"/>
      <c r="TBJ82" s="1254"/>
      <c r="TBK82" s="1254"/>
      <c r="TBL82" s="1254"/>
      <c r="TBM82" s="1254"/>
      <c r="TBN82" s="1254"/>
      <c r="TBO82" s="1254"/>
      <c r="TBP82" s="1254"/>
      <c r="TBQ82" s="1254"/>
      <c r="TBR82" s="1254"/>
      <c r="TBS82" s="1254"/>
      <c r="TBT82" s="1254"/>
      <c r="TBU82" s="1254"/>
      <c r="TBV82" s="1254"/>
      <c r="TBW82" s="1254"/>
      <c r="TBX82" s="1254"/>
      <c r="TBY82" s="1254"/>
      <c r="TBZ82" s="1254"/>
      <c r="TCA82" s="1254"/>
      <c r="TCB82" s="1254"/>
      <c r="TCC82" s="1254"/>
      <c r="TCD82" s="1254"/>
      <c r="TCE82" s="1254"/>
      <c r="TCF82" s="1254"/>
      <c r="TCG82" s="1254"/>
      <c r="TCH82" s="1254"/>
      <c r="TCI82" s="1254"/>
      <c r="TCJ82" s="1254"/>
      <c r="TCK82" s="1254"/>
      <c r="TCL82" s="1254"/>
      <c r="TCM82" s="1254"/>
      <c r="TCN82" s="1254"/>
      <c r="TCO82" s="1254"/>
      <c r="TCP82" s="1254"/>
      <c r="TCQ82" s="1254"/>
      <c r="TCR82" s="1254"/>
      <c r="TCS82" s="1254"/>
      <c r="TCT82" s="1254"/>
      <c r="TCU82" s="1254"/>
      <c r="TCV82" s="1254"/>
      <c r="TCW82" s="1254"/>
      <c r="TCX82" s="1254"/>
      <c r="TCY82" s="1254"/>
      <c r="TCZ82" s="1254"/>
      <c r="TDA82" s="1254"/>
      <c r="TDB82" s="1254"/>
      <c r="TDC82" s="1254"/>
      <c r="TDD82" s="1254"/>
      <c r="TDE82" s="1254"/>
      <c r="TDF82" s="1254"/>
      <c r="TDG82" s="1254"/>
      <c r="TDH82" s="1254"/>
      <c r="TDI82" s="1254"/>
      <c r="TDJ82" s="1254"/>
      <c r="TDK82" s="1254"/>
      <c r="TDL82" s="1254"/>
      <c r="TDM82" s="1254"/>
      <c r="TDN82" s="1254"/>
      <c r="TDO82" s="1254"/>
      <c r="TDP82" s="1254"/>
      <c r="TDQ82" s="1254"/>
      <c r="TDR82" s="1254"/>
      <c r="TDS82" s="1254"/>
      <c r="TDT82" s="1254"/>
      <c r="TDU82" s="1254"/>
      <c r="TDV82" s="1254"/>
      <c r="TDW82" s="1254"/>
      <c r="TDX82" s="1254"/>
      <c r="TDY82" s="1254"/>
      <c r="TDZ82" s="1254"/>
      <c r="TEA82" s="1254"/>
      <c r="TEB82" s="1254"/>
      <c r="TEC82" s="1254"/>
      <c r="TED82" s="1254"/>
      <c r="TEE82" s="1254"/>
      <c r="TEF82" s="1254"/>
      <c r="TEG82" s="1254"/>
      <c r="TEH82" s="1254"/>
      <c r="TEI82" s="1254"/>
      <c r="TEJ82" s="1254"/>
      <c r="TEK82" s="1254"/>
      <c r="TEL82" s="1254"/>
      <c r="TEM82" s="1254"/>
      <c r="TEN82" s="1254"/>
      <c r="TEO82" s="1254"/>
      <c r="TEP82" s="1254"/>
      <c r="TEQ82" s="1254"/>
      <c r="TER82" s="1254"/>
      <c r="TES82" s="1254"/>
      <c r="TET82" s="1254"/>
      <c r="TEU82" s="1254"/>
      <c r="TEV82" s="1254"/>
      <c r="TEW82" s="1254"/>
      <c r="TEX82" s="1254"/>
      <c r="TEY82" s="1254"/>
      <c r="TEZ82" s="1254"/>
      <c r="TFA82" s="1254"/>
      <c r="TFB82" s="1254"/>
      <c r="TFC82" s="1254"/>
      <c r="TFD82" s="1254"/>
      <c r="TFE82" s="1254"/>
      <c r="TFF82" s="1254"/>
      <c r="TFG82" s="1254"/>
      <c r="TFH82" s="1254"/>
      <c r="TFI82" s="1254"/>
      <c r="TFJ82" s="1254"/>
      <c r="TFK82" s="1254"/>
      <c r="TFL82" s="1254"/>
      <c r="TFM82" s="1254"/>
      <c r="TFN82" s="1254"/>
      <c r="TFO82" s="1254"/>
      <c r="TFP82" s="1254"/>
      <c r="TFQ82" s="1254"/>
      <c r="TFR82" s="1254"/>
      <c r="TFS82" s="1254"/>
      <c r="TFT82" s="1254"/>
      <c r="TFU82" s="1254"/>
      <c r="TFV82" s="1254"/>
      <c r="TFW82" s="1254"/>
      <c r="TFX82" s="1254"/>
      <c r="TFY82" s="1254"/>
      <c r="TFZ82" s="1254"/>
      <c r="TGA82" s="1254"/>
      <c r="TGB82" s="1254"/>
      <c r="TGC82" s="1254"/>
      <c r="TGD82" s="1254"/>
      <c r="TGE82" s="1254"/>
      <c r="TGF82" s="1254"/>
      <c r="TGG82" s="1254"/>
      <c r="TGH82" s="1254"/>
      <c r="TGI82" s="1254"/>
      <c r="TGJ82" s="1254"/>
      <c r="TGK82" s="1254"/>
      <c r="TGL82" s="1254"/>
      <c r="TGM82" s="1254"/>
      <c r="TGN82" s="1254"/>
      <c r="TGO82" s="1254"/>
      <c r="TGP82" s="1254"/>
      <c r="TGQ82" s="1254"/>
      <c r="TGR82" s="1254"/>
      <c r="TGS82" s="1254"/>
      <c r="TGT82" s="1254"/>
      <c r="TGU82" s="1254"/>
      <c r="TGV82" s="1254"/>
      <c r="TGW82" s="1254"/>
      <c r="TGX82" s="1254"/>
      <c r="TGY82" s="1254"/>
      <c r="TGZ82" s="1254"/>
      <c r="THA82" s="1254"/>
      <c r="THB82" s="1254"/>
      <c r="THC82" s="1254"/>
      <c r="THD82" s="1254"/>
      <c r="THE82" s="1254"/>
      <c r="THF82" s="1254"/>
      <c r="THG82" s="1254"/>
      <c r="THH82" s="1254"/>
      <c r="THI82" s="1254"/>
      <c r="THJ82" s="1254"/>
      <c r="THK82" s="1254"/>
      <c r="THL82" s="1254"/>
      <c r="THM82" s="1254"/>
      <c r="THN82" s="1254"/>
      <c r="THO82" s="1254"/>
      <c r="THP82" s="1254"/>
      <c r="THQ82" s="1254"/>
      <c r="THR82" s="1254"/>
      <c r="THS82" s="1254"/>
      <c r="THT82" s="1254"/>
      <c r="THU82" s="1254"/>
      <c r="THV82" s="1254"/>
      <c r="THW82" s="1254"/>
      <c r="THX82" s="1254"/>
      <c r="THY82" s="1254"/>
      <c r="THZ82" s="1254"/>
      <c r="TIA82" s="1254"/>
      <c r="TIB82" s="1254"/>
      <c r="TIC82" s="1254"/>
      <c r="TID82" s="1254"/>
      <c r="TIE82" s="1254"/>
      <c r="TIF82" s="1254"/>
      <c r="TIG82" s="1254"/>
      <c r="TIH82" s="1254"/>
      <c r="TII82" s="1254"/>
      <c r="TIJ82" s="1254"/>
      <c r="TIK82" s="1254"/>
      <c r="TIL82" s="1254"/>
      <c r="TIM82" s="1254"/>
      <c r="TIN82" s="1254"/>
      <c r="TIO82" s="1254"/>
      <c r="TIP82" s="1254"/>
      <c r="TIQ82" s="1254"/>
      <c r="TIR82" s="1254"/>
      <c r="TIS82" s="1254"/>
      <c r="TIT82" s="1254"/>
      <c r="TIU82" s="1254"/>
      <c r="TIV82" s="1254"/>
      <c r="TIW82" s="1254"/>
      <c r="TIX82" s="1254"/>
      <c r="TIY82" s="1254"/>
      <c r="TIZ82" s="1254"/>
      <c r="TJA82" s="1254"/>
      <c r="TJB82" s="1254"/>
      <c r="TJC82" s="1254"/>
      <c r="TJD82" s="1254"/>
      <c r="TJE82" s="1254"/>
      <c r="TJF82" s="1254"/>
      <c r="TJG82" s="1254"/>
      <c r="TJH82" s="1254"/>
      <c r="TJI82" s="1254"/>
      <c r="TJJ82" s="1254"/>
      <c r="TJK82" s="1254"/>
      <c r="TJM82" s="1254"/>
      <c r="TJR82" s="1254"/>
      <c r="TJS82" s="1254"/>
      <c r="TJU82" s="1254"/>
      <c r="TJV82" s="1254"/>
      <c r="TJW82" s="1254"/>
      <c r="TJX82" s="1254"/>
      <c r="TJY82" s="1254"/>
      <c r="TJZ82" s="1254"/>
      <c r="TKA82" s="1254"/>
      <c r="TKB82" s="1254"/>
      <c r="TKC82" s="1254"/>
      <c r="TKD82" s="1254"/>
      <c r="TKE82" s="1254"/>
      <c r="TKF82" s="1254"/>
      <c r="TKG82" s="1254"/>
      <c r="TKH82" s="1254"/>
      <c r="TKI82" s="1254"/>
      <c r="TKJ82" s="1254"/>
      <c r="TKK82" s="1254"/>
      <c r="TKL82" s="1254"/>
      <c r="TKM82" s="1254"/>
      <c r="TKN82" s="1254"/>
      <c r="TKO82" s="1254"/>
      <c r="TKP82" s="1254"/>
      <c r="TKQ82" s="1254"/>
      <c r="TKR82" s="1254"/>
      <c r="TKS82" s="1254"/>
      <c r="TKT82" s="1254"/>
      <c r="TKU82" s="1254"/>
      <c r="TKV82" s="1254"/>
      <c r="TKW82" s="1254"/>
      <c r="TKX82" s="1254"/>
      <c r="TKY82" s="1254"/>
      <c r="TKZ82" s="1254"/>
      <c r="TLA82" s="1254"/>
      <c r="TLB82" s="1254"/>
      <c r="TLC82" s="1254"/>
      <c r="TLD82" s="1254"/>
      <c r="TLE82" s="1254"/>
      <c r="TLF82" s="1254"/>
      <c r="TLG82" s="1254"/>
      <c r="TLH82" s="1254"/>
      <c r="TLI82" s="1254"/>
      <c r="TLJ82" s="1254"/>
      <c r="TLK82" s="1254"/>
      <c r="TLL82" s="1254"/>
      <c r="TLM82" s="1254"/>
      <c r="TLN82" s="1254"/>
      <c r="TLO82" s="1254"/>
      <c r="TLP82" s="1254"/>
      <c r="TLQ82" s="1254"/>
      <c r="TLR82" s="1254"/>
      <c r="TLS82" s="1254"/>
      <c r="TLT82" s="1254"/>
      <c r="TLU82" s="1254"/>
      <c r="TLV82" s="1254"/>
      <c r="TLW82" s="1254"/>
      <c r="TLX82" s="1254"/>
      <c r="TLY82" s="1254"/>
      <c r="TLZ82" s="1254"/>
      <c r="TMA82" s="1254"/>
      <c r="TMB82" s="1254"/>
      <c r="TMC82" s="1254"/>
      <c r="TMD82" s="1254"/>
      <c r="TME82" s="1254"/>
      <c r="TMF82" s="1254"/>
      <c r="TMG82" s="1254"/>
      <c r="TMH82" s="1254"/>
      <c r="TMI82" s="1254"/>
      <c r="TMJ82" s="1254"/>
      <c r="TMK82" s="1254"/>
      <c r="TML82" s="1254"/>
      <c r="TMM82" s="1254"/>
      <c r="TMN82" s="1254"/>
      <c r="TMO82" s="1254"/>
      <c r="TMP82" s="1254"/>
      <c r="TMQ82" s="1254"/>
      <c r="TMR82" s="1254"/>
      <c r="TMS82" s="1254"/>
      <c r="TMT82" s="1254"/>
      <c r="TMU82" s="1254"/>
      <c r="TMV82" s="1254"/>
      <c r="TMW82" s="1254"/>
      <c r="TMX82" s="1254"/>
      <c r="TMY82" s="1254"/>
      <c r="TMZ82" s="1254"/>
      <c r="TNA82" s="1254"/>
      <c r="TNB82" s="1254"/>
      <c r="TNC82" s="1254"/>
      <c r="TND82" s="1254"/>
      <c r="TNE82" s="1254"/>
      <c r="TNF82" s="1254"/>
      <c r="TNG82" s="1254"/>
      <c r="TNH82" s="1254"/>
      <c r="TNI82" s="1254"/>
      <c r="TNJ82" s="1254"/>
      <c r="TNK82" s="1254"/>
      <c r="TNL82" s="1254"/>
      <c r="TNM82" s="1254"/>
      <c r="TNN82" s="1254"/>
      <c r="TNO82" s="1254"/>
      <c r="TNP82" s="1254"/>
      <c r="TNQ82" s="1254"/>
      <c r="TNR82" s="1254"/>
      <c r="TNS82" s="1254"/>
      <c r="TNT82" s="1254"/>
      <c r="TNU82" s="1254"/>
      <c r="TNV82" s="1254"/>
      <c r="TNW82" s="1254"/>
      <c r="TNX82" s="1254"/>
      <c r="TNY82" s="1254"/>
      <c r="TNZ82" s="1254"/>
      <c r="TOA82" s="1254"/>
      <c r="TOB82" s="1254"/>
      <c r="TOC82" s="1254"/>
      <c r="TOD82" s="1254"/>
      <c r="TOE82" s="1254"/>
      <c r="TOF82" s="1254"/>
      <c r="TOG82" s="1254"/>
      <c r="TOH82" s="1254"/>
      <c r="TOI82" s="1254"/>
      <c r="TOJ82" s="1254"/>
      <c r="TOK82" s="1254"/>
      <c r="TOL82" s="1254"/>
      <c r="TOM82" s="1254"/>
      <c r="TON82" s="1254"/>
      <c r="TOO82" s="1254"/>
      <c r="TOP82" s="1254"/>
      <c r="TOQ82" s="1254"/>
      <c r="TOR82" s="1254"/>
      <c r="TOS82" s="1254"/>
      <c r="TOT82" s="1254"/>
      <c r="TOU82" s="1254"/>
      <c r="TOV82" s="1254"/>
      <c r="TOW82" s="1254"/>
      <c r="TOX82" s="1254"/>
      <c r="TOY82" s="1254"/>
      <c r="TOZ82" s="1254"/>
      <c r="TPA82" s="1254"/>
      <c r="TPB82" s="1254"/>
      <c r="TPC82" s="1254"/>
      <c r="TPD82" s="1254"/>
      <c r="TPE82" s="1254"/>
      <c r="TPF82" s="1254"/>
      <c r="TPG82" s="1254"/>
      <c r="TPH82" s="1254"/>
      <c r="TPI82" s="1254"/>
      <c r="TPJ82" s="1254"/>
      <c r="TPK82" s="1254"/>
      <c r="TPL82" s="1254"/>
      <c r="TPM82" s="1254"/>
      <c r="TPN82" s="1254"/>
      <c r="TPO82" s="1254"/>
      <c r="TPP82" s="1254"/>
      <c r="TPQ82" s="1254"/>
      <c r="TPR82" s="1254"/>
      <c r="TPS82" s="1254"/>
      <c r="TPT82" s="1254"/>
      <c r="TPU82" s="1254"/>
      <c r="TPV82" s="1254"/>
      <c r="TPW82" s="1254"/>
      <c r="TPX82" s="1254"/>
      <c r="TPY82" s="1254"/>
      <c r="TPZ82" s="1254"/>
      <c r="TQA82" s="1254"/>
      <c r="TQB82" s="1254"/>
      <c r="TQC82" s="1254"/>
      <c r="TQD82" s="1254"/>
      <c r="TQE82" s="1254"/>
      <c r="TQF82" s="1254"/>
      <c r="TQG82" s="1254"/>
      <c r="TQH82" s="1254"/>
      <c r="TQI82" s="1254"/>
      <c r="TQJ82" s="1254"/>
      <c r="TQK82" s="1254"/>
      <c r="TQL82" s="1254"/>
      <c r="TQM82" s="1254"/>
      <c r="TQN82" s="1254"/>
      <c r="TQO82" s="1254"/>
      <c r="TQP82" s="1254"/>
      <c r="TQQ82" s="1254"/>
      <c r="TQR82" s="1254"/>
      <c r="TQS82" s="1254"/>
      <c r="TQT82" s="1254"/>
      <c r="TQU82" s="1254"/>
      <c r="TQV82" s="1254"/>
      <c r="TQW82" s="1254"/>
      <c r="TQX82" s="1254"/>
      <c r="TQY82" s="1254"/>
      <c r="TQZ82" s="1254"/>
      <c r="TRA82" s="1254"/>
      <c r="TRB82" s="1254"/>
      <c r="TRC82" s="1254"/>
      <c r="TRD82" s="1254"/>
      <c r="TRE82" s="1254"/>
      <c r="TRF82" s="1254"/>
      <c r="TRG82" s="1254"/>
      <c r="TRH82" s="1254"/>
      <c r="TRI82" s="1254"/>
      <c r="TRJ82" s="1254"/>
      <c r="TRK82" s="1254"/>
      <c r="TRL82" s="1254"/>
      <c r="TRM82" s="1254"/>
      <c r="TRN82" s="1254"/>
      <c r="TRO82" s="1254"/>
      <c r="TRP82" s="1254"/>
      <c r="TRQ82" s="1254"/>
      <c r="TRR82" s="1254"/>
      <c r="TRS82" s="1254"/>
      <c r="TRT82" s="1254"/>
      <c r="TRU82" s="1254"/>
      <c r="TRV82" s="1254"/>
      <c r="TRW82" s="1254"/>
      <c r="TRX82" s="1254"/>
      <c r="TRY82" s="1254"/>
      <c r="TRZ82" s="1254"/>
      <c r="TSA82" s="1254"/>
      <c r="TSB82" s="1254"/>
      <c r="TSC82" s="1254"/>
      <c r="TSD82" s="1254"/>
      <c r="TSE82" s="1254"/>
      <c r="TSF82" s="1254"/>
      <c r="TSG82" s="1254"/>
      <c r="TSH82" s="1254"/>
      <c r="TSI82" s="1254"/>
      <c r="TSJ82" s="1254"/>
      <c r="TSK82" s="1254"/>
      <c r="TSL82" s="1254"/>
      <c r="TSM82" s="1254"/>
      <c r="TSN82" s="1254"/>
      <c r="TSO82" s="1254"/>
      <c r="TSP82" s="1254"/>
      <c r="TSQ82" s="1254"/>
      <c r="TSR82" s="1254"/>
      <c r="TSS82" s="1254"/>
      <c r="TST82" s="1254"/>
      <c r="TSU82" s="1254"/>
      <c r="TSV82" s="1254"/>
      <c r="TSW82" s="1254"/>
      <c r="TSX82" s="1254"/>
      <c r="TSY82" s="1254"/>
      <c r="TSZ82" s="1254"/>
      <c r="TTA82" s="1254"/>
      <c r="TTB82" s="1254"/>
      <c r="TTC82" s="1254"/>
      <c r="TTD82" s="1254"/>
      <c r="TTE82" s="1254"/>
      <c r="TTF82" s="1254"/>
      <c r="TTG82" s="1254"/>
      <c r="TTI82" s="1254"/>
      <c r="TTN82" s="1254"/>
      <c r="TTO82" s="1254"/>
      <c r="TTQ82" s="1254"/>
      <c r="TTR82" s="1254"/>
      <c r="TTS82" s="1254"/>
      <c r="TTT82" s="1254"/>
      <c r="TTU82" s="1254"/>
      <c r="TTV82" s="1254"/>
      <c r="TTW82" s="1254"/>
      <c r="TTX82" s="1254"/>
      <c r="TTY82" s="1254"/>
      <c r="TTZ82" s="1254"/>
      <c r="TUA82" s="1254"/>
      <c r="TUB82" s="1254"/>
      <c r="TUC82" s="1254"/>
      <c r="TUD82" s="1254"/>
      <c r="TUE82" s="1254"/>
      <c r="TUF82" s="1254"/>
      <c r="TUG82" s="1254"/>
      <c r="TUH82" s="1254"/>
      <c r="TUI82" s="1254"/>
      <c r="TUJ82" s="1254"/>
      <c r="TUK82" s="1254"/>
      <c r="TUL82" s="1254"/>
      <c r="TUM82" s="1254"/>
      <c r="TUN82" s="1254"/>
      <c r="TUO82" s="1254"/>
      <c r="TUP82" s="1254"/>
      <c r="TUQ82" s="1254"/>
      <c r="TUR82" s="1254"/>
      <c r="TUS82" s="1254"/>
      <c r="TUT82" s="1254"/>
      <c r="TUU82" s="1254"/>
      <c r="TUV82" s="1254"/>
      <c r="TUW82" s="1254"/>
      <c r="TUX82" s="1254"/>
      <c r="TUY82" s="1254"/>
      <c r="TUZ82" s="1254"/>
      <c r="TVA82" s="1254"/>
      <c r="TVB82" s="1254"/>
      <c r="TVC82" s="1254"/>
      <c r="TVD82" s="1254"/>
      <c r="TVE82" s="1254"/>
      <c r="TVF82" s="1254"/>
      <c r="TVG82" s="1254"/>
      <c r="TVH82" s="1254"/>
      <c r="TVI82" s="1254"/>
      <c r="TVJ82" s="1254"/>
      <c r="TVK82" s="1254"/>
      <c r="TVL82" s="1254"/>
      <c r="TVM82" s="1254"/>
      <c r="TVN82" s="1254"/>
      <c r="TVO82" s="1254"/>
      <c r="TVP82" s="1254"/>
      <c r="TVQ82" s="1254"/>
      <c r="TVR82" s="1254"/>
      <c r="TVS82" s="1254"/>
      <c r="TVT82" s="1254"/>
      <c r="TVU82" s="1254"/>
      <c r="TVV82" s="1254"/>
      <c r="TVW82" s="1254"/>
      <c r="TVX82" s="1254"/>
      <c r="TVY82" s="1254"/>
      <c r="TVZ82" s="1254"/>
      <c r="TWA82" s="1254"/>
      <c r="TWB82" s="1254"/>
      <c r="TWC82" s="1254"/>
      <c r="TWD82" s="1254"/>
      <c r="TWE82" s="1254"/>
      <c r="TWF82" s="1254"/>
      <c r="TWG82" s="1254"/>
      <c r="TWH82" s="1254"/>
      <c r="TWI82" s="1254"/>
      <c r="TWJ82" s="1254"/>
      <c r="TWK82" s="1254"/>
      <c r="TWL82" s="1254"/>
      <c r="TWM82" s="1254"/>
      <c r="TWN82" s="1254"/>
      <c r="TWO82" s="1254"/>
      <c r="TWP82" s="1254"/>
      <c r="TWQ82" s="1254"/>
      <c r="TWR82" s="1254"/>
      <c r="TWS82" s="1254"/>
      <c r="TWT82" s="1254"/>
      <c r="TWU82" s="1254"/>
      <c r="TWV82" s="1254"/>
      <c r="TWW82" s="1254"/>
      <c r="TWX82" s="1254"/>
      <c r="TWY82" s="1254"/>
      <c r="TWZ82" s="1254"/>
      <c r="TXA82" s="1254"/>
      <c r="TXB82" s="1254"/>
      <c r="TXC82" s="1254"/>
      <c r="TXD82" s="1254"/>
      <c r="TXE82" s="1254"/>
      <c r="TXF82" s="1254"/>
      <c r="TXG82" s="1254"/>
      <c r="TXH82" s="1254"/>
      <c r="TXI82" s="1254"/>
      <c r="TXJ82" s="1254"/>
      <c r="TXK82" s="1254"/>
      <c r="TXL82" s="1254"/>
      <c r="TXM82" s="1254"/>
      <c r="TXN82" s="1254"/>
      <c r="TXO82" s="1254"/>
      <c r="TXP82" s="1254"/>
      <c r="TXQ82" s="1254"/>
      <c r="TXR82" s="1254"/>
      <c r="TXS82" s="1254"/>
      <c r="TXT82" s="1254"/>
      <c r="TXU82" s="1254"/>
      <c r="TXV82" s="1254"/>
      <c r="TXW82" s="1254"/>
      <c r="TXX82" s="1254"/>
      <c r="TXY82" s="1254"/>
      <c r="TXZ82" s="1254"/>
      <c r="TYA82" s="1254"/>
      <c r="TYB82" s="1254"/>
      <c r="TYC82" s="1254"/>
      <c r="TYD82" s="1254"/>
      <c r="TYE82" s="1254"/>
      <c r="TYF82" s="1254"/>
      <c r="TYG82" s="1254"/>
      <c r="TYH82" s="1254"/>
      <c r="TYI82" s="1254"/>
      <c r="TYJ82" s="1254"/>
      <c r="TYK82" s="1254"/>
      <c r="TYL82" s="1254"/>
      <c r="TYM82" s="1254"/>
      <c r="TYN82" s="1254"/>
      <c r="TYO82" s="1254"/>
      <c r="TYP82" s="1254"/>
      <c r="TYQ82" s="1254"/>
      <c r="TYR82" s="1254"/>
      <c r="TYS82" s="1254"/>
      <c r="TYT82" s="1254"/>
      <c r="TYU82" s="1254"/>
      <c r="TYV82" s="1254"/>
      <c r="TYW82" s="1254"/>
      <c r="TYX82" s="1254"/>
      <c r="TYY82" s="1254"/>
      <c r="TYZ82" s="1254"/>
      <c r="TZA82" s="1254"/>
      <c r="TZB82" s="1254"/>
      <c r="TZC82" s="1254"/>
      <c r="TZD82" s="1254"/>
      <c r="TZE82" s="1254"/>
      <c r="TZF82" s="1254"/>
      <c r="TZG82" s="1254"/>
      <c r="TZH82" s="1254"/>
      <c r="TZI82" s="1254"/>
      <c r="TZJ82" s="1254"/>
      <c r="TZK82" s="1254"/>
      <c r="TZL82" s="1254"/>
      <c r="TZM82" s="1254"/>
      <c r="TZN82" s="1254"/>
      <c r="TZO82" s="1254"/>
      <c r="TZP82" s="1254"/>
      <c r="TZQ82" s="1254"/>
      <c r="TZR82" s="1254"/>
      <c r="TZS82" s="1254"/>
      <c r="TZT82" s="1254"/>
      <c r="TZU82" s="1254"/>
      <c r="TZV82" s="1254"/>
      <c r="TZW82" s="1254"/>
      <c r="TZX82" s="1254"/>
      <c r="TZY82" s="1254"/>
      <c r="TZZ82" s="1254"/>
      <c r="UAA82" s="1254"/>
      <c r="UAB82" s="1254"/>
      <c r="UAC82" s="1254"/>
      <c r="UAD82" s="1254"/>
      <c r="UAE82" s="1254"/>
      <c r="UAF82" s="1254"/>
      <c r="UAG82" s="1254"/>
      <c r="UAH82" s="1254"/>
      <c r="UAI82" s="1254"/>
      <c r="UAJ82" s="1254"/>
      <c r="UAK82" s="1254"/>
      <c r="UAL82" s="1254"/>
      <c r="UAM82" s="1254"/>
      <c r="UAN82" s="1254"/>
      <c r="UAO82" s="1254"/>
      <c r="UAP82" s="1254"/>
      <c r="UAQ82" s="1254"/>
      <c r="UAR82" s="1254"/>
      <c r="UAS82" s="1254"/>
      <c r="UAT82" s="1254"/>
      <c r="UAU82" s="1254"/>
      <c r="UAV82" s="1254"/>
      <c r="UAW82" s="1254"/>
      <c r="UAX82" s="1254"/>
      <c r="UAY82" s="1254"/>
      <c r="UAZ82" s="1254"/>
      <c r="UBA82" s="1254"/>
      <c r="UBB82" s="1254"/>
      <c r="UBC82" s="1254"/>
      <c r="UBD82" s="1254"/>
      <c r="UBE82" s="1254"/>
      <c r="UBF82" s="1254"/>
      <c r="UBG82" s="1254"/>
      <c r="UBH82" s="1254"/>
      <c r="UBI82" s="1254"/>
      <c r="UBJ82" s="1254"/>
      <c r="UBK82" s="1254"/>
      <c r="UBL82" s="1254"/>
      <c r="UBM82" s="1254"/>
      <c r="UBN82" s="1254"/>
      <c r="UBO82" s="1254"/>
      <c r="UBP82" s="1254"/>
      <c r="UBQ82" s="1254"/>
      <c r="UBR82" s="1254"/>
      <c r="UBS82" s="1254"/>
      <c r="UBT82" s="1254"/>
      <c r="UBU82" s="1254"/>
      <c r="UBV82" s="1254"/>
      <c r="UBW82" s="1254"/>
      <c r="UBX82" s="1254"/>
      <c r="UBY82" s="1254"/>
      <c r="UBZ82" s="1254"/>
      <c r="UCA82" s="1254"/>
      <c r="UCB82" s="1254"/>
      <c r="UCC82" s="1254"/>
      <c r="UCD82" s="1254"/>
      <c r="UCE82" s="1254"/>
      <c r="UCF82" s="1254"/>
      <c r="UCG82" s="1254"/>
      <c r="UCH82" s="1254"/>
      <c r="UCI82" s="1254"/>
      <c r="UCJ82" s="1254"/>
      <c r="UCK82" s="1254"/>
      <c r="UCL82" s="1254"/>
      <c r="UCM82" s="1254"/>
      <c r="UCN82" s="1254"/>
      <c r="UCO82" s="1254"/>
      <c r="UCP82" s="1254"/>
      <c r="UCQ82" s="1254"/>
      <c r="UCR82" s="1254"/>
      <c r="UCS82" s="1254"/>
      <c r="UCT82" s="1254"/>
      <c r="UCU82" s="1254"/>
      <c r="UCV82" s="1254"/>
      <c r="UCW82" s="1254"/>
      <c r="UCX82" s="1254"/>
      <c r="UCY82" s="1254"/>
      <c r="UCZ82" s="1254"/>
      <c r="UDA82" s="1254"/>
      <c r="UDB82" s="1254"/>
      <c r="UDC82" s="1254"/>
      <c r="UDE82" s="1254"/>
      <c r="UDJ82" s="1254"/>
      <c r="UDK82" s="1254"/>
      <c r="UDM82" s="1254"/>
      <c r="UDN82" s="1254"/>
      <c r="UDO82" s="1254"/>
      <c r="UDP82" s="1254"/>
      <c r="UDQ82" s="1254"/>
      <c r="UDR82" s="1254"/>
      <c r="UDS82" s="1254"/>
      <c r="UDT82" s="1254"/>
      <c r="UDU82" s="1254"/>
      <c r="UDV82" s="1254"/>
      <c r="UDW82" s="1254"/>
      <c r="UDX82" s="1254"/>
      <c r="UDY82" s="1254"/>
      <c r="UDZ82" s="1254"/>
      <c r="UEA82" s="1254"/>
      <c r="UEB82" s="1254"/>
      <c r="UEC82" s="1254"/>
      <c r="UED82" s="1254"/>
      <c r="UEE82" s="1254"/>
      <c r="UEF82" s="1254"/>
      <c r="UEG82" s="1254"/>
      <c r="UEH82" s="1254"/>
      <c r="UEI82" s="1254"/>
      <c r="UEJ82" s="1254"/>
      <c r="UEK82" s="1254"/>
      <c r="UEL82" s="1254"/>
      <c r="UEM82" s="1254"/>
      <c r="UEN82" s="1254"/>
      <c r="UEO82" s="1254"/>
      <c r="UEP82" s="1254"/>
      <c r="UEQ82" s="1254"/>
      <c r="UER82" s="1254"/>
      <c r="UES82" s="1254"/>
      <c r="UET82" s="1254"/>
      <c r="UEU82" s="1254"/>
      <c r="UEV82" s="1254"/>
      <c r="UEW82" s="1254"/>
      <c r="UEX82" s="1254"/>
      <c r="UEY82" s="1254"/>
      <c r="UEZ82" s="1254"/>
      <c r="UFA82" s="1254"/>
      <c r="UFB82" s="1254"/>
      <c r="UFC82" s="1254"/>
      <c r="UFD82" s="1254"/>
      <c r="UFE82" s="1254"/>
      <c r="UFF82" s="1254"/>
      <c r="UFG82" s="1254"/>
      <c r="UFH82" s="1254"/>
      <c r="UFI82" s="1254"/>
      <c r="UFJ82" s="1254"/>
      <c r="UFK82" s="1254"/>
      <c r="UFL82" s="1254"/>
      <c r="UFM82" s="1254"/>
      <c r="UFN82" s="1254"/>
      <c r="UFO82" s="1254"/>
      <c r="UFP82" s="1254"/>
      <c r="UFQ82" s="1254"/>
      <c r="UFR82" s="1254"/>
      <c r="UFS82" s="1254"/>
      <c r="UFT82" s="1254"/>
      <c r="UFU82" s="1254"/>
      <c r="UFV82" s="1254"/>
      <c r="UFW82" s="1254"/>
      <c r="UFX82" s="1254"/>
      <c r="UFY82" s="1254"/>
      <c r="UFZ82" s="1254"/>
      <c r="UGA82" s="1254"/>
      <c r="UGB82" s="1254"/>
      <c r="UGC82" s="1254"/>
      <c r="UGD82" s="1254"/>
      <c r="UGE82" s="1254"/>
      <c r="UGF82" s="1254"/>
      <c r="UGG82" s="1254"/>
      <c r="UGH82" s="1254"/>
      <c r="UGI82" s="1254"/>
      <c r="UGJ82" s="1254"/>
      <c r="UGK82" s="1254"/>
      <c r="UGL82" s="1254"/>
      <c r="UGM82" s="1254"/>
      <c r="UGN82" s="1254"/>
      <c r="UGO82" s="1254"/>
      <c r="UGP82" s="1254"/>
      <c r="UGQ82" s="1254"/>
      <c r="UGR82" s="1254"/>
      <c r="UGS82" s="1254"/>
      <c r="UGT82" s="1254"/>
      <c r="UGU82" s="1254"/>
      <c r="UGV82" s="1254"/>
      <c r="UGW82" s="1254"/>
      <c r="UGX82" s="1254"/>
      <c r="UGY82" s="1254"/>
      <c r="UGZ82" s="1254"/>
      <c r="UHA82" s="1254"/>
      <c r="UHB82" s="1254"/>
      <c r="UHC82" s="1254"/>
      <c r="UHD82" s="1254"/>
      <c r="UHE82" s="1254"/>
      <c r="UHF82" s="1254"/>
      <c r="UHG82" s="1254"/>
      <c r="UHH82" s="1254"/>
      <c r="UHI82" s="1254"/>
      <c r="UHJ82" s="1254"/>
      <c r="UHK82" s="1254"/>
      <c r="UHL82" s="1254"/>
      <c r="UHM82" s="1254"/>
      <c r="UHN82" s="1254"/>
      <c r="UHO82" s="1254"/>
      <c r="UHP82" s="1254"/>
      <c r="UHQ82" s="1254"/>
      <c r="UHR82" s="1254"/>
      <c r="UHS82" s="1254"/>
      <c r="UHT82" s="1254"/>
      <c r="UHU82" s="1254"/>
      <c r="UHV82" s="1254"/>
      <c r="UHW82" s="1254"/>
      <c r="UHX82" s="1254"/>
      <c r="UHY82" s="1254"/>
      <c r="UHZ82" s="1254"/>
      <c r="UIA82" s="1254"/>
      <c r="UIB82" s="1254"/>
      <c r="UIC82" s="1254"/>
      <c r="UID82" s="1254"/>
      <c r="UIE82" s="1254"/>
      <c r="UIF82" s="1254"/>
      <c r="UIG82" s="1254"/>
      <c r="UIH82" s="1254"/>
      <c r="UII82" s="1254"/>
      <c r="UIJ82" s="1254"/>
      <c r="UIK82" s="1254"/>
      <c r="UIL82" s="1254"/>
      <c r="UIM82" s="1254"/>
      <c r="UIN82" s="1254"/>
      <c r="UIO82" s="1254"/>
      <c r="UIP82" s="1254"/>
      <c r="UIQ82" s="1254"/>
      <c r="UIR82" s="1254"/>
      <c r="UIS82" s="1254"/>
      <c r="UIT82" s="1254"/>
      <c r="UIU82" s="1254"/>
      <c r="UIV82" s="1254"/>
      <c r="UIW82" s="1254"/>
      <c r="UIX82" s="1254"/>
      <c r="UIY82" s="1254"/>
      <c r="UIZ82" s="1254"/>
      <c r="UJA82" s="1254"/>
      <c r="UJB82" s="1254"/>
      <c r="UJC82" s="1254"/>
      <c r="UJD82" s="1254"/>
      <c r="UJE82" s="1254"/>
      <c r="UJF82" s="1254"/>
      <c r="UJG82" s="1254"/>
      <c r="UJH82" s="1254"/>
      <c r="UJI82" s="1254"/>
      <c r="UJJ82" s="1254"/>
      <c r="UJK82" s="1254"/>
      <c r="UJL82" s="1254"/>
      <c r="UJM82" s="1254"/>
      <c r="UJN82" s="1254"/>
      <c r="UJO82" s="1254"/>
      <c r="UJP82" s="1254"/>
      <c r="UJQ82" s="1254"/>
      <c r="UJR82" s="1254"/>
      <c r="UJS82" s="1254"/>
      <c r="UJT82" s="1254"/>
      <c r="UJU82" s="1254"/>
      <c r="UJV82" s="1254"/>
      <c r="UJW82" s="1254"/>
      <c r="UJX82" s="1254"/>
      <c r="UJY82" s="1254"/>
      <c r="UJZ82" s="1254"/>
      <c r="UKA82" s="1254"/>
      <c r="UKB82" s="1254"/>
      <c r="UKC82" s="1254"/>
      <c r="UKD82" s="1254"/>
      <c r="UKE82" s="1254"/>
      <c r="UKF82" s="1254"/>
      <c r="UKG82" s="1254"/>
      <c r="UKH82" s="1254"/>
      <c r="UKI82" s="1254"/>
      <c r="UKJ82" s="1254"/>
      <c r="UKK82" s="1254"/>
      <c r="UKL82" s="1254"/>
      <c r="UKM82" s="1254"/>
      <c r="UKN82" s="1254"/>
      <c r="UKO82" s="1254"/>
      <c r="UKP82" s="1254"/>
      <c r="UKQ82" s="1254"/>
      <c r="UKR82" s="1254"/>
      <c r="UKS82" s="1254"/>
      <c r="UKT82" s="1254"/>
      <c r="UKU82" s="1254"/>
      <c r="UKV82" s="1254"/>
      <c r="UKW82" s="1254"/>
      <c r="UKX82" s="1254"/>
      <c r="UKY82" s="1254"/>
      <c r="UKZ82" s="1254"/>
      <c r="ULA82" s="1254"/>
      <c r="ULB82" s="1254"/>
      <c r="ULC82" s="1254"/>
      <c r="ULD82" s="1254"/>
      <c r="ULE82" s="1254"/>
      <c r="ULF82" s="1254"/>
      <c r="ULG82" s="1254"/>
      <c r="ULH82" s="1254"/>
      <c r="ULI82" s="1254"/>
      <c r="ULJ82" s="1254"/>
      <c r="ULK82" s="1254"/>
      <c r="ULL82" s="1254"/>
      <c r="ULM82" s="1254"/>
      <c r="ULN82" s="1254"/>
      <c r="ULO82" s="1254"/>
      <c r="ULP82" s="1254"/>
      <c r="ULQ82" s="1254"/>
      <c r="ULR82" s="1254"/>
      <c r="ULS82" s="1254"/>
      <c r="ULT82" s="1254"/>
      <c r="ULU82" s="1254"/>
      <c r="ULV82" s="1254"/>
      <c r="ULW82" s="1254"/>
      <c r="ULX82" s="1254"/>
      <c r="ULY82" s="1254"/>
      <c r="ULZ82" s="1254"/>
      <c r="UMA82" s="1254"/>
      <c r="UMB82" s="1254"/>
      <c r="UMC82" s="1254"/>
      <c r="UMD82" s="1254"/>
      <c r="UME82" s="1254"/>
      <c r="UMF82" s="1254"/>
      <c r="UMG82" s="1254"/>
      <c r="UMH82" s="1254"/>
      <c r="UMI82" s="1254"/>
      <c r="UMJ82" s="1254"/>
      <c r="UMK82" s="1254"/>
      <c r="UML82" s="1254"/>
      <c r="UMM82" s="1254"/>
      <c r="UMN82" s="1254"/>
      <c r="UMO82" s="1254"/>
      <c r="UMP82" s="1254"/>
      <c r="UMQ82" s="1254"/>
      <c r="UMR82" s="1254"/>
      <c r="UMS82" s="1254"/>
      <c r="UMT82" s="1254"/>
      <c r="UMU82" s="1254"/>
      <c r="UMV82" s="1254"/>
      <c r="UMW82" s="1254"/>
      <c r="UMX82" s="1254"/>
      <c r="UMY82" s="1254"/>
      <c r="UNA82" s="1254"/>
      <c r="UNF82" s="1254"/>
      <c r="UNG82" s="1254"/>
      <c r="UNI82" s="1254"/>
      <c r="UNJ82" s="1254"/>
      <c r="UNK82" s="1254"/>
      <c r="UNL82" s="1254"/>
      <c r="UNM82" s="1254"/>
      <c r="UNN82" s="1254"/>
      <c r="UNO82" s="1254"/>
      <c r="UNP82" s="1254"/>
      <c r="UNQ82" s="1254"/>
      <c r="UNR82" s="1254"/>
      <c r="UNS82" s="1254"/>
      <c r="UNT82" s="1254"/>
      <c r="UNU82" s="1254"/>
      <c r="UNV82" s="1254"/>
      <c r="UNW82" s="1254"/>
      <c r="UNX82" s="1254"/>
      <c r="UNY82" s="1254"/>
      <c r="UNZ82" s="1254"/>
      <c r="UOA82" s="1254"/>
      <c r="UOB82" s="1254"/>
      <c r="UOC82" s="1254"/>
      <c r="UOD82" s="1254"/>
      <c r="UOE82" s="1254"/>
      <c r="UOF82" s="1254"/>
      <c r="UOG82" s="1254"/>
      <c r="UOH82" s="1254"/>
      <c r="UOI82" s="1254"/>
      <c r="UOJ82" s="1254"/>
      <c r="UOK82" s="1254"/>
      <c r="UOL82" s="1254"/>
      <c r="UOM82" s="1254"/>
      <c r="UON82" s="1254"/>
      <c r="UOO82" s="1254"/>
      <c r="UOP82" s="1254"/>
      <c r="UOQ82" s="1254"/>
      <c r="UOR82" s="1254"/>
      <c r="UOS82" s="1254"/>
      <c r="UOT82" s="1254"/>
      <c r="UOU82" s="1254"/>
      <c r="UOV82" s="1254"/>
      <c r="UOW82" s="1254"/>
      <c r="UOX82" s="1254"/>
      <c r="UOY82" s="1254"/>
      <c r="UOZ82" s="1254"/>
      <c r="UPA82" s="1254"/>
      <c r="UPB82" s="1254"/>
      <c r="UPC82" s="1254"/>
      <c r="UPD82" s="1254"/>
      <c r="UPE82" s="1254"/>
      <c r="UPF82" s="1254"/>
      <c r="UPG82" s="1254"/>
      <c r="UPH82" s="1254"/>
      <c r="UPI82" s="1254"/>
      <c r="UPJ82" s="1254"/>
      <c r="UPK82" s="1254"/>
      <c r="UPL82" s="1254"/>
      <c r="UPM82" s="1254"/>
      <c r="UPN82" s="1254"/>
      <c r="UPO82" s="1254"/>
      <c r="UPP82" s="1254"/>
      <c r="UPQ82" s="1254"/>
      <c r="UPR82" s="1254"/>
      <c r="UPS82" s="1254"/>
      <c r="UPT82" s="1254"/>
      <c r="UPU82" s="1254"/>
      <c r="UPV82" s="1254"/>
      <c r="UPW82" s="1254"/>
      <c r="UPX82" s="1254"/>
      <c r="UPY82" s="1254"/>
      <c r="UPZ82" s="1254"/>
      <c r="UQA82" s="1254"/>
      <c r="UQB82" s="1254"/>
      <c r="UQC82" s="1254"/>
      <c r="UQD82" s="1254"/>
      <c r="UQE82" s="1254"/>
      <c r="UQF82" s="1254"/>
      <c r="UQG82" s="1254"/>
      <c r="UQH82" s="1254"/>
      <c r="UQI82" s="1254"/>
      <c r="UQJ82" s="1254"/>
      <c r="UQK82" s="1254"/>
      <c r="UQL82" s="1254"/>
      <c r="UQM82" s="1254"/>
      <c r="UQN82" s="1254"/>
      <c r="UQO82" s="1254"/>
      <c r="UQP82" s="1254"/>
      <c r="UQQ82" s="1254"/>
      <c r="UQR82" s="1254"/>
      <c r="UQS82" s="1254"/>
      <c r="UQT82" s="1254"/>
      <c r="UQU82" s="1254"/>
      <c r="UQV82" s="1254"/>
      <c r="UQW82" s="1254"/>
      <c r="UQX82" s="1254"/>
      <c r="UQY82" s="1254"/>
      <c r="UQZ82" s="1254"/>
      <c r="URA82" s="1254"/>
      <c r="URB82" s="1254"/>
      <c r="URC82" s="1254"/>
      <c r="URD82" s="1254"/>
      <c r="URE82" s="1254"/>
      <c r="URF82" s="1254"/>
      <c r="URG82" s="1254"/>
      <c r="URH82" s="1254"/>
      <c r="URI82" s="1254"/>
      <c r="URJ82" s="1254"/>
      <c r="URK82" s="1254"/>
      <c r="URL82" s="1254"/>
      <c r="URM82" s="1254"/>
      <c r="URN82" s="1254"/>
      <c r="URO82" s="1254"/>
      <c r="URP82" s="1254"/>
      <c r="URQ82" s="1254"/>
      <c r="URR82" s="1254"/>
      <c r="URS82" s="1254"/>
      <c r="URT82" s="1254"/>
      <c r="URU82" s="1254"/>
      <c r="URV82" s="1254"/>
      <c r="URW82" s="1254"/>
      <c r="URX82" s="1254"/>
      <c r="URY82" s="1254"/>
      <c r="URZ82" s="1254"/>
      <c r="USA82" s="1254"/>
      <c r="USB82" s="1254"/>
      <c r="USC82" s="1254"/>
      <c r="USD82" s="1254"/>
      <c r="USE82" s="1254"/>
      <c r="USF82" s="1254"/>
      <c r="USG82" s="1254"/>
      <c r="USH82" s="1254"/>
      <c r="USI82" s="1254"/>
      <c r="USJ82" s="1254"/>
      <c r="USK82" s="1254"/>
      <c r="USL82" s="1254"/>
      <c r="USM82" s="1254"/>
      <c r="USN82" s="1254"/>
      <c r="USO82" s="1254"/>
      <c r="USP82" s="1254"/>
      <c r="USQ82" s="1254"/>
      <c r="USR82" s="1254"/>
      <c r="USS82" s="1254"/>
      <c r="UST82" s="1254"/>
      <c r="USU82" s="1254"/>
      <c r="USV82" s="1254"/>
      <c r="USW82" s="1254"/>
      <c r="USX82" s="1254"/>
      <c r="USY82" s="1254"/>
      <c r="USZ82" s="1254"/>
      <c r="UTA82" s="1254"/>
      <c r="UTB82" s="1254"/>
      <c r="UTC82" s="1254"/>
      <c r="UTD82" s="1254"/>
      <c r="UTE82" s="1254"/>
      <c r="UTF82" s="1254"/>
      <c r="UTG82" s="1254"/>
      <c r="UTH82" s="1254"/>
      <c r="UTI82" s="1254"/>
      <c r="UTJ82" s="1254"/>
      <c r="UTK82" s="1254"/>
      <c r="UTL82" s="1254"/>
      <c r="UTM82" s="1254"/>
      <c r="UTN82" s="1254"/>
      <c r="UTO82" s="1254"/>
      <c r="UTP82" s="1254"/>
      <c r="UTQ82" s="1254"/>
      <c r="UTR82" s="1254"/>
      <c r="UTS82" s="1254"/>
      <c r="UTT82" s="1254"/>
      <c r="UTU82" s="1254"/>
      <c r="UTV82" s="1254"/>
      <c r="UTW82" s="1254"/>
      <c r="UTX82" s="1254"/>
      <c r="UTY82" s="1254"/>
      <c r="UTZ82" s="1254"/>
      <c r="UUA82" s="1254"/>
      <c r="UUB82" s="1254"/>
      <c r="UUC82" s="1254"/>
      <c r="UUD82" s="1254"/>
      <c r="UUE82" s="1254"/>
      <c r="UUF82" s="1254"/>
      <c r="UUG82" s="1254"/>
      <c r="UUH82" s="1254"/>
      <c r="UUI82" s="1254"/>
      <c r="UUJ82" s="1254"/>
      <c r="UUK82" s="1254"/>
      <c r="UUL82" s="1254"/>
      <c r="UUM82" s="1254"/>
      <c r="UUN82" s="1254"/>
      <c r="UUO82" s="1254"/>
      <c r="UUP82" s="1254"/>
      <c r="UUQ82" s="1254"/>
      <c r="UUR82" s="1254"/>
      <c r="UUS82" s="1254"/>
      <c r="UUT82" s="1254"/>
      <c r="UUU82" s="1254"/>
      <c r="UUV82" s="1254"/>
      <c r="UUW82" s="1254"/>
      <c r="UUX82" s="1254"/>
      <c r="UUY82" s="1254"/>
      <c r="UUZ82" s="1254"/>
      <c r="UVA82" s="1254"/>
      <c r="UVB82" s="1254"/>
      <c r="UVC82" s="1254"/>
      <c r="UVD82" s="1254"/>
      <c r="UVE82" s="1254"/>
      <c r="UVF82" s="1254"/>
      <c r="UVG82" s="1254"/>
      <c r="UVH82" s="1254"/>
      <c r="UVI82" s="1254"/>
      <c r="UVJ82" s="1254"/>
      <c r="UVK82" s="1254"/>
      <c r="UVL82" s="1254"/>
      <c r="UVM82" s="1254"/>
      <c r="UVN82" s="1254"/>
      <c r="UVO82" s="1254"/>
      <c r="UVP82" s="1254"/>
      <c r="UVQ82" s="1254"/>
      <c r="UVR82" s="1254"/>
      <c r="UVS82" s="1254"/>
      <c r="UVT82" s="1254"/>
      <c r="UVU82" s="1254"/>
      <c r="UVV82" s="1254"/>
      <c r="UVW82" s="1254"/>
      <c r="UVX82" s="1254"/>
      <c r="UVY82" s="1254"/>
      <c r="UVZ82" s="1254"/>
      <c r="UWA82" s="1254"/>
      <c r="UWB82" s="1254"/>
      <c r="UWC82" s="1254"/>
      <c r="UWD82" s="1254"/>
      <c r="UWE82" s="1254"/>
      <c r="UWF82" s="1254"/>
      <c r="UWG82" s="1254"/>
      <c r="UWH82" s="1254"/>
      <c r="UWI82" s="1254"/>
      <c r="UWJ82" s="1254"/>
      <c r="UWK82" s="1254"/>
      <c r="UWL82" s="1254"/>
      <c r="UWM82" s="1254"/>
      <c r="UWN82" s="1254"/>
      <c r="UWO82" s="1254"/>
      <c r="UWP82" s="1254"/>
      <c r="UWQ82" s="1254"/>
      <c r="UWR82" s="1254"/>
      <c r="UWS82" s="1254"/>
      <c r="UWT82" s="1254"/>
      <c r="UWU82" s="1254"/>
      <c r="UWW82" s="1254"/>
      <c r="UXB82" s="1254"/>
      <c r="UXC82" s="1254"/>
      <c r="UXE82" s="1254"/>
      <c r="UXF82" s="1254"/>
      <c r="UXG82" s="1254"/>
      <c r="UXH82" s="1254"/>
      <c r="UXI82" s="1254"/>
      <c r="UXJ82" s="1254"/>
      <c r="UXK82" s="1254"/>
      <c r="UXL82" s="1254"/>
      <c r="UXM82" s="1254"/>
      <c r="UXN82" s="1254"/>
      <c r="UXO82" s="1254"/>
      <c r="UXP82" s="1254"/>
      <c r="UXQ82" s="1254"/>
      <c r="UXR82" s="1254"/>
      <c r="UXS82" s="1254"/>
      <c r="UXT82" s="1254"/>
      <c r="UXU82" s="1254"/>
      <c r="UXV82" s="1254"/>
      <c r="UXW82" s="1254"/>
      <c r="UXX82" s="1254"/>
      <c r="UXY82" s="1254"/>
      <c r="UXZ82" s="1254"/>
      <c r="UYA82" s="1254"/>
      <c r="UYB82" s="1254"/>
      <c r="UYC82" s="1254"/>
      <c r="UYD82" s="1254"/>
      <c r="UYE82" s="1254"/>
      <c r="UYF82" s="1254"/>
      <c r="UYG82" s="1254"/>
      <c r="UYH82" s="1254"/>
      <c r="UYI82" s="1254"/>
      <c r="UYJ82" s="1254"/>
      <c r="UYK82" s="1254"/>
      <c r="UYL82" s="1254"/>
      <c r="UYM82" s="1254"/>
      <c r="UYN82" s="1254"/>
      <c r="UYO82" s="1254"/>
      <c r="UYP82" s="1254"/>
      <c r="UYQ82" s="1254"/>
      <c r="UYR82" s="1254"/>
      <c r="UYS82" s="1254"/>
      <c r="UYT82" s="1254"/>
      <c r="UYU82" s="1254"/>
      <c r="UYV82" s="1254"/>
      <c r="UYW82" s="1254"/>
      <c r="UYX82" s="1254"/>
      <c r="UYY82" s="1254"/>
      <c r="UYZ82" s="1254"/>
      <c r="UZA82" s="1254"/>
      <c r="UZB82" s="1254"/>
      <c r="UZC82" s="1254"/>
      <c r="UZD82" s="1254"/>
      <c r="UZE82" s="1254"/>
      <c r="UZF82" s="1254"/>
      <c r="UZG82" s="1254"/>
      <c r="UZH82" s="1254"/>
      <c r="UZI82" s="1254"/>
      <c r="UZJ82" s="1254"/>
      <c r="UZK82" s="1254"/>
      <c r="UZL82" s="1254"/>
      <c r="UZM82" s="1254"/>
      <c r="UZN82" s="1254"/>
      <c r="UZO82" s="1254"/>
      <c r="UZP82" s="1254"/>
      <c r="UZQ82" s="1254"/>
      <c r="UZR82" s="1254"/>
      <c r="UZS82" s="1254"/>
      <c r="UZT82" s="1254"/>
      <c r="UZU82" s="1254"/>
      <c r="UZV82" s="1254"/>
      <c r="UZW82" s="1254"/>
      <c r="UZX82" s="1254"/>
      <c r="UZY82" s="1254"/>
      <c r="UZZ82" s="1254"/>
      <c r="VAA82" s="1254"/>
      <c r="VAB82" s="1254"/>
      <c r="VAC82" s="1254"/>
      <c r="VAD82" s="1254"/>
      <c r="VAE82" s="1254"/>
      <c r="VAF82" s="1254"/>
      <c r="VAG82" s="1254"/>
      <c r="VAH82" s="1254"/>
      <c r="VAI82" s="1254"/>
      <c r="VAJ82" s="1254"/>
      <c r="VAK82" s="1254"/>
      <c r="VAL82" s="1254"/>
      <c r="VAM82" s="1254"/>
      <c r="VAN82" s="1254"/>
      <c r="VAO82" s="1254"/>
      <c r="VAP82" s="1254"/>
      <c r="VAQ82" s="1254"/>
      <c r="VAR82" s="1254"/>
      <c r="VAS82" s="1254"/>
      <c r="VAT82" s="1254"/>
      <c r="VAU82" s="1254"/>
      <c r="VAV82" s="1254"/>
      <c r="VAW82" s="1254"/>
      <c r="VAX82" s="1254"/>
      <c r="VAY82" s="1254"/>
      <c r="VAZ82" s="1254"/>
      <c r="VBA82" s="1254"/>
      <c r="VBB82" s="1254"/>
      <c r="VBC82" s="1254"/>
      <c r="VBD82" s="1254"/>
      <c r="VBE82" s="1254"/>
      <c r="VBF82" s="1254"/>
      <c r="VBG82" s="1254"/>
      <c r="VBH82" s="1254"/>
      <c r="VBI82" s="1254"/>
      <c r="VBJ82" s="1254"/>
      <c r="VBK82" s="1254"/>
      <c r="VBL82" s="1254"/>
      <c r="VBM82" s="1254"/>
      <c r="VBN82" s="1254"/>
      <c r="VBO82" s="1254"/>
      <c r="VBP82" s="1254"/>
      <c r="VBQ82" s="1254"/>
      <c r="VBR82" s="1254"/>
      <c r="VBS82" s="1254"/>
      <c r="VBT82" s="1254"/>
      <c r="VBU82" s="1254"/>
      <c r="VBV82" s="1254"/>
      <c r="VBW82" s="1254"/>
      <c r="VBX82" s="1254"/>
      <c r="VBY82" s="1254"/>
      <c r="VBZ82" s="1254"/>
      <c r="VCA82" s="1254"/>
      <c r="VCB82" s="1254"/>
      <c r="VCC82" s="1254"/>
      <c r="VCD82" s="1254"/>
      <c r="VCE82" s="1254"/>
      <c r="VCF82" s="1254"/>
      <c r="VCG82" s="1254"/>
      <c r="VCH82" s="1254"/>
      <c r="VCI82" s="1254"/>
      <c r="VCJ82" s="1254"/>
      <c r="VCK82" s="1254"/>
      <c r="VCL82" s="1254"/>
      <c r="VCM82" s="1254"/>
      <c r="VCN82" s="1254"/>
      <c r="VCO82" s="1254"/>
      <c r="VCP82" s="1254"/>
      <c r="VCQ82" s="1254"/>
      <c r="VCR82" s="1254"/>
      <c r="VCS82" s="1254"/>
      <c r="VCT82" s="1254"/>
      <c r="VCU82" s="1254"/>
      <c r="VCV82" s="1254"/>
      <c r="VCW82" s="1254"/>
      <c r="VCX82" s="1254"/>
      <c r="VCY82" s="1254"/>
      <c r="VCZ82" s="1254"/>
      <c r="VDA82" s="1254"/>
      <c r="VDB82" s="1254"/>
      <c r="VDC82" s="1254"/>
      <c r="VDD82" s="1254"/>
      <c r="VDE82" s="1254"/>
      <c r="VDF82" s="1254"/>
      <c r="VDG82" s="1254"/>
      <c r="VDH82" s="1254"/>
      <c r="VDI82" s="1254"/>
      <c r="VDJ82" s="1254"/>
      <c r="VDK82" s="1254"/>
      <c r="VDL82" s="1254"/>
      <c r="VDM82" s="1254"/>
      <c r="VDN82" s="1254"/>
      <c r="VDO82" s="1254"/>
      <c r="VDP82" s="1254"/>
      <c r="VDQ82" s="1254"/>
      <c r="VDR82" s="1254"/>
      <c r="VDS82" s="1254"/>
      <c r="VDT82" s="1254"/>
      <c r="VDU82" s="1254"/>
      <c r="VDV82" s="1254"/>
      <c r="VDW82" s="1254"/>
      <c r="VDX82" s="1254"/>
      <c r="VDY82" s="1254"/>
      <c r="VDZ82" s="1254"/>
      <c r="VEA82" s="1254"/>
      <c r="VEB82" s="1254"/>
      <c r="VEC82" s="1254"/>
      <c r="VED82" s="1254"/>
      <c r="VEE82" s="1254"/>
      <c r="VEF82" s="1254"/>
      <c r="VEG82" s="1254"/>
      <c r="VEH82" s="1254"/>
      <c r="VEI82" s="1254"/>
      <c r="VEJ82" s="1254"/>
      <c r="VEK82" s="1254"/>
      <c r="VEL82" s="1254"/>
      <c r="VEM82" s="1254"/>
      <c r="VEN82" s="1254"/>
      <c r="VEO82" s="1254"/>
      <c r="VEP82" s="1254"/>
      <c r="VEQ82" s="1254"/>
      <c r="VER82" s="1254"/>
      <c r="VES82" s="1254"/>
      <c r="VET82" s="1254"/>
      <c r="VEU82" s="1254"/>
      <c r="VEV82" s="1254"/>
      <c r="VEW82" s="1254"/>
      <c r="VEX82" s="1254"/>
      <c r="VEY82" s="1254"/>
      <c r="VEZ82" s="1254"/>
      <c r="VFA82" s="1254"/>
      <c r="VFB82" s="1254"/>
      <c r="VFC82" s="1254"/>
      <c r="VFD82" s="1254"/>
      <c r="VFE82" s="1254"/>
      <c r="VFF82" s="1254"/>
      <c r="VFG82" s="1254"/>
      <c r="VFH82" s="1254"/>
      <c r="VFI82" s="1254"/>
      <c r="VFJ82" s="1254"/>
      <c r="VFK82" s="1254"/>
      <c r="VFL82" s="1254"/>
      <c r="VFM82" s="1254"/>
      <c r="VFN82" s="1254"/>
      <c r="VFO82" s="1254"/>
      <c r="VFP82" s="1254"/>
      <c r="VFQ82" s="1254"/>
      <c r="VFR82" s="1254"/>
      <c r="VFS82" s="1254"/>
      <c r="VFT82" s="1254"/>
      <c r="VFU82" s="1254"/>
      <c r="VFV82" s="1254"/>
      <c r="VFW82" s="1254"/>
      <c r="VFX82" s="1254"/>
      <c r="VFY82" s="1254"/>
      <c r="VFZ82" s="1254"/>
      <c r="VGA82" s="1254"/>
      <c r="VGB82" s="1254"/>
      <c r="VGC82" s="1254"/>
      <c r="VGD82" s="1254"/>
      <c r="VGE82" s="1254"/>
      <c r="VGF82" s="1254"/>
      <c r="VGG82" s="1254"/>
      <c r="VGH82" s="1254"/>
      <c r="VGI82" s="1254"/>
      <c r="VGJ82" s="1254"/>
      <c r="VGK82" s="1254"/>
      <c r="VGL82" s="1254"/>
      <c r="VGM82" s="1254"/>
      <c r="VGN82" s="1254"/>
      <c r="VGO82" s="1254"/>
      <c r="VGP82" s="1254"/>
      <c r="VGQ82" s="1254"/>
      <c r="VGS82" s="1254"/>
      <c r="VGX82" s="1254"/>
      <c r="VGY82" s="1254"/>
      <c r="VHA82" s="1254"/>
      <c r="VHB82" s="1254"/>
      <c r="VHC82" s="1254"/>
      <c r="VHD82" s="1254"/>
      <c r="VHE82" s="1254"/>
      <c r="VHF82" s="1254"/>
      <c r="VHG82" s="1254"/>
      <c r="VHH82" s="1254"/>
      <c r="VHI82" s="1254"/>
      <c r="VHJ82" s="1254"/>
      <c r="VHK82" s="1254"/>
      <c r="VHL82" s="1254"/>
      <c r="VHM82" s="1254"/>
      <c r="VHN82" s="1254"/>
      <c r="VHO82" s="1254"/>
      <c r="VHP82" s="1254"/>
      <c r="VHQ82" s="1254"/>
      <c r="VHR82" s="1254"/>
      <c r="VHS82" s="1254"/>
      <c r="VHT82" s="1254"/>
      <c r="VHU82" s="1254"/>
      <c r="VHV82" s="1254"/>
      <c r="VHW82" s="1254"/>
      <c r="VHX82" s="1254"/>
      <c r="VHY82" s="1254"/>
      <c r="VHZ82" s="1254"/>
      <c r="VIA82" s="1254"/>
      <c r="VIB82" s="1254"/>
      <c r="VIC82" s="1254"/>
      <c r="VID82" s="1254"/>
      <c r="VIE82" s="1254"/>
      <c r="VIF82" s="1254"/>
      <c r="VIG82" s="1254"/>
      <c r="VIH82" s="1254"/>
      <c r="VII82" s="1254"/>
      <c r="VIJ82" s="1254"/>
      <c r="VIK82" s="1254"/>
      <c r="VIL82" s="1254"/>
      <c r="VIM82" s="1254"/>
      <c r="VIN82" s="1254"/>
      <c r="VIO82" s="1254"/>
      <c r="VIP82" s="1254"/>
      <c r="VIQ82" s="1254"/>
      <c r="VIR82" s="1254"/>
      <c r="VIS82" s="1254"/>
      <c r="VIT82" s="1254"/>
      <c r="VIU82" s="1254"/>
      <c r="VIV82" s="1254"/>
      <c r="VIW82" s="1254"/>
      <c r="VIX82" s="1254"/>
      <c r="VIY82" s="1254"/>
      <c r="VIZ82" s="1254"/>
      <c r="VJA82" s="1254"/>
      <c r="VJB82" s="1254"/>
      <c r="VJC82" s="1254"/>
      <c r="VJD82" s="1254"/>
      <c r="VJE82" s="1254"/>
      <c r="VJF82" s="1254"/>
      <c r="VJG82" s="1254"/>
      <c r="VJH82" s="1254"/>
      <c r="VJI82" s="1254"/>
      <c r="VJJ82" s="1254"/>
      <c r="VJK82" s="1254"/>
      <c r="VJL82" s="1254"/>
      <c r="VJM82" s="1254"/>
      <c r="VJN82" s="1254"/>
      <c r="VJO82" s="1254"/>
      <c r="VJP82" s="1254"/>
      <c r="VJQ82" s="1254"/>
      <c r="VJR82" s="1254"/>
      <c r="VJS82" s="1254"/>
      <c r="VJT82" s="1254"/>
      <c r="VJU82" s="1254"/>
      <c r="VJV82" s="1254"/>
      <c r="VJW82" s="1254"/>
      <c r="VJX82" s="1254"/>
      <c r="VJY82" s="1254"/>
      <c r="VJZ82" s="1254"/>
      <c r="VKA82" s="1254"/>
      <c r="VKB82" s="1254"/>
      <c r="VKC82" s="1254"/>
      <c r="VKD82" s="1254"/>
      <c r="VKE82" s="1254"/>
      <c r="VKF82" s="1254"/>
      <c r="VKG82" s="1254"/>
      <c r="VKH82" s="1254"/>
      <c r="VKI82" s="1254"/>
      <c r="VKJ82" s="1254"/>
      <c r="VKK82" s="1254"/>
      <c r="VKL82" s="1254"/>
      <c r="VKM82" s="1254"/>
      <c r="VKN82" s="1254"/>
      <c r="VKO82" s="1254"/>
      <c r="VKP82" s="1254"/>
      <c r="VKQ82" s="1254"/>
      <c r="VKR82" s="1254"/>
      <c r="VKS82" s="1254"/>
      <c r="VKT82" s="1254"/>
      <c r="VKU82" s="1254"/>
      <c r="VKV82" s="1254"/>
      <c r="VKW82" s="1254"/>
      <c r="VKX82" s="1254"/>
      <c r="VKY82" s="1254"/>
      <c r="VKZ82" s="1254"/>
      <c r="VLA82" s="1254"/>
      <c r="VLB82" s="1254"/>
      <c r="VLC82" s="1254"/>
      <c r="VLD82" s="1254"/>
      <c r="VLE82" s="1254"/>
      <c r="VLF82" s="1254"/>
      <c r="VLG82" s="1254"/>
      <c r="VLH82" s="1254"/>
      <c r="VLI82" s="1254"/>
      <c r="VLJ82" s="1254"/>
      <c r="VLK82" s="1254"/>
      <c r="VLL82" s="1254"/>
      <c r="VLM82" s="1254"/>
      <c r="VLN82" s="1254"/>
      <c r="VLO82" s="1254"/>
      <c r="VLP82" s="1254"/>
      <c r="VLQ82" s="1254"/>
      <c r="VLR82" s="1254"/>
      <c r="VLS82" s="1254"/>
      <c r="VLT82" s="1254"/>
      <c r="VLU82" s="1254"/>
      <c r="VLV82" s="1254"/>
      <c r="VLW82" s="1254"/>
      <c r="VLX82" s="1254"/>
      <c r="VLY82" s="1254"/>
      <c r="VLZ82" s="1254"/>
      <c r="VMA82" s="1254"/>
      <c r="VMB82" s="1254"/>
      <c r="VMC82" s="1254"/>
      <c r="VMD82" s="1254"/>
      <c r="VME82" s="1254"/>
      <c r="VMF82" s="1254"/>
      <c r="VMG82" s="1254"/>
      <c r="VMH82" s="1254"/>
      <c r="VMI82" s="1254"/>
      <c r="VMJ82" s="1254"/>
      <c r="VMK82" s="1254"/>
      <c r="VML82" s="1254"/>
      <c r="VMM82" s="1254"/>
      <c r="VMN82" s="1254"/>
      <c r="VMO82" s="1254"/>
      <c r="VMP82" s="1254"/>
      <c r="VMQ82" s="1254"/>
      <c r="VMR82" s="1254"/>
      <c r="VMS82" s="1254"/>
      <c r="VMT82" s="1254"/>
      <c r="VMU82" s="1254"/>
      <c r="VMV82" s="1254"/>
      <c r="VMW82" s="1254"/>
      <c r="VMX82" s="1254"/>
      <c r="VMY82" s="1254"/>
      <c r="VMZ82" s="1254"/>
      <c r="VNA82" s="1254"/>
      <c r="VNB82" s="1254"/>
      <c r="VNC82" s="1254"/>
      <c r="VND82" s="1254"/>
      <c r="VNE82" s="1254"/>
      <c r="VNF82" s="1254"/>
      <c r="VNG82" s="1254"/>
      <c r="VNH82" s="1254"/>
      <c r="VNI82" s="1254"/>
      <c r="VNJ82" s="1254"/>
      <c r="VNK82" s="1254"/>
      <c r="VNL82" s="1254"/>
      <c r="VNM82" s="1254"/>
      <c r="VNN82" s="1254"/>
      <c r="VNO82" s="1254"/>
      <c r="VNP82" s="1254"/>
      <c r="VNQ82" s="1254"/>
      <c r="VNR82" s="1254"/>
      <c r="VNS82" s="1254"/>
      <c r="VNT82" s="1254"/>
      <c r="VNU82" s="1254"/>
      <c r="VNV82" s="1254"/>
      <c r="VNW82" s="1254"/>
      <c r="VNX82" s="1254"/>
      <c r="VNY82" s="1254"/>
      <c r="VNZ82" s="1254"/>
      <c r="VOA82" s="1254"/>
      <c r="VOB82" s="1254"/>
      <c r="VOC82" s="1254"/>
      <c r="VOD82" s="1254"/>
      <c r="VOE82" s="1254"/>
      <c r="VOF82" s="1254"/>
      <c r="VOG82" s="1254"/>
      <c r="VOH82" s="1254"/>
      <c r="VOI82" s="1254"/>
      <c r="VOJ82" s="1254"/>
      <c r="VOK82" s="1254"/>
      <c r="VOL82" s="1254"/>
      <c r="VOM82" s="1254"/>
      <c r="VON82" s="1254"/>
      <c r="VOO82" s="1254"/>
      <c r="VOP82" s="1254"/>
      <c r="VOQ82" s="1254"/>
      <c r="VOR82" s="1254"/>
      <c r="VOS82" s="1254"/>
      <c r="VOT82" s="1254"/>
      <c r="VOU82" s="1254"/>
      <c r="VOV82" s="1254"/>
      <c r="VOW82" s="1254"/>
      <c r="VOX82" s="1254"/>
      <c r="VOY82" s="1254"/>
      <c r="VOZ82" s="1254"/>
      <c r="VPA82" s="1254"/>
      <c r="VPB82" s="1254"/>
      <c r="VPC82" s="1254"/>
      <c r="VPD82" s="1254"/>
      <c r="VPE82" s="1254"/>
      <c r="VPF82" s="1254"/>
      <c r="VPG82" s="1254"/>
      <c r="VPH82" s="1254"/>
      <c r="VPI82" s="1254"/>
      <c r="VPJ82" s="1254"/>
      <c r="VPK82" s="1254"/>
      <c r="VPL82" s="1254"/>
      <c r="VPM82" s="1254"/>
      <c r="VPN82" s="1254"/>
      <c r="VPO82" s="1254"/>
      <c r="VPP82" s="1254"/>
      <c r="VPQ82" s="1254"/>
      <c r="VPR82" s="1254"/>
      <c r="VPS82" s="1254"/>
      <c r="VPT82" s="1254"/>
      <c r="VPU82" s="1254"/>
      <c r="VPV82" s="1254"/>
      <c r="VPW82" s="1254"/>
      <c r="VPX82" s="1254"/>
      <c r="VPY82" s="1254"/>
      <c r="VPZ82" s="1254"/>
      <c r="VQA82" s="1254"/>
      <c r="VQB82" s="1254"/>
      <c r="VQC82" s="1254"/>
      <c r="VQD82" s="1254"/>
      <c r="VQE82" s="1254"/>
      <c r="VQF82" s="1254"/>
      <c r="VQG82" s="1254"/>
      <c r="VQH82" s="1254"/>
      <c r="VQI82" s="1254"/>
      <c r="VQJ82" s="1254"/>
      <c r="VQK82" s="1254"/>
      <c r="VQL82" s="1254"/>
      <c r="VQM82" s="1254"/>
      <c r="VQO82" s="1254"/>
      <c r="VQT82" s="1254"/>
      <c r="VQU82" s="1254"/>
      <c r="VQW82" s="1254"/>
      <c r="VQX82" s="1254"/>
      <c r="VQY82" s="1254"/>
      <c r="VQZ82" s="1254"/>
      <c r="VRA82" s="1254"/>
      <c r="VRB82" s="1254"/>
      <c r="VRC82" s="1254"/>
      <c r="VRD82" s="1254"/>
      <c r="VRE82" s="1254"/>
      <c r="VRF82" s="1254"/>
      <c r="VRG82" s="1254"/>
      <c r="VRH82" s="1254"/>
      <c r="VRI82" s="1254"/>
      <c r="VRJ82" s="1254"/>
      <c r="VRK82" s="1254"/>
      <c r="VRL82" s="1254"/>
      <c r="VRM82" s="1254"/>
      <c r="VRN82" s="1254"/>
      <c r="VRO82" s="1254"/>
      <c r="VRP82" s="1254"/>
      <c r="VRQ82" s="1254"/>
      <c r="VRR82" s="1254"/>
      <c r="VRS82" s="1254"/>
      <c r="VRT82" s="1254"/>
      <c r="VRU82" s="1254"/>
      <c r="VRV82" s="1254"/>
      <c r="VRW82" s="1254"/>
      <c r="VRX82" s="1254"/>
      <c r="VRY82" s="1254"/>
      <c r="VRZ82" s="1254"/>
      <c r="VSA82" s="1254"/>
      <c r="VSB82" s="1254"/>
      <c r="VSC82" s="1254"/>
      <c r="VSD82" s="1254"/>
      <c r="VSE82" s="1254"/>
      <c r="VSF82" s="1254"/>
      <c r="VSG82" s="1254"/>
      <c r="VSH82" s="1254"/>
      <c r="VSI82" s="1254"/>
      <c r="VSJ82" s="1254"/>
      <c r="VSK82" s="1254"/>
      <c r="VSL82" s="1254"/>
      <c r="VSM82" s="1254"/>
      <c r="VSN82" s="1254"/>
      <c r="VSO82" s="1254"/>
      <c r="VSP82" s="1254"/>
      <c r="VSQ82" s="1254"/>
      <c r="VSR82" s="1254"/>
      <c r="VSS82" s="1254"/>
      <c r="VST82" s="1254"/>
      <c r="VSU82" s="1254"/>
      <c r="VSV82" s="1254"/>
      <c r="VSW82" s="1254"/>
      <c r="VSX82" s="1254"/>
      <c r="VSY82" s="1254"/>
      <c r="VSZ82" s="1254"/>
      <c r="VTA82" s="1254"/>
      <c r="VTB82" s="1254"/>
      <c r="VTC82" s="1254"/>
      <c r="VTD82" s="1254"/>
      <c r="VTE82" s="1254"/>
      <c r="VTF82" s="1254"/>
      <c r="VTG82" s="1254"/>
      <c r="VTH82" s="1254"/>
      <c r="VTI82" s="1254"/>
      <c r="VTJ82" s="1254"/>
      <c r="VTK82" s="1254"/>
      <c r="VTL82" s="1254"/>
      <c r="VTM82" s="1254"/>
      <c r="VTN82" s="1254"/>
      <c r="VTO82" s="1254"/>
      <c r="VTP82" s="1254"/>
      <c r="VTQ82" s="1254"/>
      <c r="VTR82" s="1254"/>
      <c r="VTS82" s="1254"/>
      <c r="VTT82" s="1254"/>
      <c r="VTU82" s="1254"/>
      <c r="VTV82" s="1254"/>
      <c r="VTW82" s="1254"/>
      <c r="VTX82" s="1254"/>
      <c r="VTY82" s="1254"/>
      <c r="VTZ82" s="1254"/>
      <c r="VUA82" s="1254"/>
      <c r="VUB82" s="1254"/>
      <c r="VUC82" s="1254"/>
      <c r="VUD82" s="1254"/>
      <c r="VUE82" s="1254"/>
      <c r="VUF82" s="1254"/>
      <c r="VUG82" s="1254"/>
      <c r="VUH82" s="1254"/>
      <c r="VUI82" s="1254"/>
      <c r="VUJ82" s="1254"/>
      <c r="VUK82" s="1254"/>
      <c r="VUL82" s="1254"/>
      <c r="VUM82" s="1254"/>
      <c r="VUN82" s="1254"/>
      <c r="VUO82" s="1254"/>
      <c r="VUP82" s="1254"/>
      <c r="VUQ82" s="1254"/>
      <c r="VUR82" s="1254"/>
      <c r="VUS82" s="1254"/>
      <c r="VUT82" s="1254"/>
      <c r="VUU82" s="1254"/>
      <c r="VUV82" s="1254"/>
      <c r="VUW82" s="1254"/>
      <c r="VUX82" s="1254"/>
      <c r="VUY82" s="1254"/>
      <c r="VUZ82" s="1254"/>
      <c r="VVA82" s="1254"/>
      <c r="VVB82" s="1254"/>
      <c r="VVC82" s="1254"/>
      <c r="VVD82" s="1254"/>
      <c r="VVE82" s="1254"/>
      <c r="VVF82" s="1254"/>
      <c r="VVG82" s="1254"/>
      <c r="VVH82" s="1254"/>
      <c r="VVI82" s="1254"/>
      <c r="VVJ82" s="1254"/>
      <c r="VVK82" s="1254"/>
      <c r="VVL82" s="1254"/>
      <c r="VVM82" s="1254"/>
      <c r="VVN82" s="1254"/>
      <c r="VVO82" s="1254"/>
      <c r="VVP82" s="1254"/>
      <c r="VVQ82" s="1254"/>
      <c r="VVR82" s="1254"/>
      <c r="VVS82" s="1254"/>
      <c r="VVT82" s="1254"/>
      <c r="VVU82" s="1254"/>
      <c r="VVV82" s="1254"/>
      <c r="VVW82" s="1254"/>
      <c r="VVX82" s="1254"/>
      <c r="VVY82" s="1254"/>
      <c r="VVZ82" s="1254"/>
      <c r="VWA82" s="1254"/>
      <c r="VWB82" s="1254"/>
      <c r="VWC82" s="1254"/>
      <c r="VWD82" s="1254"/>
      <c r="VWE82" s="1254"/>
      <c r="VWF82" s="1254"/>
      <c r="VWG82" s="1254"/>
      <c r="VWH82" s="1254"/>
      <c r="VWI82" s="1254"/>
      <c r="VWJ82" s="1254"/>
      <c r="VWK82" s="1254"/>
      <c r="VWL82" s="1254"/>
      <c r="VWM82" s="1254"/>
      <c r="VWN82" s="1254"/>
      <c r="VWO82" s="1254"/>
      <c r="VWP82" s="1254"/>
      <c r="VWQ82" s="1254"/>
      <c r="VWR82" s="1254"/>
      <c r="VWS82" s="1254"/>
      <c r="VWT82" s="1254"/>
      <c r="VWU82" s="1254"/>
      <c r="VWV82" s="1254"/>
      <c r="VWW82" s="1254"/>
      <c r="VWX82" s="1254"/>
      <c r="VWY82" s="1254"/>
      <c r="VWZ82" s="1254"/>
      <c r="VXA82" s="1254"/>
      <c r="VXB82" s="1254"/>
      <c r="VXC82" s="1254"/>
      <c r="VXD82" s="1254"/>
      <c r="VXE82" s="1254"/>
      <c r="VXF82" s="1254"/>
      <c r="VXG82" s="1254"/>
      <c r="VXH82" s="1254"/>
      <c r="VXI82" s="1254"/>
      <c r="VXJ82" s="1254"/>
      <c r="VXK82" s="1254"/>
      <c r="VXL82" s="1254"/>
      <c r="VXM82" s="1254"/>
      <c r="VXN82" s="1254"/>
      <c r="VXO82" s="1254"/>
      <c r="VXP82" s="1254"/>
      <c r="VXQ82" s="1254"/>
      <c r="VXR82" s="1254"/>
      <c r="VXS82" s="1254"/>
      <c r="VXT82" s="1254"/>
      <c r="VXU82" s="1254"/>
      <c r="VXV82" s="1254"/>
      <c r="VXW82" s="1254"/>
      <c r="VXX82" s="1254"/>
      <c r="VXY82" s="1254"/>
      <c r="VXZ82" s="1254"/>
      <c r="VYA82" s="1254"/>
      <c r="VYB82" s="1254"/>
      <c r="VYC82" s="1254"/>
      <c r="VYD82" s="1254"/>
      <c r="VYE82" s="1254"/>
      <c r="VYF82" s="1254"/>
      <c r="VYG82" s="1254"/>
      <c r="VYH82" s="1254"/>
      <c r="VYI82" s="1254"/>
      <c r="VYJ82" s="1254"/>
      <c r="VYK82" s="1254"/>
      <c r="VYL82" s="1254"/>
      <c r="VYM82" s="1254"/>
      <c r="VYN82" s="1254"/>
      <c r="VYO82" s="1254"/>
      <c r="VYP82" s="1254"/>
      <c r="VYQ82" s="1254"/>
      <c r="VYR82" s="1254"/>
      <c r="VYS82" s="1254"/>
      <c r="VYT82" s="1254"/>
      <c r="VYU82" s="1254"/>
      <c r="VYV82" s="1254"/>
      <c r="VYW82" s="1254"/>
      <c r="VYX82" s="1254"/>
      <c r="VYY82" s="1254"/>
      <c r="VYZ82" s="1254"/>
      <c r="VZA82" s="1254"/>
      <c r="VZB82" s="1254"/>
      <c r="VZC82" s="1254"/>
      <c r="VZD82" s="1254"/>
      <c r="VZE82" s="1254"/>
      <c r="VZF82" s="1254"/>
      <c r="VZG82" s="1254"/>
      <c r="VZH82" s="1254"/>
      <c r="VZI82" s="1254"/>
      <c r="VZJ82" s="1254"/>
      <c r="VZK82" s="1254"/>
      <c r="VZL82" s="1254"/>
      <c r="VZM82" s="1254"/>
      <c r="VZN82" s="1254"/>
      <c r="VZO82" s="1254"/>
      <c r="VZP82" s="1254"/>
      <c r="VZQ82" s="1254"/>
      <c r="VZR82" s="1254"/>
      <c r="VZS82" s="1254"/>
      <c r="VZT82" s="1254"/>
      <c r="VZU82" s="1254"/>
      <c r="VZV82" s="1254"/>
      <c r="VZW82" s="1254"/>
      <c r="VZX82" s="1254"/>
      <c r="VZY82" s="1254"/>
      <c r="VZZ82" s="1254"/>
      <c r="WAA82" s="1254"/>
      <c r="WAB82" s="1254"/>
      <c r="WAC82" s="1254"/>
      <c r="WAD82" s="1254"/>
      <c r="WAE82" s="1254"/>
      <c r="WAF82" s="1254"/>
      <c r="WAG82" s="1254"/>
      <c r="WAH82" s="1254"/>
      <c r="WAI82" s="1254"/>
      <c r="WAK82" s="1254"/>
      <c r="WAP82" s="1254"/>
      <c r="WAQ82" s="1254"/>
      <c r="WAS82" s="1254"/>
      <c r="WAT82" s="1254"/>
      <c r="WAU82" s="1254"/>
      <c r="WAV82" s="1254"/>
      <c r="WAW82" s="1254"/>
      <c r="WAX82" s="1254"/>
      <c r="WAY82" s="1254"/>
      <c r="WAZ82" s="1254"/>
      <c r="WBA82" s="1254"/>
      <c r="WBB82" s="1254"/>
      <c r="WBC82" s="1254"/>
      <c r="WBD82" s="1254"/>
      <c r="WBE82" s="1254"/>
      <c r="WBF82" s="1254"/>
      <c r="WBG82" s="1254"/>
      <c r="WBH82" s="1254"/>
      <c r="WBI82" s="1254"/>
      <c r="WBJ82" s="1254"/>
      <c r="WBK82" s="1254"/>
      <c r="WBL82" s="1254"/>
      <c r="WBM82" s="1254"/>
      <c r="WBN82" s="1254"/>
      <c r="WBO82" s="1254"/>
      <c r="WBP82" s="1254"/>
      <c r="WBQ82" s="1254"/>
      <c r="WBR82" s="1254"/>
      <c r="WBS82" s="1254"/>
      <c r="WBT82" s="1254"/>
      <c r="WBU82" s="1254"/>
      <c r="WBV82" s="1254"/>
      <c r="WBW82" s="1254"/>
      <c r="WBX82" s="1254"/>
      <c r="WBY82" s="1254"/>
      <c r="WBZ82" s="1254"/>
      <c r="WCA82" s="1254"/>
      <c r="WCB82" s="1254"/>
      <c r="WCC82" s="1254"/>
      <c r="WCD82" s="1254"/>
      <c r="WCE82" s="1254"/>
      <c r="WCF82" s="1254"/>
      <c r="WCG82" s="1254"/>
      <c r="WCH82" s="1254"/>
      <c r="WCI82" s="1254"/>
      <c r="WCJ82" s="1254"/>
      <c r="WCK82" s="1254"/>
      <c r="WCL82" s="1254"/>
      <c r="WCM82" s="1254"/>
      <c r="WCN82" s="1254"/>
      <c r="WCO82" s="1254"/>
      <c r="WCP82" s="1254"/>
      <c r="WCQ82" s="1254"/>
      <c r="WCR82" s="1254"/>
      <c r="WCS82" s="1254"/>
      <c r="WCT82" s="1254"/>
      <c r="WCU82" s="1254"/>
      <c r="WCV82" s="1254"/>
      <c r="WCW82" s="1254"/>
      <c r="WCX82" s="1254"/>
      <c r="WCY82" s="1254"/>
      <c r="WCZ82" s="1254"/>
      <c r="WDA82" s="1254"/>
      <c r="WDB82" s="1254"/>
      <c r="WDC82" s="1254"/>
      <c r="WDD82" s="1254"/>
      <c r="WDE82" s="1254"/>
      <c r="WDF82" s="1254"/>
      <c r="WDG82" s="1254"/>
      <c r="WDH82" s="1254"/>
      <c r="WDI82" s="1254"/>
      <c r="WDJ82" s="1254"/>
      <c r="WDK82" s="1254"/>
      <c r="WDL82" s="1254"/>
      <c r="WDM82" s="1254"/>
      <c r="WDN82" s="1254"/>
      <c r="WDO82" s="1254"/>
      <c r="WDP82" s="1254"/>
      <c r="WDQ82" s="1254"/>
      <c r="WDR82" s="1254"/>
      <c r="WDS82" s="1254"/>
      <c r="WDT82" s="1254"/>
      <c r="WDU82" s="1254"/>
      <c r="WDV82" s="1254"/>
      <c r="WDW82" s="1254"/>
      <c r="WDX82" s="1254"/>
      <c r="WDY82" s="1254"/>
      <c r="WDZ82" s="1254"/>
      <c r="WEA82" s="1254"/>
      <c r="WEB82" s="1254"/>
      <c r="WEC82" s="1254"/>
      <c r="WED82" s="1254"/>
      <c r="WEE82" s="1254"/>
      <c r="WEF82" s="1254"/>
      <c r="WEG82" s="1254"/>
      <c r="WEH82" s="1254"/>
      <c r="WEI82" s="1254"/>
      <c r="WEJ82" s="1254"/>
      <c r="WEK82" s="1254"/>
      <c r="WEL82" s="1254"/>
      <c r="WEM82" s="1254"/>
      <c r="WEN82" s="1254"/>
      <c r="WEO82" s="1254"/>
      <c r="WEP82" s="1254"/>
      <c r="WEQ82" s="1254"/>
      <c r="WER82" s="1254"/>
      <c r="WES82" s="1254"/>
      <c r="WET82" s="1254"/>
      <c r="WEU82" s="1254"/>
      <c r="WEV82" s="1254"/>
      <c r="WEW82" s="1254"/>
      <c r="WEX82" s="1254"/>
      <c r="WEY82" s="1254"/>
      <c r="WEZ82" s="1254"/>
      <c r="WFA82" s="1254"/>
      <c r="WFB82" s="1254"/>
      <c r="WFC82" s="1254"/>
      <c r="WFD82" s="1254"/>
      <c r="WFE82" s="1254"/>
      <c r="WFF82" s="1254"/>
      <c r="WFG82" s="1254"/>
      <c r="WFH82" s="1254"/>
      <c r="WFI82" s="1254"/>
      <c r="WFJ82" s="1254"/>
      <c r="WFK82" s="1254"/>
      <c r="WFL82" s="1254"/>
      <c r="WFM82" s="1254"/>
      <c r="WFN82" s="1254"/>
      <c r="WFO82" s="1254"/>
      <c r="WFP82" s="1254"/>
      <c r="WFQ82" s="1254"/>
      <c r="WFR82" s="1254"/>
      <c r="WFS82" s="1254"/>
      <c r="WFT82" s="1254"/>
      <c r="WFU82" s="1254"/>
      <c r="WFV82" s="1254"/>
      <c r="WFW82" s="1254"/>
      <c r="WFX82" s="1254"/>
      <c r="WFY82" s="1254"/>
      <c r="WFZ82" s="1254"/>
      <c r="WGA82" s="1254"/>
      <c r="WGB82" s="1254"/>
      <c r="WGC82" s="1254"/>
      <c r="WGD82" s="1254"/>
      <c r="WGE82" s="1254"/>
      <c r="WGF82" s="1254"/>
      <c r="WGG82" s="1254"/>
      <c r="WGH82" s="1254"/>
      <c r="WGI82" s="1254"/>
      <c r="WGJ82" s="1254"/>
      <c r="WGK82" s="1254"/>
      <c r="WGL82" s="1254"/>
      <c r="WGM82" s="1254"/>
      <c r="WGN82" s="1254"/>
      <c r="WGO82" s="1254"/>
      <c r="WGP82" s="1254"/>
      <c r="WGQ82" s="1254"/>
      <c r="WGR82" s="1254"/>
      <c r="WGS82" s="1254"/>
      <c r="WGT82" s="1254"/>
      <c r="WGU82" s="1254"/>
      <c r="WGV82" s="1254"/>
      <c r="WGW82" s="1254"/>
      <c r="WGX82" s="1254"/>
      <c r="WGY82" s="1254"/>
      <c r="WGZ82" s="1254"/>
      <c r="WHA82" s="1254"/>
      <c r="WHB82" s="1254"/>
      <c r="WHC82" s="1254"/>
      <c r="WHD82" s="1254"/>
      <c r="WHE82" s="1254"/>
      <c r="WHF82" s="1254"/>
      <c r="WHG82" s="1254"/>
      <c r="WHH82" s="1254"/>
      <c r="WHI82" s="1254"/>
      <c r="WHJ82" s="1254"/>
      <c r="WHK82" s="1254"/>
      <c r="WHL82" s="1254"/>
      <c r="WHM82" s="1254"/>
      <c r="WHN82" s="1254"/>
      <c r="WHO82" s="1254"/>
      <c r="WHP82" s="1254"/>
      <c r="WHQ82" s="1254"/>
      <c r="WHR82" s="1254"/>
      <c r="WHS82" s="1254"/>
      <c r="WHT82" s="1254"/>
      <c r="WHU82" s="1254"/>
      <c r="WHV82" s="1254"/>
      <c r="WHW82" s="1254"/>
      <c r="WHX82" s="1254"/>
      <c r="WHY82" s="1254"/>
      <c r="WHZ82" s="1254"/>
      <c r="WIA82" s="1254"/>
      <c r="WIB82" s="1254"/>
      <c r="WIC82" s="1254"/>
      <c r="WID82" s="1254"/>
      <c r="WIE82" s="1254"/>
      <c r="WIF82" s="1254"/>
      <c r="WIG82" s="1254"/>
      <c r="WIH82" s="1254"/>
      <c r="WII82" s="1254"/>
      <c r="WIJ82" s="1254"/>
      <c r="WIK82" s="1254"/>
      <c r="WIL82" s="1254"/>
      <c r="WIM82" s="1254"/>
      <c r="WIN82" s="1254"/>
      <c r="WIO82" s="1254"/>
      <c r="WIP82" s="1254"/>
      <c r="WIQ82" s="1254"/>
      <c r="WIR82" s="1254"/>
      <c r="WIS82" s="1254"/>
      <c r="WIT82" s="1254"/>
      <c r="WIU82" s="1254"/>
      <c r="WIV82" s="1254"/>
      <c r="WIW82" s="1254"/>
      <c r="WIX82" s="1254"/>
      <c r="WIY82" s="1254"/>
      <c r="WIZ82" s="1254"/>
      <c r="WJA82" s="1254"/>
      <c r="WJB82" s="1254"/>
      <c r="WJC82" s="1254"/>
      <c r="WJD82" s="1254"/>
      <c r="WJE82" s="1254"/>
      <c r="WJF82" s="1254"/>
      <c r="WJG82" s="1254"/>
      <c r="WJH82" s="1254"/>
      <c r="WJI82" s="1254"/>
      <c r="WJJ82" s="1254"/>
      <c r="WJK82" s="1254"/>
      <c r="WJL82" s="1254"/>
      <c r="WJM82" s="1254"/>
      <c r="WJN82" s="1254"/>
      <c r="WJO82" s="1254"/>
      <c r="WJP82" s="1254"/>
      <c r="WJQ82" s="1254"/>
      <c r="WJR82" s="1254"/>
      <c r="WJS82" s="1254"/>
      <c r="WJT82" s="1254"/>
      <c r="WJU82" s="1254"/>
      <c r="WJV82" s="1254"/>
      <c r="WJW82" s="1254"/>
      <c r="WJX82" s="1254"/>
      <c r="WJY82" s="1254"/>
      <c r="WJZ82" s="1254"/>
      <c r="WKA82" s="1254"/>
      <c r="WKB82" s="1254"/>
      <c r="WKC82" s="1254"/>
      <c r="WKD82" s="1254"/>
      <c r="WKE82" s="1254"/>
      <c r="WKG82" s="1254"/>
      <c r="WKL82" s="1254"/>
      <c r="WKM82" s="1254"/>
      <c r="WKO82" s="1254"/>
      <c r="WKP82" s="1254"/>
      <c r="WKQ82" s="1254"/>
      <c r="WKR82" s="1254"/>
      <c r="WKS82" s="1254"/>
      <c r="WKT82" s="1254"/>
      <c r="WKU82" s="1254"/>
      <c r="WKV82" s="1254"/>
      <c r="WKW82" s="1254"/>
      <c r="WKX82" s="1254"/>
      <c r="WKY82" s="1254"/>
      <c r="WKZ82" s="1254"/>
      <c r="WLA82" s="1254"/>
      <c r="WLB82" s="1254"/>
      <c r="WLC82" s="1254"/>
      <c r="WLD82" s="1254"/>
      <c r="WLE82" s="1254"/>
      <c r="WLF82" s="1254"/>
      <c r="WLG82" s="1254"/>
      <c r="WLH82" s="1254"/>
      <c r="WLI82" s="1254"/>
      <c r="WLJ82" s="1254"/>
      <c r="WLK82" s="1254"/>
      <c r="WLL82" s="1254"/>
      <c r="WLM82" s="1254"/>
      <c r="WLN82" s="1254"/>
      <c r="WLO82" s="1254"/>
      <c r="WLP82" s="1254"/>
      <c r="WLQ82" s="1254"/>
      <c r="WLR82" s="1254"/>
      <c r="WLS82" s="1254"/>
      <c r="WLT82" s="1254"/>
      <c r="WLU82" s="1254"/>
      <c r="WLV82" s="1254"/>
      <c r="WLW82" s="1254"/>
      <c r="WLX82" s="1254"/>
      <c r="WLY82" s="1254"/>
      <c r="WLZ82" s="1254"/>
      <c r="WMA82" s="1254"/>
      <c r="WMB82" s="1254"/>
      <c r="WMC82" s="1254"/>
      <c r="WMD82" s="1254"/>
      <c r="WME82" s="1254"/>
      <c r="WMF82" s="1254"/>
      <c r="WMG82" s="1254"/>
      <c r="WMH82" s="1254"/>
      <c r="WMI82" s="1254"/>
      <c r="WMJ82" s="1254"/>
      <c r="WMK82" s="1254"/>
      <c r="WML82" s="1254"/>
      <c r="WMM82" s="1254"/>
      <c r="WMN82" s="1254"/>
      <c r="WMO82" s="1254"/>
      <c r="WMP82" s="1254"/>
      <c r="WMQ82" s="1254"/>
      <c r="WMR82" s="1254"/>
      <c r="WMS82" s="1254"/>
      <c r="WMT82" s="1254"/>
      <c r="WMU82" s="1254"/>
      <c r="WMV82" s="1254"/>
      <c r="WMW82" s="1254"/>
      <c r="WMX82" s="1254"/>
      <c r="WMY82" s="1254"/>
      <c r="WMZ82" s="1254"/>
      <c r="WNA82" s="1254"/>
      <c r="WNB82" s="1254"/>
      <c r="WNC82" s="1254"/>
      <c r="WND82" s="1254"/>
      <c r="WNE82" s="1254"/>
      <c r="WNF82" s="1254"/>
      <c r="WNG82" s="1254"/>
      <c r="WNH82" s="1254"/>
      <c r="WNI82" s="1254"/>
      <c r="WNJ82" s="1254"/>
      <c r="WNK82" s="1254"/>
      <c r="WNL82" s="1254"/>
      <c r="WNM82" s="1254"/>
      <c r="WNN82" s="1254"/>
      <c r="WNO82" s="1254"/>
      <c r="WNP82" s="1254"/>
      <c r="WNQ82" s="1254"/>
      <c r="WNR82" s="1254"/>
      <c r="WNS82" s="1254"/>
      <c r="WNT82" s="1254"/>
      <c r="WNU82" s="1254"/>
      <c r="WNV82" s="1254"/>
      <c r="WNW82" s="1254"/>
      <c r="WNX82" s="1254"/>
      <c r="WNY82" s="1254"/>
      <c r="WNZ82" s="1254"/>
      <c r="WOA82" s="1254"/>
      <c r="WOB82" s="1254"/>
      <c r="WOC82" s="1254"/>
      <c r="WOD82" s="1254"/>
      <c r="WOE82" s="1254"/>
      <c r="WOF82" s="1254"/>
      <c r="WOG82" s="1254"/>
      <c r="WOH82" s="1254"/>
      <c r="WOI82" s="1254"/>
      <c r="WOJ82" s="1254"/>
      <c r="WOK82" s="1254"/>
      <c r="WOL82" s="1254"/>
      <c r="WOM82" s="1254"/>
      <c r="WON82" s="1254"/>
      <c r="WOO82" s="1254"/>
      <c r="WOP82" s="1254"/>
      <c r="WOQ82" s="1254"/>
      <c r="WOR82" s="1254"/>
      <c r="WOS82" s="1254"/>
      <c r="WOT82" s="1254"/>
      <c r="WOU82" s="1254"/>
      <c r="WOV82" s="1254"/>
      <c r="WOW82" s="1254"/>
      <c r="WOX82" s="1254"/>
      <c r="WOY82" s="1254"/>
      <c r="WOZ82" s="1254"/>
      <c r="WPA82" s="1254"/>
      <c r="WPB82" s="1254"/>
      <c r="WPC82" s="1254"/>
      <c r="WPD82" s="1254"/>
      <c r="WPE82" s="1254"/>
      <c r="WPF82" s="1254"/>
      <c r="WPG82" s="1254"/>
      <c r="WPH82" s="1254"/>
      <c r="WPI82" s="1254"/>
      <c r="WPJ82" s="1254"/>
      <c r="WPK82" s="1254"/>
      <c r="WPL82" s="1254"/>
      <c r="WPM82" s="1254"/>
      <c r="WPN82" s="1254"/>
      <c r="WPO82" s="1254"/>
      <c r="WPP82" s="1254"/>
      <c r="WPQ82" s="1254"/>
      <c r="WPR82" s="1254"/>
      <c r="WPS82" s="1254"/>
      <c r="WPT82" s="1254"/>
      <c r="WPU82" s="1254"/>
      <c r="WPV82" s="1254"/>
      <c r="WPW82" s="1254"/>
      <c r="WPX82" s="1254"/>
      <c r="WPY82" s="1254"/>
      <c r="WPZ82" s="1254"/>
      <c r="WQA82" s="1254"/>
      <c r="WQB82" s="1254"/>
      <c r="WQC82" s="1254"/>
      <c r="WQD82" s="1254"/>
      <c r="WQE82" s="1254"/>
      <c r="WQF82" s="1254"/>
      <c r="WQG82" s="1254"/>
      <c r="WQH82" s="1254"/>
      <c r="WQI82" s="1254"/>
      <c r="WQJ82" s="1254"/>
      <c r="WQK82" s="1254"/>
      <c r="WQL82" s="1254"/>
      <c r="WQM82" s="1254"/>
      <c r="WQN82" s="1254"/>
      <c r="WQO82" s="1254"/>
      <c r="WQP82" s="1254"/>
      <c r="WQQ82" s="1254"/>
      <c r="WQR82" s="1254"/>
      <c r="WQS82" s="1254"/>
      <c r="WQT82" s="1254"/>
      <c r="WQU82" s="1254"/>
      <c r="WQV82" s="1254"/>
      <c r="WQW82" s="1254"/>
      <c r="WQX82" s="1254"/>
      <c r="WQY82" s="1254"/>
      <c r="WQZ82" s="1254"/>
      <c r="WRA82" s="1254"/>
      <c r="WRB82" s="1254"/>
      <c r="WRC82" s="1254"/>
      <c r="WRD82" s="1254"/>
      <c r="WRE82" s="1254"/>
      <c r="WRF82" s="1254"/>
      <c r="WRG82" s="1254"/>
      <c r="WRH82" s="1254"/>
      <c r="WRI82" s="1254"/>
      <c r="WRJ82" s="1254"/>
      <c r="WRK82" s="1254"/>
      <c r="WRL82" s="1254"/>
      <c r="WRM82" s="1254"/>
      <c r="WRN82" s="1254"/>
      <c r="WRO82" s="1254"/>
      <c r="WRP82" s="1254"/>
      <c r="WRQ82" s="1254"/>
      <c r="WRR82" s="1254"/>
      <c r="WRS82" s="1254"/>
      <c r="WRT82" s="1254"/>
      <c r="WRU82" s="1254"/>
      <c r="WRV82" s="1254"/>
      <c r="WRW82" s="1254"/>
      <c r="WRX82" s="1254"/>
      <c r="WRY82" s="1254"/>
      <c r="WRZ82" s="1254"/>
      <c r="WSA82" s="1254"/>
      <c r="WSB82" s="1254"/>
      <c r="WSC82" s="1254"/>
      <c r="WSD82" s="1254"/>
      <c r="WSE82" s="1254"/>
      <c r="WSF82" s="1254"/>
      <c r="WSG82" s="1254"/>
      <c r="WSH82" s="1254"/>
      <c r="WSI82" s="1254"/>
      <c r="WSJ82" s="1254"/>
      <c r="WSK82" s="1254"/>
      <c r="WSL82" s="1254"/>
      <c r="WSM82" s="1254"/>
      <c r="WSN82" s="1254"/>
      <c r="WSO82" s="1254"/>
      <c r="WSP82" s="1254"/>
      <c r="WSQ82" s="1254"/>
      <c r="WSR82" s="1254"/>
      <c r="WSS82" s="1254"/>
      <c r="WST82" s="1254"/>
      <c r="WSU82" s="1254"/>
      <c r="WSV82" s="1254"/>
      <c r="WSW82" s="1254"/>
      <c r="WSX82" s="1254"/>
      <c r="WSY82" s="1254"/>
      <c r="WSZ82" s="1254"/>
      <c r="WTA82" s="1254"/>
      <c r="WTB82" s="1254"/>
      <c r="WTC82" s="1254"/>
      <c r="WTD82" s="1254"/>
      <c r="WTE82" s="1254"/>
      <c r="WTF82" s="1254"/>
      <c r="WTG82" s="1254"/>
      <c r="WTH82" s="1254"/>
      <c r="WTI82" s="1254"/>
      <c r="WTJ82" s="1254"/>
      <c r="WTK82" s="1254"/>
      <c r="WTL82" s="1254"/>
      <c r="WTM82" s="1254"/>
      <c r="WTN82" s="1254"/>
      <c r="WTO82" s="1254"/>
      <c r="WTP82" s="1254"/>
      <c r="WTQ82" s="1254"/>
      <c r="WTR82" s="1254"/>
      <c r="WTS82" s="1254"/>
      <c r="WTT82" s="1254"/>
      <c r="WTU82" s="1254"/>
      <c r="WTV82" s="1254"/>
      <c r="WTW82" s="1254"/>
      <c r="WTX82" s="1254"/>
      <c r="WTY82" s="1254"/>
      <c r="WTZ82" s="1254"/>
      <c r="WUA82" s="1254"/>
      <c r="WUC82" s="1254"/>
      <c r="WUH82" s="1254"/>
      <c r="WUI82" s="1254"/>
      <c r="WUK82" s="1254"/>
      <c r="WUL82" s="1254"/>
      <c r="WUM82" s="1254"/>
      <c r="WUN82" s="1254"/>
      <c r="WUO82" s="1254"/>
      <c r="WUP82" s="1254"/>
      <c r="WUQ82" s="1254"/>
      <c r="WUR82" s="1254"/>
      <c r="WUS82" s="1254"/>
      <c r="WUT82" s="1254"/>
      <c r="WUU82" s="1254"/>
      <c r="WUV82" s="1254"/>
      <c r="WUW82" s="1254"/>
      <c r="WUX82" s="1254"/>
      <c r="WUY82" s="1254"/>
      <c r="WUZ82" s="1254"/>
      <c r="WVA82" s="1254"/>
      <c r="WVB82" s="1254"/>
      <c r="WVC82" s="1254"/>
      <c r="WVD82" s="1254"/>
      <c r="WVE82" s="1254"/>
      <c r="WVF82" s="1254"/>
      <c r="WVG82" s="1254"/>
      <c r="WVH82" s="1254"/>
      <c r="WVI82" s="1254"/>
      <c r="WVJ82" s="1254"/>
      <c r="WVK82" s="1254"/>
      <c r="WVL82" s="1254"/>
      <c r="WVM82" s="1254"/>
      <c r="WVN82" s="1254"/>
      <c r="WVO82" s="1254"/>
      <c r="WVP82" s="1254"/>
      <c r="WVQ82" s="1254"/>
      <c r="WVR82" s="1254"/>
      <c r="WVS82" s="1254"/>
      <c r="WVT82" s="1254"/>
      <c r="WVU82" s="1254"/>
      <c r="WVV82" s="1254"/>
      <c r="WVW82" s="1254"/>
      <c r="WVX82" s="1254"/>
      <c r="WVY82" s="1254"/>
      <c r="WVZ82" s="1254"/>
      <c r="WWA82" s="1254"/>
      <c r="WWB82" s="1254"/>
      <c r="WWC82" s="1254"/>
      <c r="WWD82" s="1254"/>
      <c r="WWE82" s="1254"/>
      <c r="WWF82" s="1254"/>
      <c r="WWG82" s="1254"/>
      <c r="WWH82" s="1254"/>
      <c r="WWI82" s="1254"/>
      <c r="WWJ82" s="1254"/>
      <c r="WWK82" s="1254"/>
      <c r="WWL82" s="1254"/>
      <c r="WWM82" s="1254"/>
      <c r="WWN82" s="1254"/>
      <c r="WWO82" s="1254"/>
      <c r="WWP82" s="1254"/>
      <c r="WWQ82" s="1254"/>
      <c r="WWR82" s="1254"/>
      <c r="WWS82" s="1254"/>
      <c r="WWT82" s="1254"/>
      <c r="WWU82" s="1254"/>
      <c r="WWV82" s="1254"/>
      <c r="WWW82" s="1254"/>
      <c r="WWX82" s="1254"/>
      <c r="WWY82" s="1254"/>
      <c r="WWZ82" s="1254"/>
      <c r="WXA82" s="1254"/>
      <c r="WXB82" s="1254"/>
      <c r="WXC82" s="1254"/>
      <c r="WXD82" s="1254"/>
      <c r="WXE82" s="1254"/>
      <c r="WXF82" s="1254"/>
      <c r="WXG82" s="1254"/>
      <c r="WXH82" s="1254"/>
      <c r="WXI82" s="1254"/>
      <c r="WXJ82" s="1254"/>
      <c r="WXK82" s="1254"/>
      <c r="WXL82" s="1254"/>
      <c r="WXM82" s="1254"/>
      <c r="WXN82" s="1254"/>
      <c r="WXO82" s="1254"/>
      <c r="WXP82" s="1254"/>
      <c r="WXQ82" s="1254"/>
      <c r="WXR82" s="1254"/>
      <c r="WXS82" s="1254"/>
      <c r="WXT82" s="1254"/>
      <c r="WXU82" s="1254"/>
      <c r="WXV82" s="1254"/>
      <c r="WXW82" s="1254"/>
      <c r="WXX82" s="1254"/>
      <c r="WXY82" s="1254"/>
      <c r="WXZ82" s="1254"/>
      <c r="WYA82" s="1254"/>
      <c r="WYB82" s="1254"/>
      <c r="WYC82" s="1254"/>
      <c r="WYD82" s="1254"/>
      <c r="WYE82" s="1254"/>
      <c r="WYF82" s="1254"/>
      <c r="WYG82" s="1254"/>
      <c r="WYH82" s="1254"/>
      <c r="WYI82" s="1254"/>
      <c r="WYJ82" s="1254"/>
      <c r="WYK82" s="1254"/>
      <c r="WYL82" s="1254"/>
      <c r="WYM82" s="1254"/>
      <c r="WYN82" s="1254"/>
      <c r="WYO82" s="1254"/>
      <c r="WYP82" s="1254"/>
      <c r="WYQ82" s="1254"/>
      <c r="WYR82" s="1254"/>
      <c r="WYS82" s="1254"/>
      <c r="WYT82" s="1254"/>
      <c r="WYU82" s="1254"/>
      <c r="WYV82" s="1254"/>
      <c r="WYW82" s="1254"/>
      <c r="WYX82" s="1254"/>
      <c r="WYY82" s="1254"/>
      <c r="WYZ82" s="1254"/>
      <c r="WZA82" s="1254"/>
      <c r="WZB82" s="1254"/>
      <c r="WZC82" s="1254"/>
      <c r="WZD82" s="1254"/>
      <c r="WZE82" s="1254"/>
      <c r="WZF82" s="1254"/>
      <c r="WZG82" s="1254"/>
      <c r="WZH82" s="1254"/>
      <c r="WZI82" s="1254"/>
      <c r="WZJ82" s="1254"/>
      <c r="WZK82" s="1254"/>
      <c r="WZL82" s="1254"/>
      <c r="WZM82" s="1254"/>
      <c r="WZN82" s="1254"/>
      <c r="WZO82" s="1254"/>
      <c r="WZP82" s="1254"/>
      <c r="WZQ82" s="1254"/>
      <c r="WZR82" s="1254"/>
      <c r="WZS82" s="1254"/>
      <c r="WZT82" s="1254"/>
      <c r="WZU82" s="1254"/>
      <c r="WZV82" s="1254"/>
      <c r="WZW82" s="1254"/>
      <c r="WZX82" s="1254"/>
      <c r="WZY82" s="1254"/>
      <c r="WZZ82" s="1254"/>
      <c r="XAA82" s="1254"/>
      <c r="XAB82" s="1254"/>
      <c r="XAC82" s="1254"/>
      <c r="XAD82" s="1254"/>
      <c r="XAE82" s="1254"/>
      <c r="XAF82" s="1254"/>
      <c r="XAG82" s="1254"/>
      <c r="XAH82" s="1254"/>
      <c r="XAI82" s="1254"/>
      <c r="XAJ82" s="1254"/>
      <c r="XAK82" s="1254"/>
      <c r="XAL82" s="1254"/>
      <c r="XAM82" s="1254"/>
      <c r="XAN82" s="1254"/>
      <c r="XAO82" s="1254"/>
      <c r="XAP82" s="1254"/>
      <c r="XAQ82" s="1254"/>
      <c r="XAR82" s="1254"/>
      <c r="XAS82" s="1254"/>
      <c r="XAT82" s="1254"/>
      <c r="XAU82" s="1254"/>
      <c r="XAV82" s="1254"/>
      <c r="XAW82" s="1254"/>
      <c r="XAX82" s="1254"/>
      <c r="XAY82" s="1254"/>
      <c r="XAZ82" s="1254"/>
      <c r="XBA82" s="1254"/>
      <c r="XBB82" s="1254"/>
      <c r="XBC82" s="1254"/>
      <c r="XBD82" s="1254"/>
      <c r="XBE82" s="1254"/>
      <c r="XBF82" s="1254"/>
      <c r="XBG82" s="1254"/>
      <c r="XBH82" s="1254"/>
      <c r="XBI82" s="1254"/>
      <c r="XBJ82" s="1254"/>
      <c r="XBK82" s="1254"/>
      <c r="XBL82" s="1254"/>
      <c r="XBM82" s="1254"/>
      <c r="XBN82" s="1254"/>
      <c r="XBO82" s="1254"/>
      <c r="XBP82" s="1254"/>
      <c r="XBQ82" s="1254"/>
      <c r="XBR82" s="1254"/>
      <c r="XBS82" s="1254"/>
      <c r="XBT82" s="1254"/>
      <c r="XBU82" s="1254"/>
      <c r="XBV82" s="1254"/>
      <c r="XBW82" s="1254"/>
      <c r="XBX82" s="1254"/>
      <c r="XBY82" s="1254"/>
      <c r="XBZ82" s="1254"/>
      <c r="XCA82" s="1254"/>
      <c r="XCB82" s="1254"/>
      <c r="XCC82" s="1254"/>
      <c r="XCD82" s="1254"/>
      <c r="XCE82" s="1254"/>
      <c r="XCF82" s="1254"/>
      <c r="XCG82" s="1254"/>
      <c r="XCH82" s="1254"/>
      <c r="XCI82" s="1254"/>
      <c r="XCJ82" s="1254"/>
      <c r="XCK82" s="1254"/>
      <c r="XCL82" s="1254"/>
      <c r="XCM82" s="1254"/>
      <c r="XCN82" s="1254"/>
      <c r="XCO82" s="1254"/>
      <c r="XCP82" s="1254"/>
      <c r="XCQ82" s="1254"/>
      <c r="XCR82" s="1254"/>
      <c r="XCS82" s="1254"/>
      <c r="XCT82" s="1254"/>
      <c r="XCU82" s="1254"/>
      <c r="XCV82" s="1254"/>
      <c r="XCW82" s="1254"/>
      <c r="XCX82" s="1254"/>
      <c r="XCY82" s="1254"/>
      <c r="XCZ82" s="1254"/>
      <c r="XDA82" s="1254"/>
      <c r="XDB82" s="1254"/>
      <c r="XDC82" s="1254"/>
      <c r="XDD82" s="1254"/>
      <c r="XDE82" s="1254"/>
      <c r="XDF82" s="1254"/>
      <c r="XDG82" s="1254"/>
      <c r="XDH82" s="1254"/>
      <c r="XDI82" s="1254"/>
      <c r="XDJ82" s="1254"/>
      <c r="XDK82" s="1254"/>
      <c r="XDL82" s="1254"/>
      <c r="XDM82" s="1254"/>
      <c r="XDN82" s="1254"/>
      <c r="XDO82" s="1254"/>
      <c r="XDP82" s="1254"/>
      <c r="XDQ82" s="1254"/>
      <c r="XDR82" s="1254"/>
      <c r="XDS82" s="1254"/>
      <c r="XDT82" s="1254"/>
      <c r="XDU82" s="1254"/>
      <c r="XDV82" s="1254"/>
      <c r="XDW82" s="1254"/>
      <c r="XDX82" s="1254"/>
      <c r="XDY82" s="1254"/>
      <c r="XDZ82" s="1254"/>
      <c r="XEA82" s="1254"/>
      <c r="XEB82" s="1254"/>
      <c r="XEC82" s="1254"/>
      <c r="XED82" s="1254"/>
      <c r="XEE82" s="1254"/>
      <c r="XEF82" s="1254"/>
      <c r="XEG82" s="1254"/>
      <c r="XEH82" s="1254"/>
      <c r="XEI82" s="1254"/>
      <c r="XEJ82" s="1254"/>
      <c r="XEK82" s="1254"/>
      <c r="XEL82" s="1254"/>
      <c r="XEM82" s="1254"/>
      <c r="XEN82" s="1254"/>
      <c r="XEO82" s="1254"/>
      <c r="XEP82" s="1254"/>
      <c r="XEQ82" s="1254"/>
      <c r="XER82" s="1254"/>
      <c r="XES82" s="1254"/>
      <c r="XET82" s="1254"/>
      <c r="XEU82" s="1254"/>
      <c r="XEV82" s="1254"/>
      <c r="XEW82" s="1254"/>
      <c r="XEX82" s="1254"/>
      <c r="XEY82" s="1254"/>
      <c r="XEZ82" s="1254"/>
    </row>
    <row r="83" spans="1:16380">
      <c r="A83" s="1218" t="s">
        <v>2855</v>
      </c>
      <c r="B83" s="1219">
        <v>36035</v>
      </c>
      <c r="C83" s="1220" t="s">
        <v>2678</v>
      </c>
      <c r="D83" s="1221">
        <v>40</v>
      </c>
      <c r="E83" s="1222" t="s">
        <v>953</v>
      </c>
      <c r="F83" s="1222" t="s">
        <v>653</v>
      </c>
      <c r="G83" s="1223" t="s">
        <v>2682</v>
      </c>
      <c r="H83" s="1223" t="s">
        <v>2679</v>
      </c>
      <c r="I83" s="1233">
        <v>26616</v>
      </c>
      <c r="J83" s="1224">
        <v>42760</v>
      </c>
      <c r="K83" s="1225">
        <f t="shared" si="6"/>
        <v>15912</v>
      </c>
      <c r="L83" s="1225">
        <f t="shared" si="5"/>
        <v>43.594520547945208</v>
      </c>
      <c r="M83" s="1226" t="s">
        <v>2680</v>
      </c>
      <c r="N83" s="1227" t="s">
        <v>757</v>
      </c>
      <c r="O83" s="1228">
        <v>40798</v>
      </c>
      <c r="P83" s="1229">
        <v>42760</v>
      </c>
      <c r="Q83" s="1230">
        <f t="shared" si="7"/>
        <v>1933</v>
      </c>
      <c r="R83" s="1227">
        <f t="shared" si="8"/>
        <v>5.2958904109589042</v>
      </c>
      <c r="S83" s="1230" t="s">
        <v>426</v>
      </c>
      <c r="T83" s="1230" t="s">
        <v>2687</v>
      </c>
      <c r="U83" s="1222" t="s">
        <v>694</v>
      </c>
      <c r="V83" s="1222"/>
    </row>
    <row r="84" spans="1:16380">
      <c r="A84" s="1218" t="s">
        <v>2859</v>
      </c>
      <c r="B84" s="1219">
        <v>6326</v>
      </c>
      <c r="C84" s="1220" t="s">
        <v>532</v>
      </c>
      <c r="D84" s="1221">
        <v>40</v>
      </c>
      <c r="E84" s="1222" t="s">
        <v>954</v>
      </c>
      <c r="F84" s="1223" t="s">
        <v>655</v>
      </c>
      <c r="G84" s="1223">
        <v>1</v>
      </c>
      <c r="H84" s="1223" t="s">
        <v>2682</v>
      </c>
      <c r="I84" s="1224">
        <v>18214</v>
      </c>
      <c r="J84" s="1224">
        <v>42760</v>
      </c>
      <c r="K84" s="1225">
        <f t="shared" si="6"/>
        <v>24193</v>
      </c>
      <c r="L84" s="1225">
        <f t="shared" si="5"/>
        <v>66.282191780821918</v>
      </c>
      <c r="M84" s="1226" t="s">
        <v>2680</v>
      </c>
      <c r="N84" s="1227" t="s">
        <v>757</v>
      </c>
      <c r="O84" s="1228">
        <v>29236</v>
      </c>
      <c r="P84" s="1229">
        <v>42760</v>
      </c>
      <c r="Q84" s="1230">
        <f t="shared" si="7"/>
        <v>13329</v>
      </c>
      <c r="R84" s="1227">
        <f t="shared" si="8"/>
        <v>36.517808219178079</v>
      </c>
      <c r="S84" s="1230" t="s">
        <v>426</v>
      </c>
      <c r="T84" s="1231" t="s">
        <v>2687</v>
      </c>
      <c r="U84" s="1222" t="s">
        <v>694</v>
      </c>
      <c r="V84" s="1222"/>
    </row>
    <row r="85" spans="1:16380">
      <c r="A85" s="1218" t="s">
        <v>2860</v>
      </c>
      <c r="B85" s="1219">
        <v>10376</v>
      </c>
      <c r="C85" s="1220" t="s">
        <v>532</v>
      </c>
      <c r="D85" s="1221">
        <v>40</v>
      </c>
      <c r="E85" s="1222" t="s">
        <v>954</v>
      </c>
      <c r="F85" s="1223" t="s">
        <v>655</v>
      </c>
      <c r="G85" s="1223">
        <v>3</v>
      </c>
      <c r="H85" s="1223" t="s">
        <v>2682</v>
      </c>
      <c r="I85" s="1224">
        <v>17444</v>
      </c>
      <c r="J85" s="1224">
        <v>42760</v>
      </c>
      <c r="K85" s="1225">
        <f t="shared" si="6"/>
        <v>24951</v>
      </c>
      <c r="L85" s="1225">
        <f t="shared" si="5"/>
        <v>68.358904109589048</v>
      </c>
      <c r="M85" s="1226" t="s">
        <v>2680</v>
      </c>
      <c r="N85" s="1227" t="s">
        <v>757</v>
      </c>
      <c r="O85" s="1228">
        <v>30072</v>
      </c>
      <c r="P85" s="1229">
        <v>42760</v>
      </c>
      <c r="Q85" s="1230">
        <f t="shared" si="7"/>
        <v>12504</v>
      </c>
      <c r="R85" s="1227">
        <f t="shared" si="8"/>
        <v>34.257534246575339</v>
      </c>
      <c r="S85" s="1230" t="s">
        <v>426</v>
      </c>
      <c r="T85" s="1231" t="s">
        <v>2687</v>
      </c>
      <c r="U85" s="1222" t="s">
        <v>694</v>
      </c>
      <c r="V85" s="1222"/>
    </row>
    <row r="86" spans="1:16380">
      <c r="A86" s="1232" t="s">
        <v>2073</v>
      </c>
      <c r="B86" s="1219">
        <v>40697</v>
      </c>
      <c r="C86" s="1220" t="s">
        <v>2678</v>
      </c>
      <c r="D86" s="1221">
        <v>40</v>
      </c>
      <c r="E86" s="1222" t="s">
        <v>953</v>
      </c>
      <c r="F86" s="1222" t="s">
        <v>653</v>
      </c>
      <c r="G86" s="1223" t="s">
        <v>2682</v>
      </c>
      <c r="H86" s="1223" t="s">
        <v>2682</v>
      </c>
      <c r="I86" s="1233">
        <v>24275</v>
      </c>
      <c r="J86" s="1224">
        <v>42760</v>
      </c>
      <c r="K86" s="1225">
        <f t="shared" si="6"/>
        <v>18218</v>
      </c>
      <c r="L86" s="1225">
        <f t="shared" si="5"/>
        <v>49.912328767123284</v>
      </c>
      <c r="M86" s="1226" t="s">
        <v>2686</v>
      </c>
      <c r="N86" s="1227"/>
      <c r="O86" s="1228">
        <v>42632</v>
      </c>
      <c r="P86" s="1229">
        <v>42760</v>
      </c>
      <c r="Q86" s="1230">
        <f t="shared" si="7"/>
        <v>126</v>
      </c>
      <c r="R86" s="1227">
        <f t="shared" si="8"/>
        <v>0.34520547945205482</v>
      </c>
      <c r="S86" s="1230" t="s">
        <v>426</v>
      </c>
      <c r="T86" s="1230" t="s">
        <v>2687</v>
      </c>
      <c r="U86" s="1222" t="s">
        <v>694</v>
      </c>
      <c r="V86" s="1222"/>
    </row>
    <row r="87" spans="1:16380">
      <c r="A87" s="1218" t="s">
        <v>2878</v>
      </c>
      <c r="B87" s="1219">
        <v>31093</v>
      </c>
      <c r="C87" s="1220" t="s">
        <v>532</v>
      </c>
      <c r="D87" s="1221">
        <v>40</v>
      </c>
      <c r="E87" s="1222" t="s">
        <v>955</v>
      </c>
      <c r="F87" s="1223" t="s">
        <v>653</v>
      </c>
      <c r="G87" s="1223" t="s">
        <v>2682</v>
      </c>
      <c r="H87" s="1223" t="s">
        <v>2682</v>
      </c>
      <c r="I87" s="1224">
        <v>19512</v>
      </c>
      <c r="J87" s="1224">
        <v>42760</v>
      </c>
      <c r="K87" s="1225">
        <f t="shared" si="6"/>
        <v>22913</v>
      </c>
      <c r="L87" s="1225">
        <f t="shared" si="5"/>
        <v>62.775342465753425</v>
      </c>
      <c r="M87" s="1226" t="s">
        <v>2680</v>
      </c>
      <c r="N87" s="1227" t="s">
        <v>757</v>
      </c>
      <c r="O87" s="1228">
        <v>38764</v>
      </c>
      <c r="P87" s="1229">
        <v>42760</v>
      </c>
      <c r="Q87" s="1230">
        <f t="shared" si="7"/>
        <v>3939</v>
      </c>
      <c r="R87" s="1227">
        <f t="shared" si="8"/>
        <v>10.791780821917808</v>
      </c>
      <c r="S87" s="1230" t="s">
        <v>426</v>
      </c>
      <c r="T87" s="1231" t="s">
        <v>2687</v>
      </c>
      <c r="U87" s="1222" t="s">
        <v>694</v>
      </c>
      <c r="V87" s="1222"/>
    </row>
    <row r="88" spans="1:16380">
      <c r="A88" s="1218" t="s">
        <v>6647</v>
      </c>
      <c r="B88" s="1219">
        <v>38973</v>
      </c>
      <c r="C88" s="1220" t="s">
        <v>2678</v>
      </c>
      <c r="D88" s="1221">
        <v>40</v>
      </c>
      <c r="E88" s="1222" t="s">
        <v>953</v>
      </c>
      <c r="F88" s="1222" t="s">
        <v>653</v>
      </c>
      <c r="G88" s="1223" t="s">
        <v>2682</v>
      </c>
      <c r="H88" s="1223" t="s">
        <v>2682</v>
      </c>
      <c r="I88" s="1233">
        <v>30218</v>
      </c>
      <c r="J88" s="1224">
        <v>42760</v>
      </c>
      <c r="K88" s="1225">
        <f t="shared" si="6"/>
        <v>12361</v>
      </c>
      <c r="L88" s="1225">
        <f t="shared" si="5"/>
        <v>33.865753424657534</v>
      </c>
      <c r="M88" s="1226" t="s">
        <v>2686</v>
      </c>
      <c r="N88" s="1227"/>
      <c r="O88" s="1228">
        <v>42292</v>
      </c>
      <c r="P88" s="1229">
        <v>42760</v>
      </c>
      <c r="Q88" s="1230">
        <f t="shared" si="7"/>
        <v>460</v>
      </c>
      <c r="R88" s="1227">
        <f t="shared" si="8"/>
        <v>1.2602739726027397</v>
      </c>
      <c r="S88" s="1230" t="s">
        <v>426</v>
      </c>
      <c r="T88" s="1230" t="s">
        <v>2687</v>
      </c>
      <c r="U88" s="1222" t="s">
        <v>694</v>
      </c>
      <c r="V88" s="1223"/>
    </row>
    <row r="89" spans="1:16380">
      <c r="A89" s="1218" t="s">
        <v>2884</v>
      </c>
      <c r="B89" s="1219">
        <v>27262</v>
      </c>
      <c r="C89" s="1220" t="s">
        <v>2700</v>
      </c>
      <c r="D89" s="1221">
        <v>40</v>
      </c>
      <c r="E89" s="1222" t="s">
        <v>956</v>
      </c>
      <c r="F89" s="1223" t="s">
        <v>661</v>
      </c>
      <c r="G89" s="1223" t="s">
        <v>2682</v>
      </c>
      <c r="H89" s="1223" t="s">
        <v>2682</v>
      </c>
      <c r="I89" s="1224">
        <v>24499</v>
      </c>
      <c r="J89" s="1224">
        <v>42760</v>
      </c>
      <c r="K89" s="1225">
        <f t="shared" si="6"/>
        <v>17998</v>
      </c>
      <c r="L89" s="1225">
        <f t="shared" si="5"/>
        <v>49.30958904109589</v>
      </c>
      <c r="M89" s="1226" t="s">
        <v>2680</v>
      </c>
      <c r="N89" s="1227" t="s">
        <v>757</v>
      </c>
      <c r="O89" s="1228">
        <v>36654</v>
      </c>
      <c r="P89" s="1229">
        <v>42760</v>
      </c>
      <c r="Q89" s="1230">
        <f t="shared" si="7"/>
        <v>6017</v>
      </c>
      <c r="R89" s="1227">
        <f t="shared" si="8"/>
        <v>16.484931506849314</v>
      </c>
      <c r="S89" s="1230" t="s">
        <v>426</v>
      </c>
      <c r="T89" s="1231" t="s">
        <v>2687</v>
      </c>
      <c r="U89" s="1222" t="s">
        <v>694</v>
      </c>
      <c r="V89" s="1222"/>
    </row>
    <row r="90" spans="1:16380">
      <c r="A90" s="1232" t="s">
        <v>2681</v>
      </c>
      <c r="B90" s="1219">
        <v>40405</v>
      </c>
      <c r="C90" s="1220" t="s">
        <v>2678</v>
      </c>
      <c r="D90" s="1221">
        <v>40</v>
      </c>
      <c r="E90" s="1222" t="s">
        <v>953</v>
      </c>
      <c r="F90" s="1222" t="s">
        <v>655</v>
      </c>
      <c r="G90" s="1223" t="s">
        <v>2682</v>
      </c>
      <c r="H90" s="1223" t="s">
        <v>2682</v>
      </c>
      <c r="I90" s="1233">
        <v>27378</v>
      </c>
      <c r="J90" s="1224">
        <v>42760</v>
      </c>
      <c r="K90" s="1225">
        <f t="shared" si="6"/>
        <v>15160</v>
      </c>
      <c r="L90" s="1225">
        <f t="shared" si="5"/>
        <v>41.534246575342465</v>
      </c>
      <c r="M90" s="1226" t="s">
        <v>2680</v>
      </c>
      <c r="N90" s="1227"/>
      <c r="O90" s="1228">
        <v>42492</v>
      </c>
      <c r="P90" s="1229">
        <v>42760</v>
      </c>
      <c r="Q90" s="1230">
        <f t="shared" si="7"/>
        <v>263</v>
      </c>
      <c r="R90" s="1227">
        <f t="shared" si="8"/>
        <v>0.72054794520547949</v>
      </c>
      <c r="S90" s="1230" t="s">
        <v>427</v>
      </c>
      <c r="T90" s="1230" t="s">
        <v>2231</v>
      </c>
      <c r="U90" s="1222" t="s">
        <v>694</v>
      </c>
      <c r="V90" s="1222"/>
    </row>
    <row r="91" spans="1:16380">
      <c r="A91" s="1218" t="s">
        <v>2689</v>
      </c>
      <c r="B91" s="1219">
        <v>28845</v>
      </c>
      <c r="C91" s="1220" t="s">
        <v>532</v>
      </c>
      <c r="D91" s="1221">
        <v>40</v>
      </c>
      <c r="E91" s="1222" t="s">
        <v>954</v>
      </c>
      <c r="F91" s="1222" t="s">
        <v>655</v>
      </c>
      <c r="G91" s="1222">
        <v>1</v>
      </c>
      <c r="H91" s="1223" t="s">
        <v>2679</v>
      </c>
      <c r="I91" s="1228">
        <v>26657</v>
      </c>
      <c r="J91" s="1224">
        <v>42760</v>
      </c>
      <c r="K91" s="1225">
        <f t="shared" si="6"/>
        <v>15871</v>
      </c>
      <c r="L91" s="1225">
        <f t="shared" si="5"/>
        <v>43.482191780821921</v>
      </c>
      <c r="M91" s="1226" t="s">
        <v>2680</v>
      </c>
      <c r="N91" s="1227" t="s">
        <v>757</v>
      </c>
      <c r="O91" s="1228">
        <v>37547</v>
      </c>
      <c r="P91" s="1229">
        <v>42760</v>
      </c>
      <c r="Q91" s="1230">
        <f t="shared" si="7"/>
        <v>5137</v>
      </c>
      <c r="R91" s="1227">
        <f t="shared" si="8"/>
        <v>14.073972602739726</v>
      </c>
      <c r="S91" s="1230" t="s">
        <v>427</v>
      </c>
      <c r="T91" s="1230" t="s">
        <v>2231</v>
      </c>
      <c r="U91" s="1222" t="s">
        <v>694</v>
      </c>
      <c r="V91" s="1223"/>
    </row>
    <row r="92" spans="1:16380">
      <c r="A92" s="1218" t="s">
        <v>2694</v>
      </c>
      <c r="B92" s="1219">
        <v>27126</v>
      </c>
      <c r="C92" s="1220" t="s">
        <v>532</v>
      </c>
      <c r="D92" s="1221">
        <v>40</v>
      </c>
      <c r="E92" s="1222" t="s">
        <v>954</v>
      </c>
      <c r="F92" s="1222" t="s">
        <v>655</v>
      </c>
      <c r="G92" s="1223" t="s">
        <v>2682</v>
      </c>
      <c r="H92" s="1223" t="s">
        <v>2679</v>
      </c>
      <c r="I92" s="1228">
        <v>27317</v>
      </c>
      <c r="J92" s="1224">
        <v>42760</v>
      </c>
      <c r="K92" s="1225">
        <f t="shared" si="6"/>
        <v>15220</v>
      </c>
      <c r="L92" s="1225">
        <f t="shared" si="5"/>
        <v>41.698630136986303</v>
      </c>
      <c r="M92" s="1226" t="s">
        <v>2680</v>
      </c>
      <c r="N92" s="1227" t="s">
        <v>757</v>
      </c>
      <c r="O92" s="1228">
        <v>36559</v>
      </c>
      <c r="P92" s="1229">
        <v>42760</v>
      </c>
      <c r="Q92" s="1230">
        <f t="shared" si="7"/>
        <v>6112</v>
      </c>
      <c r="R92" s="1227">
        <f t="shared" si="8"/>
        <v>16.745205479452054</v>
      </c>
      <c r="S92" s="1230" t="s">
        <v>427</v>
      </c>
      <c r="T92" s="1230" t="s">
        <v>2231</v>
      </c>
      <c r="U92" s="1222" t="s">
        <v>694</v>
      </c>
      <c r="V92" s="1222"/>
    </row>
    <row r="93" spans="1:16380">
      <c r="A93" s="1218" t="s">
        <v>2696</v>
      </c>
      <c r="B93" s="1219">
        <v>38201</v>
      </c>
      <c r="C93" s="1220" t="s">
        <v>532</v>
      </c>
      <c r="D93" s="1221">
        <v>40</v>
      </c>
      <c r="E93" s="1222" t="s">
        <v>954</v>
      </c>
      <c r="F93" s="1222" t="s">
        <v>655</v>
      </c>
      <c r="G93" s="1222">
        <v>1</v>
      </c>
      <c r="H93" s="1223" t="s">
        <v>2679</v>
      </c>
      <c r="I93" s="1233">
        <v>28095</v>
      </c>
      <c r="J93" s="1224">
        <v>42760</v>
      </c>
      <c r="K93" s="1225">
        <f t="shared" si="6"/>
        <v>14454</v>
      </c>
      <c r="L93" s="1225">
        <f t="shared" si="5"/>
        <v>39.6</v>
      </c>
      <c r="M93" s="1226" t="s">
        <v>2686</v>
      </c>
      <c r="N93" s="1227" t="s">
        <v>2697</v>
      </c>
      <c r="O93" s="1228">
        <v>41645</v>
      </c>
      <c r="P93" s="1229">
        <v>42760</v>
      </c>
      <c r="Q93" s="1230">
        <f t="shared" si="7"/>
        <v>1099</v>
      </c>
      <c r="R93" s="1227">
        <f t="shared" si="8"/>
        <v>3.010958904109589</v>
      </c>
      <c r="S93" s="1230" t="s">
        <v>427</v>
      </c>
      <c r="T93" s="1230" t="s">
        <v>2231</v>
      </c>
      <c r="U93" s="1222" t="s">
        <v>952</v>
      </c>
      <c r="V93" s="1222"/>
    </row>
    <row r="94" spans="1:16380">
      <c r="A94" s="1218" t="s">
        <v>2699</v>
      </c>
      <c r="B94" s="1219">
        <v>33060</v>
      </c>
      <c r="C94" s="1220" t="s">
        <v>2700</v>
      </c>
      <c r="D94" s="1221">
        <v>40</v>
      </c>
      <c r="E94" s="1222" t="s">
        <v>953</v>
      </c>
      <c r="F94" s="1222" t="s">
        <v>655</v>
      </c>
      <c r="G94" s="1223" t="s">
        <v>2682</v>
      </c>
      <c r="H94" s="1223" t="s">
        <v>2679</v>
      </c>
      <c r="I94" s="1228">
        <v>28600</v>
      </c>
      <c r="J94" s="1224">
        <v>42760</v>
      </c>
      <c r="K94" s="1225">
        <f t="shared" si="6"/>
        <v>13955</v>
      </c>
      <c r="L94" s="1225">
        <f t="shared" si="5"/>
        <v>38.232876712328768</v>
      </c>
      <c r="M94" s="1226" t="s">
        <v>2680</v>
      </c>
      <c r="N94" s="1227" t="s">
        <v>757</v>
      </c>
      <c r="O94" s="1228">
        <v>39721</v>
      </c>
      <c r="P94" s="1229">
        <v>42760</v>
      </c>
      <c r="Q94" s="1230">
        <f t="shared" si="7"/>
        <v>2995</v>
      </c>
      <c r="R94" s="1227">
        <f t="shared" si="8"/>
        <v>8.205479452054794</v>
      </c>
      <c r="S94" s="1230" t="s">
        <v>427</v>
      </c>
      <c r="T94" s="1230" t="s">
        <v>2231</v>
      </c>
      <c r="U94" s="1222" t="s">
        <v>952</v>
      </c>
      <c r="V94" s="1222"/>
    </row>
    <row r="95" spans="1:16380">
      <c r="A95" s="1218" t="s">
        <v>2707</v>
      </c>
      <c r="B95" s="1219">
        <v>31449</v>
      </c>
      <c r="C95" s="1220" t="s">
        <v>532</v>
      </c>
      <c r="D95" s="1221">
        <v>40</v>
      </c>
      <c r="E95" s="1222" t="s">
        <v>954</v>
      </c>
      <c r="F95" s="1222" t="s">
        <v>655</v>
      </c>
      <c r="G95" s="1222">
        <v>2</v>
      </c>
      <c r="H95" s="1223" t="s">
        <v>2679</v>
      </c>
      <c r="I95" s="1228">
        <v>27726</v>
      </c>
      <c r="J95" s="1224">
        <v>42760</v>
      </c>
      <c r="K95" s="1225">
        <f t="shared" si="6"/>
        <v>14817</v>
      </c>
      <c r="L95" s="1225">
        <f t="shared" si="5"/>
        <v>40.594520547945208</v>
      </c>
      <c r="M95" s="1226" t="s">
        <v>2680</v>
      </c>
      <c r="N95" s="1227" t="s">
        <v>757</v>
      </c>
      <c r="O95" s="1228">
        <v>38950</v>
      </c>
      <c r="P95" s="1229">
        <v>42760</v>
      </c>
      <c r="Q95" s="1230">
        <f t="shared" si="7"/>
        <v>3754</v>
      </c>
      <c r="R95" s="1227">
        <f t="shared" si="8"/>
        <v>10.284931506849315</v>
      </c>
      <c r="S95" s="1230" t="s">
        <v>427</v>
      </c>
      <c r="T95" s="1230" t="s">
        <v>2231</v>
      </c>
      <c r="U95" s="1222" t="s">
        <v>694</v>
      </c>
      <c r="V95" s="1222"/>
    </row>
    <row r="96" spans="1:16380">
      <c r="A96" s="1218" t="s">
        <v>5739</v>
      </c>
      <c r="B96" s="1219">
        <v>31912</v>
      </c>
      <c r="C96" s="1220" t="s">
        <v>532</v>
      </c>
      <c r="D96" s="1221">
        <v>40</v>
      </c>
      <c r="E96" s="1222" t="s">
        <v>954</v>
      </c>
      <c r="F96" s="1222" t="s">
        <v>655</v>
      </c>
      <c r="G96" s="1223">
        <v>1</v>
      </c>
      <c r="H96" s="1223" t="s">
        <v>2679</v>
      </c>
      <c r="I96" s="1228">
        <v>28005</v>
      </c>
      <c r="J96" s="1224">
        <v>42760</v>
      </c>
      <c r="K96" s="1225">
        <f t="shared" si="6"/>
        <v>14543</v>
      </c>
      <c r="L96" s="1225">
        <f t="shared" ref="L96:L127" si="9">K96/365</f>
        <v>39.843835616438355</v>
      </c>
      <c r="M96" s="1226" t="s">
        <v>2680</v>
      </c>
      <c r="N96" s="1227" t="s">
        <v>757</v>
      </c>
      <c r="O96" s="1228">
        <v>39084</v>
      </c>
      <c r="P96" s="1229">
        <v>42760</v>
      </c>
      <c r="Q96" s="1230">
        <f t="shared" si="7"/>
        <v>3623</v>
      </c>
      <c r="R96" s="1227">
        <f t="shared" si="8"/>
        <v>9.9260273972602739</v>
      </c>
      <c r="S96" s="1230" t="s">
        <v>427</v>
      </c>
      <c r="T96" s="1230" t="s">
        <v>2231</v>
      </c>
      <c r="U96" s="1222" t="s">
        <v>952</v>
      </c>
      <c r="V96" s="1222"/>
    </row>
    <row r="97" spans="1:22">
      <c r="A97" s="1218" t="s">
        <v>2768</v>
      </c>
      <c r="B97" s="1219">
        <v>28888</v>
      </c>
      <c r="C97" s="1220" t="s">
        <v>532</v>
      </c>
      <c r="D97" s="1221">
        <v>40</v>
      </c>
      <c r="E97" s="1222" t="s">
        <v>3</v>
      </c>
      <c r="F97" s="1223" t="s">
        <v>655</v>
      </c>
      <c r="G97" s="1223" t="s">
        <v>2682</v>
      </c>
      <c r="H97" s="1223" t="s">
        <v>2682</v>
      </c>
      <c r="I97" s="1228">
        <v>29262</v>
      </c>
      <c r="J97" s="1224">
        <v>42760</v>
      </c>
      <c r="K97" s="1225">
        <f t="shared" si="6"/>
        <v>13304</v>
      </c>
      <c r="L97" s="1225">
        <f t="shared" si="9"/>
        <v>36.449315068493149</v>
      </c>
      <c r="M97" s="1226" t="s">
        <v>2686</v>
      </c>
      <c r="N97" s="1227"/>
      <c r="O97" s="1228">
        <v>40952</v>
      </c>
      <c r="P97" s="1229">
        <v>42760</v>
      </c>
      <c r="Q97" s="1230">
        <f t="shared" si="7"/>
        <v>1782</v>
      </c>
      <c r="R97" s="1227">
        <f t="shared" si="8"/>
        <v>4.882191780821918</v>
      </c>
      <c r="S97" s="1230" t="s">
        <v>427</v>
      </c>
      <c r="T97" s="1230" t="s">
        <v>2231</v>
      </c>
      <c r="U97" s="1222" t="s">
        <v>694</v>
      </c>
      <c r="V97" s="1222"/>
    </row>
    <row r="98" spans="1:22">
      <c r="A98" s="1218" t="s">
        <v>2769</v>
      </c>
      <c r="B98" s="1219">
        <v>38162</v>
      </c>
      <c r="C98" s="1220" t="s">
        <v>532</v>
      </c>
      <c r="D98" s="1221">
        <v>15</v>
      </c>
      <c r="E98" s="1222">
        <v>0</v>
      </c>
      <c r="F98" s="1223" t="s">
        <v>655</v>
      </c>
      <c r="G98" s="1222" t="s">
        <v>954</v>
      </c>
      <c r="H98" s="1223" t="s">
        <v>2682</v>
      </c>
      <c r="I98" s="1233">
        <v>27843</v>
      </c>
      <c r="J98" s="1224">
        <v>42760</v>
      </c>
      <c r="K98" s="1225">
        <f t="shared" si="6"/>
        <v>14701</v>
      </c>
      <c r="L98" s="1225">
        <f t="shared" si="9"/>
        <v>40.276712328767125</v>
      </c>
      <c r="M98" s="1226" t="s">
        <v>2686</v>
      </c>
      <c r="N98" s="1227"/>
      <c r="O98" s="1228">
        <v>41853</v>
      </c>
      <c r="P98" s="1229">
        <v>42760</v>
      </c>
      <c r="Q98" s="1230">
        <f t="shared" si="7"/>
        <v>893</v>
      </c>
      <c r="R98" s="1227">
        <f t="shared" si="8"/>
        <v>2.4465753424657533</v>
      </c>
      <c r="S98" s="1230" t="s">
        <v>427</v>
      </c>
      <c r="T98" s="1230" t="s">
        <v>2231</v>
      </c>
      <c r="U98" s="1222" t="s">
        <v>694</v>
      </c>
      <c r="V98" s="1222"/>
    </row>
    <row r="99" spans="1:22">
      <c r="A99" s="1218" t="s">
        <v>2789</v>
      </c>
      <c r="B99" s="1219">
        <v>36415</v>
      </c>
      <c r="C99" s="1220" t="s">
        <v>2678</v>
      </c>
      <c r="D99" s="1221">
        <v>40</v>
      </c>
      <c r="E99" s="1222" t="s">
        <v>953</v>
      </c>
      <c r="F99" s="1222" t="s">
        <v>655</v>
      </c>
      <c r="G99" s="1222">
        <v>1</v>
      </c>
      <c r="H99" s="1223" t="s">
        <v>2679</v>
      </c>
      <c r="I99" s="1233">
        <v>28803</v>
      </c>
      <c r="J99" s="1224">
        <v>42760</v>
      </c>
      <c r="K99" s="1225">
        <f t="shared" si="6"/>
        <v>13756</v>
      </c>
      <c r="L99" s="1225">
        <f t="shared" si="9"/>
        <v>37.68767123287671</v>
      </c>
      <c r="M99" s="1226" t="s">
        <v>2680</v>
      </c>
      <c r="N99" s="1227" t="s">
        <v>2697</v>
      </c>
      <c r="O99" s="1228">
        <v>40947</v>
      </c>
      <c r="P99" s="1229">
        <v>42760</v>
      </c>
      <c r="Q99" s="1230">
        <f t="shared" si="7"/>
        <v>1787</v>
      </c>
      <c r="R99" s="1227">
        <f t="shared" si="8"/>
        <v>4.8958904109589039</v>
      </c>
      <c r="S99" s="1230" t="s">
        <v>427</v>
      </c>
      <c r="T99" s="1230" t="s">
        <v>2231</v>
      </c>
      <c r="U99" s="1222" t="s">
        <v>952</v>
      </c>
      <c r="V99" s="1223"/>
    </row>
    <row r="100" spans="1:22">
      <c r="A100" s="1232" t="s">
        <v>2795</v>
      </c>
      <c r="B100" s="1219">
        <v>40119</v>
      </c>
      <c r="C100" s="1220" t="s">
        <v>2700</v>
      </c>
      <c r="D100" s="1221">
        <v>40</v>
      </c>
      <c r="E100" s="1222" t="s">
        <v>954</v>
      </c>
      <c r="F100" s="1222" t="s">
        <v>653</v>
      </c>
      <c r="G100" s="1223" t="s">
        <v>2682</v>
      </c>
      <c r="H100" s="1223" t="s">
        <v>2682</v>
      </c>
      <c r="I100" s="1233">
        <v>27150</v>
      </c>
      <c r="J100" s="1224">
        <v>42760</v>
      </c>
      <c r="K100" s="1225">
        <f t="shared" si="6"/>
        <v>15384</v>
      </c>
      <c r="L100" s="1225">
        <f t="shared" si="9"/>
        <v>42.147945205479452</v>
      </c>
      <c r="M100" s="1226" t="s">
        <v>2686</v>
      </c>
      <c r="N100" s="1227"/>
      <c r="O100" s="1228">
        <v>42522</v>
      </c>
      <c r="P100" s="1229">
        <v>42760</v>
      </c>
      <c r="Q100" s="1230">
        <f t="shared" si="7"/>
        <v>234</v>
      </c>
      <c r="R100" s="1227">
        <f t="shared" si="8"/>
        <v>0.64109589041095894</v>
      </c>
      <c r="S100" s="1230" t="s">
        <v>427</v>
      </c>
      <c r="T100" s="1230" t="s">
        <v>2231</v>
      </c>
      <c r="U100" s="1222" t="s">
        <v>694</v>
      </c>
      <c r="V100" s="1222"/>
    </row>
    <row r="101" spans="1:22">
      <c r="A101" s="1218" t="s">
        <v>2797</v>
      </c>
      <c r="B101" s="1219">
        <v>33422</v>
      </c>
      <c r="C101" s="1220" t="s">
        <v>2678</v>
      </c>
      <c r="D101" s="1221">
        <v>40</v>
      </c>
      <c r="E101" s="1222" t="s">
        <v>953</v>
      </c>
      <c r="F101" s="1223" t="s">
        <v>653</v>
      </c>
      <c r="G101" s="1223" t="s">
        <v>2682</v>
      </c>
      <c r="H101" s="1223" t="s">
        <v>2682</v>
      </c>
      <c r="I101" s="1224">
        <v>29092</v>
      </c>
      <c r="J101" s="1224">
        <v>42760</v>
      </c>
      <c r="K101" s="1225">
        <f t="shared" si="6"/>
        <v>13470</v>
      </c>
      <c r="L101" s="1225">
        <f t="shared" si="9"/>
        <v>36.904109589041099</v>
      </c>
      <c r="M101" s="1226" t="s">
        <v>2686</v>
      </c>
      <c r="N101" s="1227"/>
      <c r="O101" s="1228">
        <v>42211</v>
      </c>
      <c r="P101" s="1229">
        <v>42760</v>
      </c>
      <c r="Q101" s="1230">
        <f t="shared" si="7"/>
        <v>539</v>
      </c>
      <c r="R101" s="1227">
        <f t="shared" si="8"/>
        <v>1.4767123287671233</v>
      </c>
      <c r="S101" s="1230" t="s">
        <v>427</v>
      </c>
      <c r="T101" s="1231" t="s">
        <v>2231</v>
      </c>
      <c r="U101" s="1222" t="s">
        <v>952</v>
      </c>
      <c r="V101" s="1222"/>
    </row>
    <row r="102" spans="1:22">
      <c r="A102" s="1218" t="s">
        <v>2803</v>
      </c>
      <c r="B102" s="1219" t="s">
        <v>757</v>
      </c>
      <c r="C102" s="1220" t="s">
        <v>2748</v>
      </c>
      <c r="D102" s="1221">
        <v>40</v>
      </c>
      <c r="E102" s="1222" t="s">
        <v>5</v>
      </c>
      <c r="F102" s="1222" t="s">
        <v>655</v>
      </c>
      <c r="G102" s="1222" t="s">
        <v>2682</v>
      </c>
      <c r="H102" s="1223" t="s">
        <v>2682</v>
      </c>
      <c r="I102" s="1233">
        <v>28199</v>
      </c>
      <c r="J102" s="1224">
        <v>42760</v>
      </c>
      <c r="K102" s="1225">
        <f t="shared" si="6"/>
        <v>14350</v>
      </c>
      <c r="L102" s="1225">
        <f t="shared" si="9"/>
        <v>39.315068493150683</v>
      </c>
      <c r="M102" s="1226" t="s">
        <v>2686</v>
      </c>
      <c r="N102" s="1227" t="s">
        <v>2748</v>
      </c>
      <c r="O102" s="1228">
        <v>42005</v>
      </c>
      <c r="P102" s="1229">
        <v>42760</v>
      </c>
      <c r="Q102" s="1230">
        <f t="shared" si="7"/>
        <v>744</v>
      </c>
      <c r="R102" s="1227">
        <f t="shared" si="8"/>
        <v>2.0383561643835617</v>
      </c>
      <c r="S102" s="1230" t="s">
        <v>427</v>
      </c>
      <c r="T102" s="1230" t="s">
        <v>2231</v>
      </c>
      <c r="U102" s="1222" t="s">
        <v>694</v>
      </c>
      <c r="V102" s="1222"/>
    </row>
    <row r="103" spans="1:22">
      <c r="A103" s="1218" t="s">
        <v>2821</v>
      </c>
      <c r="B103" s="1219">
        <v>32707</v>
      </c>
      <c r="C103" s="1220" t="s">
        <v>532</v>
      </c>
      <c r="D103" s="1221">
        <v>40</v>
      </c>
      <c r="E103" s="1222" t="s">
        <v>954</v>
      </c>
      <c r="F103" s="1222" t="s">
        <v>655</v>
      </c>
      <c r="G103" s="1222">
        <v>1</v>
      </c>
      <c r="H103" s="1223" t="s">
        <v>2679</v>
      </c>
      <c r="I103" s="1228">
        <v>26548</v>
      </c>
      <c r="J103" s="1224">
        <v>42760</v>
      </c>
      <c r="K103" s="1225">
        <f t="shared" si="6"/>
        <v>15979</v>
      </c>
      <c r="L103" s="1225">
        <f t="shared" si="9"/>
        <v>43.778082191780825</v>
      </c>
      <c r="M103" s="1226" t="s">
        <v>2680</v>
      </c>
      <c r="N103" s="1227" t="s">
        <v>757</v>
      </c>
      <c r="O103" s="1228">
        <v>39570</v>
      </c>
      <c r="P103" s="1229">
        <v>42760</v>
      </c>
      <c r="Q103" s="1230">
        <f t="shared" si="7"/>
        <v>3143</v>
      </c>
      <c r="R103" s="1227">
        <f t="shared" si="8"/>
        <v>8.6109589041095891</v>
      </c>
      <c r="S103" s="1230" t="s">
        <v>427</v>
      </c>
      <c r="T103" s="1230" t="s">
        <v>2231</v>
      </c>
      <c r="U103" s="1222" t="s">
        <v>694</v>
      </c>
      <c r="V103" s="1222"/>
    </row>
    <row r="104" spans="1:22">
      <c r="A104" s="1218" t="s">
        <v>2831</v>
      </c>
      <c r="B104" s="1219">
        <v>37842</v>
      </c>
      <c r="C104" s="1220" t="s">
        <v>532</v>
      </c>
      <c r="D104" s="1221">
        <v>15</v>
      </c>
      <c r="E104" s="1222">
        <v>0</v>
      </c>
      <c r="F104" s="1222" t="s">
        <v>655</v>
      </c>
      <c r="G104" s="1223" t="s">
        <v>2682</v>
      </c>
      <c r="H104" s="1223" t="s">
        <v>2682</v>
      </c>
      <c r="I104" s="1233">
        <v>27205</v>
      </c>
      <c r="J104" s="1224">
        <v>42760</v>
      </c>
      <c r="K104" s="1225">
        <f t="shared" si="6"/>
        <v>15330</v>
      </c>
      <c r="L104" s="1225">
        <f t="shared" si="9"/>
        <v>42</v>
      </c>
      <c r="M104" s="1226" t="s">
        <v>2680</v>
      </c>
      <c r="N104" s="1227" t="s">
        <v>757</v>
      </c>
      <c r="O104" s="1228">
        <v>41505</v>
      </c>
      <c r="P104" s="1229">
        <v>42760</v>
      </c>
      <c r="Q104" s="1230">
        <f t="shared" si="7"/>
        <v>1236</v>
      </c>
      <c r="R104" s="1227">
        <f t="shared" si="8"/>
        <v>3.3863013698630136</v>
      </c>
      <c r="S104" s="1230" t="s">
        <v>427</v>
      </c>
      <c r="T104" s="1230" t="s">
        <v>2231</v>
      </c>
      <c r="U104" s="1222" t="s">
        <v>952</v>
      </c>
      <c r="V104" s="1223"/>
    </row>
    <row r="105" spans="1:22">
      <c r="A105" s="1218" t="s">
        <v>2832</v>
      </c>
      <c r="B105" s="1219">
        <v>39512</v>
      </c>
      <c r="C105" s="1220" t="s">
        <v>532</v>
      </c>
      <c r="D105" s="1221">
        <v>40</v>
      </c>
      <c r="E105" s="1222" t="s">
        <v>954</v>
      </c>
      <c r="F105" s="1222" t="s">
        <v>655</v>
      </c>
      <c r="G105" s="1222">
        <v>1</v>
      </c>
      <c r="H105" s="1223" t="s">
        <v>2682</v>
      </c>
      <c r="I105" s="1233">
        <v>27272</v>
      </c>
      <c r="J105" s="1224">
        <v>42760</v>
      </c>
      <c r="K105" s="1225">
        <f t="shared" si="6"/>
        <v>15265</v>
      </c>
      <c r="L105" s="1225">
        <f t="shared" si="9"/>
        <v>41.821917808219176</v>
      </c>
      <c r="M105" s="1226" t="s">
        <v>2686</v>
      </c>
      <c r="N105" s="1227" t="s">
        <v>2697</v>
      </c>
      <c r="O105" s="1228">
        <v>42128</v>
      </c>
      <c r="P105" s="1229">
        <v>42760</v>
      </c>
      <c r="Q105" s="1230">
        <f t="shared" si="7"/>
        <v>621</v>
      </c>
      <c r="R105" s="1227">
        <f t="shared" si="8"/>
        <v>1.7013698630136986</v>
      </c>
      <c r="S105" s="1230" t="s">
        <v>427</v>
      </c>
      <c r="T105" s="1230" t="s">
        <v>2231</v>
      </c>
      <c r="U105" s="1222" t="s">
        <v>952</v>
      </c>
      <c r="V105" s="1223"/>
    </row>
    <row r="106" spans="1:22">
      <c r="A106" s="1218" t="s">
        <v>2834</v>
      </c>
      <c r="B106" s="1219">
        <v>33101</v>
      </c>
      <c r="C106" s="1220" t="s">
        <v>532</v>
      </c>
      <c r="D106" s="1221">
        <v>40</v>
      </c>
      <c r="E106" s="1222" t="s">
        <v>954</v>
      </c>
      <c r="F106" s="1222" t="s">
        <v>655</v>
      </c>
      <c r="G106" s="1222">
        <v>1</v>
      </c>
      <c r="H106" s="1223" t="s">
        <v>2679</v>
      </c>
      <c r="I106" s="1228">
        <v>26945</v>
      </c>
      <c r="J106" s="1224">
        <v>42760</v>
      </c>
      <c r="K106" s="1225">
        <f t="shared" si="6"/>
        <v>15587</v>
      </c>
      <c r="L106" s="1225">
        <f t="shared" si="9"/>
        <v>42.704109589041096</v>
      </c>
      <c r="M106" s="1226" t="s">
        <v>2680</v>
      </c>
      <c r="N106" s="1227" t="s">
        <v>757</v>
      </c>
      <c r="O106" s="1228">
        <v>39736</v>
      </c>
      <c r="P106" s="1229">
        <v>42760</v>
      </c>
      <c r="Q106" s="1230">
        <f t="shared" si="7"/>
        <v>2980</v>
      </c>
      <c r="R106" s="1227">
        <f t="shared" si="8"/>
        <v>8.1643835616438363</v>
      </c>
      <c r="S106" s="1230" t="s">
        <v>427</v>
      </c>
      <c r="T106" s="1230" t="s">
        <v>2231</v>
      </c>
      <c r="U106" s="1222" t="s">
        <v>952</v>
      </c>
      <c r="V106" s="1222"/>
    </row>
    <row r="107" spans="1:22">
      <c r="A107" s="1218" t="s">
        <v>2838</v>
      </c>
      <c r="B107" s="1219">
        <v>31266</v>
      </c>
      <c r="C107" s="1220" t="s">
        <v>532</v>
      </c>
      <c r="D107" s="1221">
        <v>40</v>
      </c>
      <c r="E107" s="1222" t="s">
        <v>3</v>
      </c>
      <c r="F107" s="1222" t="s">
        <v>655</v>
      </c>
      <c r="G107" s="1223" t="s">
        <v>2682</v>
      </c>
      <c r="H107" s="1223" t="s">
        <v>2679</v>
      </c>
      <c r="I107" s="1228">
        <v>26567</v>
      </c>
      <c r="J107" s="1224">
        <v>42760</v>
      </c>
      <c r="K107" s="1225">
        <f t="shared" si="6"/>
        <v>15960</v>
      </c>
      <c r="L107" s="1225">
        <f t="shared" si="9"/>
        <v>43.726027397260275</v>
      </c>
      <c r="M107" s="1226" t="s">
        <v>2680</v>
      </c>
      <c r="N107" s="1227" t="s">
        <v>757</v>
      </c>
      <c r="O107" s="1228">
        <v>38853</v>
      </c>
      <c r="P107" s="1229">
        <v>42760</v>
      </c>
      <c r="Q107" s="1230">
        <f t="shared" si="7"/>
        <v>3849</v>
      </c>
      <c r="R107" s="1227">
        <f t="shared" si="8"/>
        <v>10.545205479452054</v>
      </c>
      <c r="S107" s="1230" t="s">
        <v>427</v>
      </c>
      <c r="T107" s="1230" t="s">
        <v>2231</v>
      </c>
      <c r="U107" s="1222" t="s">
        <v>694</v>
      </c>
      <c r="V107" s="1222"/>
    </row>
    <row r="108" spans="1:22">
      <c r="A108" s="1218" t="s">
        <v>1096</v>
      </c>
      <c r="B108" s="1219">
        <v>34040</v>
      </c>
      <c r="C108" s="1220" t="s">
        <v>532</v>
      </c>
      <c r="D108" s="1221">
        <v>40</v>
      </c>
      <c r="E108" s="1222" t="s">
        <v>954</v>
      </c>
      <c r="F108" s="1222" t="s">
        <v>655</v>
      </c>
      <c r="G108" s="1222">
        <v>1</v>
      </c>
      <c r="H108" s="1223" t="s">
        <v>2679</v>
      </c>
      <c r="I108" s="1228">
        <v>28253</v>
      </c>
      <c r="J108" s="1224">
        <v>42760</v>
      </c>
      <c r="K108" s="1225">
        <f t="shared" si="6"/>
        <v>14297</v>
      </c>
      <c r="L108" s="1225">
        <f t="shared" si="9"/>
        <v>39.169863013698631</v>
      </c>
      <c r="M108" s="1226" t="s">
        <v>2680</v>
      </c>
      <c r="N108" s="1227" t="s">
        <v>757</v>
      </c>
      <c r="O108" s="1228">
        <v>40070</v>
      </c>
      <c r="P108" s="1229">
        <v>42760</v>
      </c>
      <c r="Q108" s="1230">
        <f t="shared" si="7"/>
        <v>2651</v>
      </c>
      <c r="R108" s="1227">
        <f t="shared" si="8"/>
        <v>7.2630136986301368</v>
      </c>
      <c r="S108" s="1230" t="s">
        <v>427</v>
      </c>
      <c r="T108" s="1230" t="s">
        <v>2231</v>
      </c>
      <c r="U108" s="1222" t="s">
        <v>694</v>
      </c>
      <c r="V108" s="1252"/>
    </row>
    <row r="109" spans="1:22">
      <c r="A109" s="1218" t="s">
        <v>1097</v>
      </c>
      <c r="B109" s="1219">
        <v>35133</v>
      </c>
      <c r="C109" s="1220" t="s">
        <v>532</v>
      </c>
      <c r="D109" s="1221">
        <v>40</v>
      </c>
      <c r="E109" s="1222" t="s">
        <v>3</v>
      </c>
      <c r="F109" s="1222" t="s">
        <v>655</v>
      </c>
      <c r="G109" s="1222">
        <v>1</v>
      </c>
      <c r="H109" s="1223" t="s">
        <v>2682</v>
      </c>
      <c r="I109" s="1233">
        <v>28530</v>
      </c>
      <c r="J109" s="1224">
        <v>42760</v>
      </c>
      <c r="K109" s="1225">
        <f t="shared" si="6"/>
        <v>14026</v>
      </c>
      <c r="L109" s="1225">
        <f t="shared" si="9"/>
        <v>38.42739726027397</v>
      </c>
      <c r="M109" s="1226" t="s">
        <v>2686</v>
      </c>
      <c r="N109" s="1227" t="s">
        <v>2688</v>
      </c>
      <c r="O109" s="1228">
        <v>41243</v>
      </c>
      <c r="P109" s="1229">
        <v>42760</v>
      </c>
      <c r="Q109" s="1230">
        <f t="shared" si="7"/>
        <v>1495</v>
      </c>
      <c r="R109" s="1227">
        <f t="shared" si="8"/>
        <v>4.095890410958904</v>
      </c>
      <c r="S109" s="1230" t="s">
        <v>427</v>
      </c>
      <c r="T109" s="1230" t="s">
        <v>2231</v>
      </c>
      <c r="U109" s="1222" t="s">
        <v>694</v>
      </c>
      <c r="V109" s="1222"/>
    </row>
    <row r="110" spans="1:22">
      <c r="A110" s="1218" t="s">
        <v>1098</v>
      </c>
      <c r="B110" s="1219">
        <v>13091</v>
      </c>
      <c r="C110" s="1220" t="s">
        <v>532</v>
      </c>
      <c r="D110" s="1221">
        <v>40</v>
      </c>
      <c r="E110" s="1222" t="s">
        <v>954</v>
      </c>
      <c r="F110" s="1222" t="s">
        <v>655</v>
      </c>
      <c r="G110" s="1222">
        <v>3</v>
      </c>
      <c r="H110" s="1223" t="s">
        <v>2679</v>
      </c>
      <c r="I110" s="1228">
        <v>23347</v>
      </c>
      <c r="J110" s="1224">
        <v>42760</v>
      </c>
      <c r="K110" s="1225">
        <f t="shared" si="6"/>
        <v>19133</v>
      </c>
      <c r="L110" s="1225">
        <f t="shared" si="9"/>
        <v>52.419178082191777</v>
      </c>
      <c r="M110" s="1226" t="s">
        <v>2680</v>
      </c>
      <c r="N110" s="1227" t="s">
        <v>757</v>
      </c>
      <c r="O110" s="1228">
        <v>30864</v>
      </c>
      <c r="P110" s="1229">
        <v>42760</v>
      </c>
      <c r="Q110" s="1230">
        <f t="shared" si="7"/>
        <v>11724</v>
      </c>
      <c r="R110" s="1227">
        <f t="shared" si="8"/>
        <v>32.12054794520548</v>
      </c>
      <c r="S110" s="1230" t="s">
        <v>427</v>
      </c>
      <c r="T110" s="1230" t="s">
        <v>2231</v>
      </c>
      <c r="U110" s="1222" t="s">
        <v>694</v>
      </c>
      <c r="V110" s="1222"/>
    </row>
    <row r="111" spans="1:22">
      <c r="A111" s="1218" t="s">
        <v>2865</v>
      </c>
      <c r="B111" s="1219">
        <v>37857</v>
      </c>
      <c r="C111" s="1220" t="s">
        <v>2678</v>
      </c>
      <c r="D111" s="1221">
        <v>40</v>
      </c>
      <c r="E111" s="1222" t="s">
        <v>953</v>
      </c>
      <c r="F111" s="1222" t="s">
        <v>655</v>
      </c>
      <c r="G111" s="1242">
        <v>1</v>
      </c>
      <c r="H111" s="1223" t="s">
        <v>2682</v>
      </c>
      <c r="I111" s="1233">
        <v>29247</v>
      </c>
      <c r="J111" s="1224">
        <v>42760</v>
      </c>
      <c r="K111" s="1225">
        <f t="shared" si="6"/>
        <v>13318</v>
      </c>
      <c r="L111" s="1225">
        <f t="shared" si="9"/>
        <v>36.487671232876714</v>
      </c>
      <c r="M111" s="1226" t="s">
        <v>2686</v>
      </c>
      <c r="N111" s="1227" t="s">
        <v>2697</v>
      </c>
      <c r="O111" s="1228">
        <v>41507</v>
      </c>
      <c r="P111" s="1229">
        <v>42760</v>
      </c>
      <c r="Q111" s="1230">
        <f t="shared" si="7"/>
        <v>1234</v>
      </c>
      <c r="R111" s="1227">
        <f t="shared" si="8"/>
        <v>3.3808219178082193</v>
      </c>
      <c r="S111" s="1230" t="s">
        <v>427</v>
      </c>
      <c r="T111" s="1230" t="s">
        <v>2231</v>
      </c>
      <c r="U111" s="1222" t="s">
        <v>952</v>
      </c>
      <c r="V111" s="1222"/>
    </row>
    <row r="112" spans="1:22">
      <c r="A112" s="1218" t="s">
        <v>2879</v>
      </c>
      <c r="B112" s="1219">
        <v>37859</v>
      </c>
      <c r="C112" s="1220" t="s">
        <v>532</v>
      </c>
      <c r="D112" s="1221">
        <v>40</v>
      </c>
      <c r="E112" s="1222" t="s">
        <v>954</v>
      </c>
      <c r="F112" s="1222" t="s">
        <v>655</v>
      </c>
      <c r="G112" s="1222">
        <v>1</v>
      </c>
      <c r="H112" s="1223" t="s">
        <v>2679</v>
      </c>
      <c r="I112" s="1233">
        <v>27522</v>
      </c>
      <c r="J112" s="1224">
        <v>42760</v>
      </c>
      <c r="K112" s="1225">
        <f t="shared" si="6"/>
        <v>15017</v>
      </c>
      <c r="L112" s="1225">
        <f t="shared" si="9"/>
        <v>41.142465753424659</v>
      </c>
      <c r="M112" s="1226" t="s">
        <v>2686</v>
      </c>
      <c r="N112" s="1227" t="s">
        <v>2697</v>
      </c>
      <c r="O112" s="1228">
        <v>41507</v>
      </c>
      <c r="P112" s="1229">
        <v>42760</v>
      </c>
      <c r="Q112" s="1230">
        <f t="shared" si="7"/>
        <v>1234</v>
      </c>
      <c r="R112" s="1227">
        <f t="shared" si="8"/>
        <v>3.3808219178082193</v>
      </c>
      <c r="S112" s="1230" t="s">
        <v>427</v>
      </c>
      <c r="T112" s="1230" t="s">
        <v>2231</v>
      </c>
      <c r="U112" s="1222" t="s">
        <v>694</v>
      </c>
      <c r="V112" s="1222"/>
    </row>
    <row r="113" spans="1:22">
      <c r="A113" s="1218" t="s">
        <v>1104</v>
      </c>
      <c r="B113" s="1219">
        <v>32590</v>
      </c>
      <c r="C113" s="1220" t="s">
        <v>532</v>
      </c>
      <c r="D113" s="1221">
        <v>40</v>
      </c>
      <c r="E113" s="1222" t="s">
        <v>954</v>
      </c>
      <c r="F113" s="1222" t="s">
        <v>655</v>
      </c>
      <c r="G113" s="1223" t="s">
        <v>2682</v>
      </c>
      <c r="H113" s="1223" t="s">
        <v>2679</v>
      </c>
      <c r="I113" s="1228">
        <v>24187</v>
      </c>
      <c r="J113" s="1224">
        <v>42760</v>
      </c>
      <c r="K113" s="1225">
        <f t="shared" si="6"/>
        <v>18304</v>
      </c>
      <c r="L113" s="1225">
        <f t="shared" si="9"/>
        <v>50.147945205479452</v>
      </c>
      <c r="M113" s="1226" t="s">
        <v>2680</v>
      </c>
      <c r="N113" s="1227" t="s">
        <v>757</v>
      </c>
      <c r="O113" s="1228">
        <v>39462</v>
      </c>
      <c r="P113" s="1229">
        <v>42760</v>
      </c>
      <c r="Q113" s="1230">
        <f t="shared" si="7"/>
        <v>3250</v>
      </c>
      <c r="R113" s="1227">
        <f t="shared" si="8"/>
        <v>8.9041095890410951</v>
      </c>
      <c r="S113" s="1230" t="s">
        <v>427</v>
      </c>
      <c r="T113" s="1230" t="s">
        <v>2231</v>
      </c>
      <c r="U113" s="1222" t="s">
        <v>694</v>
      </c>
      <c r="V113" s="1223"/>
    </row>
    <row r="114" spans="1:22">
      <c r="A114" s="1218" t="s">
        <v>2793</v>
      </c>
      <c r="B114" s="1219">
        <v>36199</v>
      </c>
      <c r="C114" s="1220" t="s">
        <v>2678</v>
      </c>
      <c r="D114" s="1221">
        <v>15</v>
      </c>
      <c r="E114" s="1222">
        <v>0</v>
      </c>
      <c r="F114" s="1222" t="s">
        <v>661</v>
      </c>
      <c r="G114" s="1223" t="s">
        <v>2682</v>
      </c>
      <c r="H114" s="1223" t="s">
        <v>2682</v>
      </c>
      <c r="I114" s="1233">
        <v>30969</v>
      </c>
      <c r="J114" s="1224">
        <v>42760</v>
      </c>
      <c r="K114" s="1225">
        <f t="shared" si="6"/>
        <v>11621</v>
      </c>
      <c r="L114" s="1225">
        <f t="shared" si="9"/>
        <v>31.838356164383562</v>
      </c>
      <c r="M114" s="1226" t="s">
        <v>2680</v>
      </c>
      <c r="N114" s="1227" t="s">
        <v>757</v>
      </c>
      <c r="O114" s="1228">
        <v>40850</v>
      </c>
      <c r="P114" s="1229">
        <v>42760</v>
      </c>
      <c r="Q114" s="1230">
        <f t="shared" si="7"/>
        <v>1882</v>
      </c>
      <c r="R114" s="1227">
        <f t="shared" si="8"/>
        <v>5.1561643835616442</v>
      </c>
      <c r="S114" s="1230" t="s">
        <v>427</v>
      </c>
      <c r="T114" s="1230" t="s">
        <v>2794</v>
      </c>
      <c r="U114" s="1222" t="s">
        <v>952</v>
      </c>
      <c r="V114" s="1222"/>
    </row>
    <row r="115" spans="1:22">
      <c r="A115" s="1218" t="s">
        <v>2839</v>
      </c>
      <c r="B115" s="1219">
        <v>15150</v>
      </c>
      <c r="C115" s="1220" t="s">
        <v>532</v>
      </c>
      <c r="D115" s="1221">
        <v>40</v>
      </c>
      <c r="E115" s="1222" t="s">
        <v>954</v>
      </c>
      <c r="F115" s="1222" t="s">
        <v>655</v>
      </c>
      <c r="G115" s="1223" t="s">
        <v>2682</v>
      </c>
      <c r="H115" s="1223" t="s">
        <v>2682</v>
      </c>
      <c r="I115" s="1224">
        <v>23053</v>
      </c>
      <c r="J115" s="1224">
        <v>42760</v>
      </c>
      <c r="K115" s="1225">
        <f t="shared" si="6"/>
        <v>19424</v>
      </c>
      <c r="L115" s="1225">
        <f t="shared" si="9"/>
        <v>53.216438356164382</v>
      </c>
      <c r="M115" s="1226" t="s">
        <v>2686</v>
      </c>
      <c r="N115" s="1227"/>
      <c r="O115" s="1228">
        <v>42641</v>
      </c>
      <c r="P115" s="1229">
        <v>42760</v>
      </c>
      <c r="Q115" s="1230">
        <f t="shared" si="7"/>
        <v>117</v>
      </c>
      <c r="R115" s="1227">
        <f t="shared" si="8"/>
        <v>0.32054794520547947</v>
      </c>
      <c r="S115" s="1230" t="s">
        <v>427</v>
      </c>
      <c r="T115" s="1231" t="s">
        <v>2794</v>
      </c>
      <c r="U115" s="1222" t="s">
        <v>694</v>
      </c>
      <c r="V115" s="1223"/>
    </row>
    <row r="116" spans="1:22">
      <c r="A116" s="1218" t="s">
        <v>1066</v>
      </c>
      <c r="B116" s="1219">
        <v>31123</v>
      </c>
      <c r="C116" s="1220" t="s">
        <v>2678</v>
      </c>
      <c r="D116" s="1221">
        <v>40</v>
      </c>
      <c r="E116" s="1222" t="s">
        <v>953</v>
      </c>
      <c r="F116" s="1222" t="s">
        <v>653</v>
      </c>
      <c r="G116" s="1223" t="s">
        <v>2682</v>
      </c>
      <c r="H116" s="1223" t="s">
        <v>2679</v>
      </c>
      <c r="I116" s="1228">
        <v>27257</v>
      </c>
      <c r="J116" s="1224">
        <v>42760</v>
      </c>
      <c r="K116" s="1225">
        <f t="shared" si="6"/>
        <v>15279</v>
      </c>
      <c r="L116" s="1225">
        <f t="shared" si="9"/>
        <v>41.860273972602741</v>
      </c>
      <c r="M116" s="1226" t="s">
        <v>2686</v>
      </c>
      <c r="N116" s="1227" t="s">
        <v>2688</v>
      </c>
      <c r="O116" s="1228">
        <v>38810</v>
      </c>
      <c r="P116" s="1229">
        <v>42760</v>
      </c>
      <c r="Q116" s="1230">
        <f t="shared" si="7"/>
        <v>3892</v>
      </c>
      <c r="R116" s="1227">
        <f t="shared" si="8"/>
        <v>10.663013698630136</v>
      </c>
      <c r="S116" s="1230" t="s">
        <v>427</v>
      </c>
      <c r="T116" s="1230" t="s">
        <v>2234</v>
      </c>
      <c r="U116" s="1222" t="s">
        <v>694</v>
      </c>
      <c r="V116" s="1222"/>
    </row>
    <row r="117" spans="1:22">
      <c r="A117" s="1218" t="s">
        <v>2703</v>
      </c>
      <c r="B117" s="1219">
        <v>19645</v>
      </c>
      <c r="C117" s="1220" t="s">
        <v>2678</v>
      </c>
      <c r="D117" s="1221">
        <v>40</v>
      </c>
      <c r="E117" s="1222" t="s">
        <v>953</v>
      </c>
      <c r="F117" s="1222" t="s">
        <v>655</v>
      </c>
      <c r="G117" s="1222">
        <v>1</v>
      </c>
      <c r="H117" s="1223" t="s">
        <v>2679</v>
      </c>
      <c r="I117" s="1228">
        <v>22439</v>
      </c>
      <c r="J117" s="1224">
        <v>42760</v>
      </c>
      <c r="K117" s="1225">
        <f t="shared" si="6"/>
        <v>20028</v>
      </c>
      <c r="L117" s="1225">
        <f t="shared" si="9"/>
        <v>54.871232876712327</v>
      </c>
      <c r="M117" s="1226" t="s">
        <v>2680</v>
      </c>
      <c r="N117" s="1227" t="s">
        <v>757</v>
      </c>
      <c r="O117" s="1228">
        <v>33323</v>
      </c>
      <c r="P117" s="1229">
        <v>42760</v>
      </c>
      <c r="Q117" s="1230">
        <f t="shared" si="7"/>
        <v>9299</v>
      </c>
      <c r="R117" s="1227">
        <f t="shared" si="8"/>
        <v>25.476712328767125</v>
      </c>
      <c r="S117" s="1230" t="s">
        <v>427</v>
      </c>
      <c r="T117" s="1230" t="s">
        <v>2234</v>
      </c>
      <c r="U117" s="1222" t="s">
        <v>952</v>
      </c>
      <c r="V117" s="1222"/>
    </row>
    <row r="118" spans="1:22">
      <c r="A118" s="1218" t="s">
        <v>2709</v>
      </c>
      <c r="B118" s="1219">
        <v>33676</v>
      </c>
      <c r="C118" s="1220" t="s">
        <v>532</v>
      </c>
      <c r="D118" s="1221">
        <v>40</v>
      </c>
      <c r="E118" s="1222" t="s">
        <v>954</v>
      </c>
      <c r="F118" s="1222" t="s">
        <v>655</v>
      </c>
      <c r="G118" s="1222">
        <v>1</v>
      </c>
      <c r="H118" s="1223" t="s">
        <v>2679</v>
      </c>
      <c r="I118" s="1228">
        <v>21557</v>
      </c>
      <c r="J118" s="1224">
        <v>42760</v>
      </c>
      <c r="K118" s="1225">
        <f t="shared" si="6"/>
        <v>20898</v>
      </c>
      <c r="L118" s="1225">
        <f t="shared" si="9"/>
        <v>57.254794520547946</v>
      </c>
      <c r="M118" s="1226" t="s">
        <v>2680</v>
      </c>
      <c r="N118" s="1227" t="s">
        <v>757</v>
      </c>
      <c r="O118" s="1228">
        <v>39937</v>
      </c>
      <c r="P118" s="1229">
        <v>42760</v>
      </c>
      <c r="Q118" s="1230">
        <f t="shared" si="7"/>
        <v>2781</v>
      </c>
      <c r="R118" s="1227">
        <f t="shared" si="8"/>
        <v>7.6191780821917812</v>
      </c>
      <c r="S118" s="1230" t="s">
        <v>427</v>
      </c>
      <c r="T118" s="1230" t="s">
        <v>2234</v>
      </c>
      <c r="U118" s="1222" t="s">
        <v>694</v>
      </c>
      <c r="V118" s="1222"/>
    </row>
    <row r="119" spans="1:22">
      <c r="A119" s="1218" t="s">
        <v>2712</v>
      </c>
      <c r="B119" s="1219">
        <v>31849</v>
      </c>
      <c r="C119" s="1220" t="s">
        <v>2700</v>
      </c>
      <c r="D119" s="1221">
        <v>40</v>
      </c>
      <c r="E119" s="1222" t="s">
        <v>955</v>
      </c>
      <c r="F119" s="1222" t="s">
        <v>653</v>
      </c>
      <c r="G119" s="1223" t="s">
        <v>2682</v>
      </c>
      <c r="H119" s="1223" t="s">
        <v>2682</v>
      </c>
      <c r="I119" s="1233">
        <v>27470</v>
      </c>
      <c r="J119" s="1224">
        <v>42760</v>
      </c>
      <c r="K119" s="1225">
        <f t="shared" si="6"/>
        <v>15068</v>
      </c>
      <c r="L119" s="1225">
        <f t="shared" si="9"/>
        <v>41.282191780821918</v>
      </c>
      <c r="M119" s="1226" t="s">
        <v>2686</v>
      </c>
      <c r="N119" s="1227"/>
      <c r="O119" s="1228">
        <v>41136</v>
      </c>
      <c r="P119" s="1229">
        <v>42760</v>
      </c>
      <c r="Q119" s="1230">
        <f t="shared" si="7"/>
        <v>1600</v>
      </c>
      <c r="R119" s="1227">
        <f t="shared" si="8"/>
        <v>4.3835616438356162</v>
      </c>
      <c r="S119" s="1230" t="s">
        <v>427</v>
      </c>
      <c r="T119" s="1230" t="s">
        <v>2234</v>
      </c>
      <c r="U119" s="1222" t="s">
        <v>694</v>
      </c>
      <c r="V119" s="1223"/>
    </row>
    <row r="120" spans="1:22">
      <c r="A120" s="1218" t="s">
        <v>2721</v>
      </c>
      <c r="B120" s="1219">
        <v>32448</v>
      </c>
      <c r="C120" s="1220" t="s">
        <v>2678</v>
      </c>
      <c r="D120" s="1221">
        <v>40</v>
      </c>
      <c r="E120" s="1222" t="s">
        <v>953</v>
      </c>
      <c r="F120" s="1222" t="s">
        <v>655</v>
      </c>
      <c r="G120" s="1223" t="s">
        <v>2682</v>
      </c>
      <c r="H120" s="1223" t="s">
        <v>2679</v>
      </c>
      <c r="I120" s="1228">
        <v>23895</v>
      </c>
      <c r="J120" s="1224">
        <v>42760</v>
      </c>
      <c r="K120" s="1225">
        <f t="shared" si="6"/>
        <v>18593</v>
      </c>
      <c r="L120" s="1225">
        <f t="shared" si="9"/>
        <v>50.939726027397263</v>
      </c>
      <c r="M120" s="1226" t="s">
        <v>2680</v>
      </c>
      <c r="N120" s="1227" t="s">
        <v>757</v>
      </c>
      <c r="O120" s="1228">
        <v>39387</v>
      </c>
      <c r="P120" s="1229">
        <v>42760</v>
      </c>
      <c r="Q120" s="1230">
        <f t="shared" si="7"/>
        <v>3324</v>
      </c>
      <c r="R120" s="1227">
        <f t="shared" si="8"/>
        <v>9.1068493150684926</v>
      </c>
      <c r="S120" s="1230" t="s">
        <v>427</v>
      </c>
      <c r="T120" s="1230" t="s">
        <v>2234</v>
      </c>
      <c r="U120" s="1222" t="s">
        <v>694</v>
      </c>
      <c r="V120" s="1222"/>
    </row>
    <row r="121" spans="1:22">
      <c r="A121" s="1218" t="s">
        <v>2723</v>
      </c>
      <c r="B121" s="1219">
        <v>29949</v>
      </c>
      <c r="C121" s="1220" t="s">
        <v>532</v>
      </c>
      <c r="D121" s="1221">
        <v>40</v>
      </c>
      <c r="E121" s="1222" t="s">
        <v>954</v>
      </c>
      <c r="F121" s="1222" t="s">
        <v>655</v>
      </c>
      <c r="G121" s="1222">
        <v>1</v>
      </c>
      <c r="H121" s="1223" t="s">
        <v>2679</v>
      </c>
      <c r="I121" s="1228">
        <v>29876</v>
      </c>
      <c r="J121" s="1224">
        <v>42760</v>
      </c>
      <c r="K121" s="1225">
        <f t="shared" si="6"/>
        <v>12698</v>
      </c>
      <c r="L121" s="1225">
        <f t="shared" si="9"/>
        <v>34.789041095890411</v>
      </c>
      <c r="M121" s="1226" t="s">
        <v>2680</v>
      </c>
      <c r="N121" s="1227" t="s">
        <v>757</v>
      </c>
      <c r="O121" s="1228">
        <v>38258</v>
      </c>
      <c r="P121" s="1229">
        <v>42760</v>
      </c>
      <c r="Q121" s="1230">
        <f t="shared" si="7"/>
        <v>4437</v>
      </c>
      <c r="R121" s="1227">
        <f t="shared" si="8"/>
        <v>12.156164383561643</v>
      </c>
      <c r="S121" s="1230" t="s">
        <v>427</v>
      </c>
      <c r="T121" s="1230" t="s">
        <v>2234</v>
      </c>
      <c r="U121" s="1222" t="s">
        <v>694</v>
      </c>
      <c r="V121" s="1222"/>
    </row>
    <row r="122" spans="1:22">
      <c r="A122" s="1218" t="s">
        <v>2735</v>
      </c>
      <c r="B122" s="1219">
        <v>26903</v>
      </c>
      <c r="C122" s="1220" t="s">
        <v>2678</v>
      </c>
      <c r="D122" s="1221">
        <v>20</v>
      </c>
      <c r="E122" s="1222" t="s">
        <v>954</v>
      </c>
      <c r="F122" s="1222" t="s">
        <v>653</v>
      </c>
      <c r="G122" s="1223" t="s">
        <v>2682</v>
      </c>
      <c r="H122" s="1223" t="s">
        <v>2682</v>
      </c>
      <c r="I122" s="1228">
        <v>24816</v>
      </c>
      <c r="J122" s="1224">
        <v>42760</v>
      </c>
      <c r="K122" s="1225">
        <f t="shared" si="6"/>
        <v>17685</v>
      </c>
      <c r="L122" s="1225">
        <f t="shared" si="9"/>
        <v>48.452054794520549</v>
      </c>
      <c r="M122" s="1226" t="s">
        <v>2686</v>
      </c>
      <c r="N122" s="1227"/>
      <c r="O122" s="1228">
        <v>39681</v>
      </c>
      <c r="P122" s="1229">
        <v>42760</v>
      </c>
      <c r="Q122" s="1230">
        <f t="shared" si="7"/>
        <v>3034</v>
      </c>
      <c r="R122" s="1227">
        <f t="shared" si="8"/>
        <v>8.3123287671232884</v>
      </c>
      <c r="S122" s="1230" t="s">
        <v>427</v>
      </c>
      <c r="T122" s="1230" t="s">
        <v>2234</v>
      </c>
      <c r="U122" s="1222" t="s">
        <v>694</v>
      </c>
      <c r="V122" s="1222"/>
    </row>
    <row r="123" spans="1:22">
      <c r="A123" s="1218" t="s">
        <v>2743</v>
      </c>
      <c r="B123" s="1219">
        <v>29424</v>
      </c>
      <c r="C123" s="1220" t="s">
        <v>2678</v>
      </c>
      <c r="D123" s="1221">
        <v>40</v>
      </c>
      <c r="E123" s="1222" t="s">
        <v>953</v>
      </c>
      <c r="F123" s="1222" t="s">
        <v>655</v>
      </c>
      <c r="G123" s="1223" t="s">
        <v>2682</v>
      </c>
      <c r="H123" s="1223" t="s">
        <v>2679</v>
      </c>
      <c r="I123" s="1228">
        <v>29622</v>
      </c>
      <c r="J123" s="1224">
        <v>42760</v>
      </c>
      <c r="K123" s="1225">
        <f t="shared" si="6"/>
        <v>12950</v>
      </c>
      <c r="L123" s="1225">
        <f t="shared" si="9"/>
        <v>35.479452054794521</v>
      </c>
      <c r="M123" s="1226" t="s">
        <v>2680</v>
      </c>
      <c r="N123" s="1227" t="s">
        <v>757</v>
      </c>
      <c r="O123" s="1228">
        <v>37878</v>
      </c>
      <c r="P123" s="1229">
        <v>42760</v>
      </c>
      <c r="Q123" s="1230">
        <f t="shared" si="7"/>
        <v>4811</v>
      </c>
      <c r="R123" s="1227">
        <f t="shared" si="8"/>
        <v>13.180821917808219</v>
      </c>
      <c r="S123" s="1230" t="s">
        <v>427</v>
      </c>
      <c r="T123" s="1230" t="s">
        <v>2234</v>
      </c>
      <c r="U123" s="1222" t="s">
        <v>694</v>
      </c>
      <c r="V123" s="1223"/>
    </row>
    <row r="124" spans="1:22">
      <c r="A124" s="1218" t="s">
        <v>5740</v>
      </c>
      <c r="B124" s="1219">
        <v>34683</v>
      </c>
      <c r="C124" s="1220" t="s">
        <v>532</v>
      </c>
      <c r="D124" s="1221">
        <v>15</v>
      </c>
      <c r="E124" s="1222">
        <v>0</v>
      </c>
      <c r="F124" s="1222" t="s">
        <v>661</v>
      </c>
      <c r="G124" s="1223" t="s">
        <v>2682</v>
      </c>
      <c r="H124" s="1223" t="s">
        <v>2682</v>
      </c>
      <c r="I124" s="1233">
        <v>32299</v>
      </c>
      <c r="J124" s="1224">
        <v>42760</v>
      </c>
      <c r="K124" s="1225">
        <f t="shared" si="6"/>
        <v>10310</v>
      </c>
      <c r="L124" s="1225">
        <f t="shared" si="9"/>
        <v>28.246575342465754</v>
      </c>
      <c r="M124" s="1226" t="s">
        <v>2686</v>
      </c>
      <c r="N124" s="1227" t="s">
        <v>2688</v>
      </c>
      <c r="O124" s="1228">
        <v>40460</v>
      </c>
      <c r="P124" s="1229">
        <v>42760</v>
      </c>
      <c r="Q124" s="1230">
        <f t="shared" si="7"/>
        <v>2266</v>
      </c>
      <c r="R124" s="1227">
        <f t="shared" si="8"/>
        <v>6.2082191780821914</v>
      </c>
      <c r="S124" s="1230" t="s">
        <v>427</v>
      </c>
      <c r="T124" s="1230" t="s">
        <v>2234</v>
      </c>
      <c r="U124" s="1222" t="s">
        <v>694</v>
      </c>
      <c r="V124" s="1222"/>
    </row>
    <row r="125" spans="1:22">
      <c r="A125" s="1218" t="s">
        <v>2752</v>
      </c>
      <c r="B125" s="1219">
        <v>35149</v>
      </c>
      <c r="C125" s="1220" t="s">
        <v>2678</v>
      </c>
      <c r="D125" s="1221">
        <v>40</v>
      </c>
      <c r="E125" s="1222" t="s">
        <v>953</v>
      </c>
      <c r="F125" s="1222" t="s">
        <v>655</v>
      </c>
      <c r="G125" s="1222" t="s">
        <v>954</v>
      </c>
      <c r="H125" s="1223" t="s">
        <v>2679</v>
      </c>
      <c r="I125" s="1233">
        <v>27468</v>
      </c>
      <c r="J125" s="1224">
        <v>42760</v>
      </c>
      <c r="K125" s="1225">
        <f t="shared" si="6"/>
        <v>15070</v>
      </c>
      <c r="L125" s="1225">
        <f t="shared" si="9"/>
        <v>41.287671232876711</v>
      </c>
      <c r="M125" s="1226" t="s">
        <v>2686</v>
      </c>
      <c r="N125" s="1227" t="s">
        <v>2697</v>
      </c>
      <c r="O125" s="1228">
        <v>40449</v>
      </c>
      <c r="P125" s="1229">
        <v>42760</v>
      </c>
      <c r="Q125" s="1230">
        <f t="shared" si="7"/>
        <v>2277</v>
      </c>
      <c r="R125" s="1227">
        <f t="shared" si="8"/>
        <v>6.2383561643835614</v>
      </c>
      <c r="S125" s="1230" t="s">
        <v>427</v>
      </c>
      <c r="T125" s="1230" t="s">
        <v>2234</v>
      </c>
      <c r="U125" s="1222" t="s">
        <v>694</v>
      </c>
      <c r="V125" s="1222"/>
    </row>
    <row r="126" spans="1:22">
      <c r="A126" s="1218" t="s">
        <v>2753</v>
      </c>
      <c r="B126" s="1219">
        <v>31273</v>
      </c>
      <c r="C126" s="1220" t="s">
        <v>532</v>
      </c>
      <c r="D126" s="1221">
        <v>40</v>
      </c>
      <c r="E126" s="1222" t="s">
        <v>954</v>
      </c>
      <c r="F126" s="1222" t="s">
        <v>655</v>
      </c>
      <c r="G126" s="1222">
        <v>2</v>
      </c>
      <c r="H126" s="1223" t="s">
        <v>2679</v>
      </c>
      <c r="I126" s="1228">
        <v>28193</v>
      </c>
      <c r="J126" s="1224">
        <v>42760</v>
      </c>
      <c r="K126" s="1225">
        <f t="shared" si="6"/>
        <v>14356</v>
      </c>
      <c r="L126" s="1225">
        <f t="shared" si="9"/>
        <v>39.331506849315069</v>
      </c>
      <c r="M126" s="1226" t="s">
        <v>2680</v>
      </c>
      <c r="N126" s="1227" t="s">
        <v>757</v>
      </c>
      <c r="O126" s="1228">
        <v>38869</v>
      </c>
      <c r="P126" s="1229">
        <v>42760</v>
      </c>
      <c r="Q126" s="1230">
        <f t="shared" si="7"/>
        <v>3834</v>
      </c>
      <c r="R126" s="1227">
        <f t="shared" si="8"/>
        <v>10.504109589041096</v>
      </c>
      <c r="S126" s="1230" t="s">
        <v>427</v>
      </c>
      <c r="T126" s="1230" t="s">
        <v>2234</v>
      </c>
      <c r="U126" s="1222" t="s">
        <v>952</v>
      </c>
      <c r="V126" s="1222"/>
    </row>
    <row r="127" spans="1:22">
      <c r="A127" s="1218" t="s">
        <v>2755</v>
      </c>
      <c r="B127" s="1219">
        <v>32447</v>
      </c>
      <c r="C127" s="1220" t="s">
        <v>2678</v>
      </c>
      <c r="D127" s="1221">
        <v>40</v>
      </c>
      <c r="E127" s="1222" t="s">
        <v>953</v>
      </c>
      <c r="F127" s="1222" t="s">
        <v>655</v>
      </c>
      <c r="G127" s="1223" t="s">
        <v>2682</v>
      </c>
      <c r="H127" s="1223" t="s">
        <v>2679</v>
      </c>
      <c r="I127" s="1228">
        <v>24013</v>
      </c>
      <c r="J127" s="1224">
        <v>42760</v>
      </c>
      <c r="K127" s="1225">
        <f t="shared" si="6"/>
        <v>18477</v>
      </c>
      <c r="L127" s="1225">
        <f t="shared" si="9"/>
        <v>50.62191780821918</v>
      </c>
      <c r="M127" s="1226" t="s">
        <v>2680</v>
      </c>
      <c r="N127" s="1227" t="s">
        <v>757</v>
      </c>
      <c r="O127" s="1228">
        <v>39387</v>
      </c>
      <c r="P127" s="1229">
        <v>42760</v>
      </c>
      <c r="Q127" s="1230">
        <f t="shared" si="7"/>
        <v>3324</v>
      </c>
      <c r="R127" s="1227">
        <f t="shared" si="8"/>
        <v>9.1068493150684926</v>
      </c>
      <c r="S127" s="1230" t="s">
        <v>427</v>
      </c>
      <c r="T127" s="1230" t="s">
        <v>2234</v>
      </c>
      <c r="U127" s="1222" t="s">
        <v>952</v>
      </c>
      <c r="V127" s="1223"/>
    </row>
    <row r="128" spans="1:22">
      <c r="A128" s="1218" t="s">
        <v>2761</v>
      </c>
      <c r="B128" s="1219">
        <v>26762</v>
      </c>
      <c r="C128" s="1220" t="s">
        <v>532</v>
      </c>
      <c r="D128" s="1221">
        <v>40</v>
      </c>
      <c r="E128" s="1222" t="s">
        <v>954</v>
      </c>
      <c r="F128" s="1222" t="s">
        <v>655</v>
      </c>
      <c r="G128" s="1222">
        <v>1</v>
      </c>
      <c r="H128" s="1223" t="s">
        <v>2679</v>
      </c>
      <c r="I128" s="1228">
        <v>25457</v>
      </c>
      <c r="J128" s="1224">
        <v>42760</v>
      </c>
      <c r="K128" s="1225">
        <f t="shared" si="6"/>
        <v>17054</v>
      </c>
      <c r="L128" s="1225">
        <f t="shared" ref="L128:L159" si="10">K128/365</f>
        <v>46.723287671232875</v>
      </c>
      <c r="M128" s="1226" t="s">
        <v>2680</v>
      </c>
      <c r="N128" s="1227" t="s">
        <v>757</v>
      </c>
      <c r="O128" s="1228">
        <v>36423</v>
      </c>
      <c r="P128" s="1229">
        <v>42760</v>
      </c>
      <c r="Q128" s="1230">
        <f t="shared" si="7"/>
        <v>6245</v>
      </c>
      <c r="R128" s="1227">
        <f t="shared" si="8"/>
        <v>17.109589041095891</v>
      </c>
      <c r="S128" s="1230" t="s">
        <v>427</v>
      </c>
      <c r="T128" s="1230" t="s">
        <v>2234</v>
      </c>
      <c r="U128" s="1222" t="s">
        <v>694</v>
      </c>
      <c r="V128" s="1252"/>
    </row>
    <row r="129" spans="1:22">
      <c r="A129" s="1218" t="s">
        <v>2762</v>
      </c>
      <c r="B129" s="1219">
        <v>35495</v>
      </c>
      <c r="C129" s="1220" t="s">
        <v>2678</v>
      </c>
      <c r="D129" s="1221">
        <v>40</v>
      </c>
      <c r="E129" s="1222" t="s">
        <v>953</v>
      </c>
      <c r="F129" s="1222" t="s">
        <v>655</v>
      </c>
      <c r="G129" s="1222">
        <v>1</v>
      </c>
      <c r="H129" s="1223" t="s">
        <v>2682</v>
      </c>
      <c r="I129" s="1233">
        <v>28303</v>
      </c>
      <c r="J129" s="1224">
        <v>42760</v>
      </c>
      <c r="K129" s="1225">
        <f t="shared" si="6"/>
        <v>14248</v>
      </c>
      <c r="L129" s="1225">
        <f t="shared" si="10"/>
        <v>39.035616438356165</v>
      </c>
      <c r="M129" s="1226" t="s">
        <v>2680</v>
      </c>
      <c r="N129" s="1227" t="s">
        <v>757</v>
      </c>
      <c r="O129" s="1228">
        <v>40575</v>
      </c>
      <c r="P129" s="1229">
        <v>42760</v>
      </c>
      <c r="Q129" s="1230">
        <f t="shared" si="7"/>
        <v>2154</v>
      </c>
      <c r="R129" s="1227">
        <f t="shared" si="8"/>
        <v>5.9013698630136986</v>
      </c>
      <c r="S129" s="1230" t="s">
        <v>427</v>
      </c>
      <c r="T129" s="1230" t="s">
        <v>2234</v>
      </c>
      <c r="U129" s="1222" t="s">
        <v>694</v>
      </c>
      <c r="V129" s="1223"/>
    </row>
    <row r="130" spans="1:22">
      <c r="A130" s="1218" t="s">
        <v>2763</v>
      </c>
      <c r="B130" s="1219">
        <v>22413</v>
      </c>
      <c r="C130" s="1220" t="s">
        <v>532</v>
      </c>
      <c r="D130" s="1221">
        <v>40</v>
      </c>
      <c r="E130" s="1222" t="s">
        <v>954</v>
      </c>
      <c r="F130" s="1222" t="s">
        <v>655</v>
      </c>
      <c r="G130" s="1222">
        <v>1</v>
      </c>
      <c r="H130" s="1223" t="s">
        <v>2679</v>
      </c>
      <c r="I130" s="1228">
        <v>21366</v>
      </c>
      <c r="J130" s="1224">
        <v>42760</v>
      </c>
      <c r="K130" s="1225">
        <f t="shared" si="6"/>
        <v>21085</v>
      </c>
      <c r="L130" s="1225">
        <f t="shared" si="10"/>
        <v>57.767123287671232</v>
      </c>
      <c r="M130" s="1226" t="s">
        <v>2680</v>
      </c>
      <c r="N130" s="1227" t="s">
        <v>757</v>
      </c>
      <c r="O130" s="1228">
        <v>34445</v>
      </c>
      <c r="P130" s="1229">
        <v>42760</v>
      </c>
      <c r="Q130" s="1230">
        <f t="shared" si="7"/>
        <v>8194</v>
      </c>
      <c r="R130" s="1227">
        <f t="shared" si="8"/>
        <v>22.449315068493149</v>
      </c>
      <c r="S130" s="1230" t="s">
        <v>427</v>
      </c>
      <c r="T130" s="1230" t="s">
        <v>2234</v>
      </c>
      <c r="U130" s="1222" t="s">
        <v>694</v>
      </c>
      <c r="V130" s="1222"/>
    </row>
    <row r="131" spans="1:22">
      <c r="A131" s="1218" t="s">
        <v>2775</v>
      </c>
      <c r="B131" s="1219">
        <v>28648</v>
      </c>
      <c r="C131" s="1220" t="s">
        <v>2678</v>
      </c>
      <c r="D131" s="1221">
        <v>40</v>
      </c>
      <c r="E131" s="1222" t="s">
        <v>953</v>
      </c>
      <c r="F131" s="1222" t="s">
        <v>655</v>
      </c>
      <c r="G131" s="1223" t="s">
        <v>2682</v>
      </c>
      <c r="H131" s="1223" t="s">
        <v>2682</v>
      </c>
      <c r="I131" s="1228">
        <v>25819</v>
      </c>
      <c r="J131" s="1224">
        <v>42760</v>
      </c>
      <c r="K131" s="1225">
        <f t="shared" si="6"/>
        <v>16697</v>
      </c>
      <c r="L131" s="1225">
        <f t="shared" si="10"/>
        <v>45.745205479452054</v>
      </c>
      <c r="M131" s="1226" t="s">
        <v>2680</v>
      </c>
      <c r="N131" s="1227" t="s">
        <v>757</v>
      </c>
      <c r="O131" s="1228">
        <v>37407</v>
      </c>
      <c r="P131" s="1229">
        <v>42760</v>
      </c>
      <c r="Q131" s="1230">
        <f t="shared" si="7"/>
        <v>5275</v>
      </c>
      <c r="R131" s="1227">
        <f t="shared" si="8"/>
        <v>14.452054794520548</v>
      </c>
      <c r="S131" s="1230" t="s">
        <v>427</v>
      </c>
      <c r="T131" s="1230" t="s">
        <v>2234</v>
      </c>
      <c r="U131" s="1222" t="s">
        <v>694</v>
      </c>
      <c r="V131" s="1222"/>
    </row>
    <row r="132" spans="1:22">
      <c r="A132" s="1246" t="s">
        <v>2791</v>
      </c>
      <c r="B132" s="1247">
        <v>30419</v>
      </c>
      <c r="C132" s="1248" t="s">
        <v>532</v>
      </c>
      <c r="D132" s="1221">
        <v>40</v>
      </c>
      <c r="E132" s="1222" t="s">
        <v>3</v>
      </c>
      <c r="F132" s="1222" t="s">
        <v>655</v>
      </c>
      <c r="G132" s="1222" t="s">
        <v>954</v>
      </c>
      <c r="H132" s="1223" t="s">
        <v>2679</v>
      </c>
      <c r="I132" s="1228">
        <v>28680</v>
      </c>
      <c r="J132" s="1224">
        <v>42760</v>
      </c>
      <c r="K132" s="1225">
        <f t="shared" si="6"/>
        <v>13876</v>
      </c>
      <c r="L132" s="1225">
        <f t="shared" si="10"/>
        <v>38.016438356164386</v>
      </c>
      <c r="M132" s="1226" t="s">
        <v>2686</v>
      </c>
      <c r="N132" s="1227" t="s">
        <v>2697</v>
      </c>
      <c r="O132" s="1249">
        <v>38488</v>
      </c>
      <c r="P132" s="1229">
        <v>42760</v>
      </c>
      <c r="Q132" s="1230">
        <f t="shared" si="7"/>
        <v>4209</v>
      </c>
      <c r="R132" s="1227">
        <f t="shared" si="8"/>
        <v>11.531506849315068</v>
      </c>
      <c r="S132" s="1250" t="s">
        <v>427</v>
      </c>
      <c r="T132" s="1250" t="s">
        <v>2234</v>
      </c>
      <c r="U132" s="1251" t="s">
        <v>694</v>
      </c>
      <c r="V132" s="1222"/>
    </row>
    <row r="133" spans="1:22">
      <c r="A133" s="1246" t="s">
        <v>2804</v>
      </c>
      <c r="B133" s="1247">
        <v>30629</v>
      </c>
      <c r="C133" s="1248" t="s">
        <v>532</v>
      </c>
      <c r="D133" s="1221">
        <v>40</v>
      </c>
      <c r="E133" s="1222" t="s">
        <v>3</v>
      </c>
      <c r="F133" s="1222" t="s">
        <v>655</v>
      </c>
      <c r="G133" s="1222">
        <v>1</v>
      </c>
      <c r="H133" s="1223" t="s">
        <v>2682</v>
      </c>
      <c r="I133" s="1228">
        <v>26514</v>
      </c>
      <c r="J133" s="1224">
        <v>42760</v>
      </c>
      <c r="K133" s="1225">
        <f t="shared" ref="K133:K196" si="11">DAYS360(I133,J133)</f>
        <v>16012</v>
      </c>
      <c r="L133" s="1225">
        <f t="shared" si="10"/>
        <v>43.868493150684934</v>
      </c>
      <c r="M133" s="1226" t="s">
        <v>2686</v>
      </c>
      <c r="N133" s="1227"/>
      <c r="O133" s="1249">
        <v>42522</v>
      </c>
      <c r="P133" s="1229">
        <v>42760</v>
      </c>
      <c r="Q133" s="1230">
        <f t="shared" ref="Q133:Q196" si="12">DAYS360(O133,P133,TRUE)</f>
        <v>234</v>
      </c>
      <c r="R133" s="1227">
        <f t="shared" ref="R133:R196" si="13">Q133/365</f>
        <v>0.64109589041095894</v>
      </c>
      <c r="S133" s="1250" t="s">
        <v>427</v>
      </c>
      <c r="T133" s="1230" t="s">
        <v>2234</v>
      </c>
      <c r="U133" s="1251" t="s">
        <v>952</v>
      </c>
      <c r="V133" s="1223"/>
    </row>
    <row r="134" spans="1:22">
      <c r="A134" s="1218" t="s">
        <v>2809</v>
      </c>
      <c r="B134" s="1219">
        <v>27089</v>
      </c>
      <c r="C134" s="1220" t="s">
        <v>2678</v>
      </c>
      <c r="D134" s="1221">
        <v>40</v>
      </c>
      <c r="E134" s="1222" t="s">
        <v>953</v>
      </c>
      <c r="F134" s="1222" t="s">
        <v>655</v>
      </c>
      <c r="G134" s="1222">
        <v>1</v>
      </c>
      <c r="H134" s="1223" t="s">
        <v>2679</v>
      </c>
      <c r="I134" s="1228">
        <v>27420</v>
      </c>
      <c r="J134" s="1224">
        <v>42760</v>
      </c>
      <c r="K134" s="1225">
        <f t="shared" si="11"/>
        <v>15119</v>
      </c>
      <c r="L134" s="1225">
        <f t="shared" si="10"/>
        <v>41.421917808219177</v>
      </c>
      <c r="M134" s="1226" t="s">
        <v>2680</v>
      </c>
      <c r="N134" s="1227" t="s">
        <v>757</v>
      </c>
      <c r="O134" s="1228">
        <v>36546</v>
      </c>
      <c r="P134" s="1229">
        <v>42760</v>
      </c>
      <c r="Q134" s="1230">
        <f t="shared" si="12"/>
        <v>6124</v>
      </c>
      <c r="R134" s="1227">
        <f t="shared" si="13"/>
        <v>16.778082191780822</v>
      </c>
      <c r="S134" s="1230" t="s">
        <v>427</v>
      </c>
      <c r="T134" s="1230" t="s">
        <v>2234</v>
      </c>
      <c r="U134" s="1222" t="s">
        <v>952</v>
      </c>
      <c r="V134" s="1222"/>
    </row>
    <row r="135" spans="1:22">
      <c r="A135" s="1246" t="s">
        <v>2077</v>
      </c>
      <c r="B135" s="1247">
        <v>33754</v>
      </c>
      <c r="C135" s="1248" t="s">
        <v>532</v>
      </c>
      <c r="D135" s="1221">
        <v>40</v>
      </c>
      <c r="E135" s="1222" t="s">
        <v>955</v>
      </c>
      <c r="F135" s="1222" t="s">
        <v>655</v>
      </c>
      <c r="G135" s="1222" t="s">
        <v>954</v>
      </c>
      <c r="H135" s="1223" t="s">
        <v>2679</v>
      </c>
      <c r="I135" s="1228">
        <v>30201</v>
      </c>
      <c r="J135" s="1224">
        <v>42760</v>
      </c>
      <c r="K135" s="1225">
        <f t="shared" si="11"/>
        <v>12378</v>
      </c>
      <c r="L135" s="1225">
        <f t="shared" si="10"/>
        <v>33.912328767123284</v>
      </c>
      <c r="M135" s="1226" t="s">
        <v>2686</v>
      </c>
      <c r="N135" s="1227" t="s">
        <v>2697</v>
      </c>
      <c r="O135" s="1228">
        <v>39947</v>
      </c>
      <c r="P135" s="1229">
        <v>42760</v>
      </c>
      <c r="Q135" s="1230">
        <f t="shared" si="12"/>
        <v>2771</v>
      </c>
      <c r="R135" s="1227">
        <f t="shared" si="13"/>
        <v>7.5917808219178085</v>
      </c>
      <c r="S135" s="1250" t="s">
        <v>427</v>
      </c>
      <c r="T135" s="1250" t="s">
        <v>2234</v>
      </c>
      <c r="U135" s="1251" t="s">
        <v>952</v>
      </c>
      <c r="V135" s="1223"/>
    </row>
    <row r="136" spans="1:22">
      <c r="A136" s="1218" t="s">
        <v>2823</v>
      </c>
      <c r="B136" s="1219">
        <v>34365</v>
      </c>
      <c r="C136" s="1220" t="s">
        <v>532</v>
      </c>
      <c r="D136" s="1221">
        <v>40</v>
      </c>
      <c r="E136" s="1222" t="s">
        <v>3</v>
      </c>
      <c r="F136" s="1222" t="s">
        <v>655</v>
      </c>
      <c r="G136" s="1223">
        <v>1</v>
      </c>
      <c r="H136" s="1223" t="s">
        <v>2679</v>
      </c>
      <c r="I136" s="1233">
        <v>29556</v>
      </c>
      <c r="J136" s="1224">
        <v>42760</v>
      </c>
      <c r="K136" s="1225">
        <f t="shared" si="11"/>
        <v>13014</v>
      </c>
      <c r="L136" s="1225">
        <f t="shared" si="10"/>
        <v>35.654794520547945</v>
      </c>
      <c r="M136" s="1226" t="s">
        <v>2686</v>
      </c>
      <c r="N136" s="1227" t="s">
        <v>2697</v>
      </c>
      <c r="O136" s="1228">
        <v>40182</v>
      </c>
      <c r="P136" s="1229">
        <v>42760</v>
      </c>
      <c r="Q136" s="1230">
        <f t="shared" si="12"/>
        <v>2541</v>
      </c>
      <c r="R136" s="1227">
        <f t="shared" si="13"/>
        <v>6.9616438356164387</v>
      </c>
      <c r="S136" s="1230" t="s">
        <v>427</v>
      </c>
      <c r="T136" s="1230" t="s">
        <v>2234</v>
      </c>
      <c r="U136" s="1222" t="s">
        <v>952</v>
      </c>
      <c r="V136" s="1222"/>
    </row>
    <row r="137" spans="1:22">
      <c r="A137" s="1218" t="s">
        <v>2825</v>
      </c>
      <c r="B137" s="1219">
        <v>30780</v>
      </c>
      <c r="C137" s="1220" t="s">
        <v>2678</v>
      </c>
      <c r="D137" s="1221">
        <v>40</v>
      </c>
      <c r="E137" s="1222" t="s">
        <v>954</v>
      </c>
      <c r="F137" s="1222" t="s">
        <v>655</v>
      </c>
      <c r="G137" s="1222">
        <v>1</v>
      </c>
      <c r="H137" s="1223" t="s">
        <v>2679</v>
      </c>
      <c r="I137" s="1228">
        <v>25945</v>
      </c>
      <c r="J137" s="1224">
        <v>42760</v>
      </c>
      <c r="K137" s="1225">
        <f t="shared" si="11"/>
        <v>16573</v>
      </c>
      <c r="L137" s="1225">
        <f t="shared" si="10"/>
        <v>45.405479452054792</v>
      </c>
      <c r="M137" s="1226" t="s">
        <v>2680</v>
      </c>
      <c r="N137" s="1227" t="s">
        <v>757</v>
      </c>
      <c r="O137" s="1228">
        <v>38636</v>
      </c>
      <c r="P137" s="1229">
        <v>42760</v>
      </c>
      <c r="Q137" s="1230">
        <f t="shared" si="12"/>
        <v>4064</v>
      </c>
      <c r="R137" s="1227">
        <f t="shared" si="13"/>
        <v>11.134246575342466</v>
      </c>
      <c r="S137" s="1230" t="s">
        <v>427</v>
      </c>
      <c r="T137" s="1230" t="s">
        <v>2234</v>
      </c>
      <c r="U137" s="1222" t="s">
        <v>952</v>
      </c>
      <c r="V137" s="1222"/>
    </row>
    <row r="138" spans="1:22">
      <c r="A138" s="1218" t="s">
        <v>2862</v>
      </c>
      <c r="B138" s="1219">
        <v>28219</v>
      </c>
      <c r="C138" s="1220" t="s">
        <v>532</v>
      </c>
      <c r="D138" s="1221">
        <v>15</v>
      </c>
      <c r="E138" s="1222">
        <v>0</v>
      </c>
      <c r="F138" s="1222" t="s">
        <v>653</v>
      </c>
      <c r="G138" s="1223" t="s">
        <v>2682</v>
      </c>
      <c r="H138" s="1223" t="s">
        <v>2682</v>
      </c>
      <c r="I138" s="1228">
        <v>26677</v>
      </c>
      <c r="J138" s="1224">
        <v>42760</v>
      </c>
      <c r="K138" s="1225">
        <f t="shared" si="11"/>
        <v>15852</v>
      </c>
      <c r="L138" s="1225">
        <f t="shared" si="10"/>
        <v>43.43013698630137</v>
      </c>
      <c r="M138" s="1226" t="s">
        <v>2680</v>
      </c>
      <c r="N138" s="1227" t="s">
        <v>757</v>
      </c>
      <c r="O138" s="1228">
        <v>38663</v>
      </c>
      <c r="P138" s="1229">
        <v>42760</v>
      </c>
      <c r="Q138" s="1230">
        <f t="shared" si="12"/>
        <v>4038</v>
      </c>
      <c r="R138" s="1227">
        <f t="shared" si="13"/>
        <v>11.063013698630137</v>
      </c>
      <c r="S138" s="1230" t="s">
        <v>427</v>
      </c>
      <c r="T138" s="1230" t="s">
        <v>2234</v>
      </c>
      <c r="U138" s="1222" t="s">
        <v>694</v>
      </c>
      <c r="V138" s="1222"/>
    </row>
    <row r="139" spans="1:22">
      <c r="A139" s="1218" t="s">
        <v>1099</v>
      </c>
      <c r="B139" s="1219">
        <v>27783</v>
      </c>
      <c r="C139" s="1220" t="s">
        <v>2678</v>
      </c>
      <c r="D139" s="1221">
        <v>40</v>
      </c>
      <c r="E139" s="1222" t="s">
        <v>953</v>
      </c>
      <c r="F139" s="1222" t="s">
        <v>655</v>
      </c>
      <c r="G139" s="1222">
        <v>1</v>
      </c>
      <c r="H139" s="1223" t="s">
        <v>2679</v>
      </c>
      <c r="I139" s="1228">
        <v>26682</v>
      </c>
      <c r="J139" s="1224">
        <v>42760</v>
      </c>
      <c r="K139" s="1225">
        <f t="shared" si="11"/>
        <v>15847</v>
      </c>
      <c r="L139" s="1225">
        <f t="shared" si="10"/>
        <v>43.416438356164385</v>
      </c>
      <c r="M139" s="1226" t="s">
        <v>2680</v>
      </c>
      <c r="N139" s="1227" t="s">
        <v>757</v>
      </c>
      <c r="O139" s="1228">
        <v>36913</v>
      </c>
      <c r="P139" s="1229">
        <v>42760</v>
      </c>
      <c r="Q139" s="1230">
        <f t="shared" si="12"/>
        <v>5763</v>
      </c>
      <c r="R139" s="1227">
        <f t="shared" si="13"/>
        <v>15.789041095890411</v>
      </c>
      <c r="S139" s="1230" t="s">
        <v>427</v>
      </c>
      <c r="T139" s="1230" t="s">
        <v>2234</v>
      </c>
      <c r="U139" s="1222" t="s">
        <v>694</v>
      </c>
      <c r="V139" s="1223"/>
    </row>
    <row r="140" spans="1:22">
      <c r="A140" s="1218" t="s">
        <v>2060</v>
      </c>
      <c r="B140" s="1219">
        <v>34772</v>
      </c>
      <c r="C140" s="1220" t="s">
        <v>532</v>
      </c>
      <c r="D140" s="1221">
        <v>20</v>
      </c>
      <c r="E140" s="1222" t="s">
        <v>953</v>
      </c>
      <c r="F140" s="1222" t="s">
        <v>655</v>
      </c>
      <c r="G140" s="1223" t="s">
        <v>2682</v>
      </c>
      <c r="H140" s="1223" t="s">
        <v>2682</v>
      </c>
      <c r="I140" s="1233">
        <v>28797</v>
      </c>
      <c r="J140" s="1224">
        <v>42760</v>
      </c>
      <c r="K140" s="1225">
        <f t="shared" si="11"/>
        <v>13762</v>
      </c>
      <c r="L140" s="1225">
        <f t="shared" si="10"/>
        <v>37.704109589041096</v>
      </c>
      <c r="M140" s="1226" t="s">
        <v>2686</v>
      </c>
      <c r="N140" s="1227" t="s">
        <v>2688</v>
      </c>
      <c r="O140" s="1228">
        <v>40315</v>
      </c>
      <c r="P140" s="1229">
        <v>42760</v>
      </c>
      <c r="Q140" s="1230">
        <f t="shared" si="12"/>
        <v>2408</v>
      </c>
      <c r="R140" s="1227">
        <f t="shared" si="13"/>
        <v>6.5972602739726032</v>
      </c>
      <c r="S140" s="1230" t="s">
        <v>427</v>
      </c>
      <c r="T140" s="1230" t="s">
        <v>2234</v>
      </c>
      <c r="U140" s="1222" t="s">
        <v>694</v>
      </c>
      <c r="V140" s="1222"/>
    </row>
    <row r="141" spans="1:22">
      <c r="A141" s="1218" t="s">
        <v>2867</v>
      </c>
      <c r="B141" s="1219">
        <v>34689</v>
      </c>
      <c r="C141" s="1220" t="s">
        <v>532</v>
      </c>
      <c r="D141" s="1221">
        <v>15</v>
      </c>
      <c r="E141" s="1222" t="s">
        <v>953</v>
      </c>
      <c r="F141" s="1222" t="s">
        <v>653</v>
      </c>
      <c r="G141" s="1223" t="s">
        <v>2682</v>
      </c>
      <c r="H141" s="1223" t="s">
        <v>2682</v>
      </c>
      <c r="I141" s="1233">
        <v>31573</v>
      </c>
      <c r="J141" s="1224">
        <v>42760</v>
      </c>
      <c r="K141" s="1225">
        <f t="shared" si="11"/>
        <v>11025</v>
      </c>
      <c r="L141" s="1225">
        <f t="shared" si="10"/>
        <v>30.205479452054796</v>
      </c>
      <c r="M141" s="1226" t="s">
        <v>2686</v>
      </c>
      <c r="N141" s="1227" t="s">
        <v>2688</v>
      </c>
      <c r="O141" s="1228">
        <v>40316</v>
      </c>
      <c r="P141" s="1229">
        <v>42760</v>
      </c>
      <c r="Q141" s="1230">
        <f t="shared" si="12"/>
        <v>2407</v>
      </c>
      <c r="R141" s="1227">
        <f t="shared" si="13"/>
        <v>6.5945205479452058</v>
      </c>
      <c r="S141" s="1230" t="s">
        <v>427</v>
      </c>
      <c r="T141" s="1230" t="s">
        <v>2234</v>
      </c>
      <c r="U141" s="1222" t="s">
        <v>694</v>
      </c>
      <c r="V141" s="1252"/>
    </row>
    <row r="142" spans="1:22">
      <c r="A142" s="1218" t="s">
        <v>2869</v>
      </c>
      <c r="B142" s="1219">
        <v>19804</v>
      </c>
      <c r="C142" s="1220" t="s">
        <v>532</v>
      </c>
      <c r="D142" s="1221">
        <v>40</v>
      </c>
      <c r="E142" s="1222" t="s">
        <v>954</v>
      </c>
      <c r="F142" s="1222" t="s">
        <v>655</v>
      </c>
      <c r="G142" s="1222">
        <v>1</v>
      </c>
      <c r="H142" s="1223" t="s">
        <v>2679</v>
      </c>
      <c r="I142" s="1228">
        <v>24173</v>
      </c>
      <c r="J142" s="1224">
        <v>42760</v>
      </c>
      <c r="K142" s="1225">
        <f t="shared" si="11"/>
        <v>18318</v>
      </c>
      <c r="L142" s="1225">
        <f t="shared" si="10"/>
        <v>50.186301369863017</v>
      </c>
      <c r="M142" s="1226" t="s">
        <v>2680</v>
      </c>
      <c r="N142" s="1227" t="s">
        <v>757</v>
      </c>
      <c r="O142" s="1228">
        <v>33387</v>
      </c>
      <c r="P142" s="1229">
        <v>42760</v>
      </c>
      <c r="Q142" s="1230">
        <f t="shared" si="12"/>
        <v>9236</v>
      </c>
      <c r="R142" s="1227">
        <f t="shared" si="13"/>
        <v>25.304109589041097</v>
      </c>
      <c r="S142" s="1230" t="s">
        <v>427</v>
      </c>
      <c r="T142" s="1230" t="s">
        <v>2234</v>
      </c>
      <c r="U142" s="1222" t="s">
        <v>694</v>
      </c>
      <c r="V142" s="1222"/>
    </row>
    <row r="143" spans="1:22">
      <c r="A143" s="1218" t="s">
        <v>2891</v>
      </c>
      <c r="B143" s="1219">
        <v>31260</v>
      </c>
      <c r="C143" s="1220" t="s">
        <v>2678</v>
      </c>
      <c r="D143" s="1221">
        <v>40</v>
      </c>
      <c r="E143" s="1222" t="s">
        <v>953</v>
      </c>
      <c r="F143" s="1222" t="s">
        <v>655</v>
      </c>
      <c r="G143" s="1222">
        <v>1</v>
      </c>
      <c r="H143" s="1223" t="s">
        <v>2679</v>
      </c>
      <c r="I143" s="1228">
        <v>26270</v>
      </c>
      <c r="J143" s="1224">
        <v>42760</v>
      </c>
      <c r="K143" s="1225">
        <f t="shared" si="11"/>
        <v>16252</v>
      </c>
      <c r="L143" s="1225">
        <f t="shared" si="10"/>
        <v>44.526027397260272</v>
      </c>
      <c r="M143" s="1226" t="s">
        <v>2680</v>
      </c>
      <c r="N143" s="1227" t="s">
        <v>757</v>
      </c>
      <c r="O143" s="1228">
        <v>38824</v>
      </c>
      <c r="P143" s="1229">
        <v>42760</v>
      </c>
      <c r="Q143" s="1230">
        <f t="shared" si="12"/>
        <v>3878</v>
      </c>
      <c r="R143" s="1227">
        <f t="shared" si="13"/>
        <v>10.624657534246575</v>
      </c>
      <c r="S143" s="1230" t="s">
        <v>427</v>
      </c>
      <c r="T143" s="1230" t="s">
        <v>2234</v>
      </c>
      <c r="U143" s="1222" t="s">
        <v>694</v>
      </c>
      <c r="V143" s="1223"/>
    </row>
    <row r="144" spans="1:22">
      <c r="A144" s="1218" t="s">
        <v>2055</v>
      </c>
      <c r="B144" s="1219">
        <v>39461</v>
      </c>
      <c r="C144" s="1220" t="s">
        <v>532</v>
      </c>
      <c r="D144" s="1221">
        <v>40</v>
      </c>
      <c r="E144" s="1222" t="s">
        <v>955</v>
      </c>
      <c r="F144" s="1222" t="s">
        <v>655</v>
      </c>
      <c r="G144" s="1222" t="s">
        <v>954</v>
      </c>
      <c r="H144" s="1223" t="s">
        <v>2682</v>
      </c>
      <c r="I144" s="1233">
        <v>29114</v>
      </c>
      <c r="J144" s="1224">
        <v>42760</v>
      </c>
      <c r="K144" s="1225">
        <f t="shared" si="11"/>
        <v>13449</v>
      </c>
      <c r="L144" s="1225">
        <f t="shared" si="10"/>
        <v>36.846575342465755</v>
      </c>
      <c r="M144" s="1226" t="s">
        <v>2686</v>
      </c>
      <c r="N144" s="1227" t="s">
        <v>2697</v>
      </c>
      <c r="O144" s="1228">
        <v>42121</v>
      </c>
      <c r="P144" s="1229">
        <v>42760</v>
      </c>
      <c r="Q144" s="1230">
        <f t="shared" si="12"/>
        <v>628</v>
      </c>
      <c r="R144" s="1227">
        <f t="shared" si="13"/>
        <v>1.7205479452054795</v>
      </c>
      <c r="S144" s="1230" t="s">
        <v>427</v>
      </c>
      <c r="T144" s="1230" t="s">
        <v>2232</v>
      </c>
      <c r="U144" s="1222" t="s">
        <v>952</v>
      </c>
      <c r="V144" s="1223"/>
    </row>
    <row r="145" spans="1:22">
      <c r="A145" s="1218" t="s">
        <v>2708</v>
      </c>
      <c r="B145" s="1237">
        <v>28396</v>
      </c>
      <c r="C145" s="1220" t="s">
        <v>532</v>
      </c>
      <c r="D145" s="1221">
        <v>40</v>
      </c>
      <c r="E145" s="1222" t="s">
        <v>954</v>
      </c>
      <c r="F145" s="1222" t="s">
        <v>655</v>
      </c>
      <c r="G145" s="1222">
        <v>1</v>
      </c>
      <c r="H145" s="1223" t="s">
        <v>2679</v>
      </c>
      <c r="I145" s="1228">
        <v>25643</v>
      </c>
      <c r="J145" s="1224">
        <v>42760</v>
      </c>
      <c r="K145" s="1225">
        <f t="shared" si="11"/>
        <v>16869</v>
      </c>
      <c r="L145" s="1225">
        <f t="shared" si="10"/>
        <v>46.216438356164382</v>
      </c>
      <c r="M145" s="1226" t="s">
        <v>2680</v>
      </c>
      <c r="N145" s="1227" t="s">
        <v>757</v>
      </c>
      <c r="O145" s="1228">
        <v>37183</v>
      </c>
      <c r="P145" s="1229">
        <v>42760</v>
      </c>
      <c r="Q145" s="1230">
        <f t="shared" si="12"/>
        <v>5496</v>
      </c>
      <c r="R145" s="1227">
        <f t="shared" si="13"/>
        <v>15.057534246575342</v>
      </c>
      <c r="S145" s="1230" t="s">
        <v>427</v>
      </c>
      <c r="T145" s="1230" t="s">
        <v>2232</v>
      </c>
      <c r="U145" s="1222" t="s">
        <v>952</v>
      </c>
      <c r="V145" s="1223"/>
    </row>
    <row r="146" spans="1:22">
      <c r="A146" s="1218" t="s">
        <v>2071</v>
      </c>
      <c r="B146" s="1219">
        <v>27661</v>
      </c>
      <c r="C146" s="1220" t="s">
        <v>532</v>
      </c>
      <c r="D146" s="1221">
        <v>20</v>
      </c>
      <c r="E146" s="1222" t="s">
        <v>955</v>
      </c>
      <c r="F146" s="1223" t="s">
        <v>655</v>
      </c>
      <c r="G146" s="1223" t="s">
        <v>2682</v>
      </c>
      <c r="H146" s="1223" t="s">
        <v>2682</v>
      </c>
      <c r="I146" s="1224">
        <v>28526</v>
      </c>
      <c r="J146" s="1224">
        <v>42760</v>
      </c>
      <c r="K146" s="1225">
        <f t="shared" si="11"/>
        <v>14030</v>
      </c>
      <c r="L146" s="1225">
        <f t="shared" si="10"/>
        <v>38.438356164383563</v>
      </c>
      <c r="M146" s="1226" t="s">
        <v>2686</v>
      </c>
      <c r="N146" s="1227"/>
      <c r="O146" s="1228">
        <v>41523</v>
      </c>
      <c r="P146" s="1229">
        <v>42760</v>
      </c>
      <c r="Q146" s="1230">
        <f t="shared" si="12"/>
        <v>1219</v>
      </c>
      <c r="R146" s="1227">
        <f t="shared" si="13"/>
        <v>3.3397260273972602</v>
      </c>
      <c r="S146" s="1230" t="s">
        <v>427</v>
      </c>
      <c r="T146" s="1231" t="s">
        <v>2232</v>
      </c>
      <c r="U146" s="1222" t="s">
        <v>952</v>
      </c>
      <c r="V146" s="1222"/>
    </row>
    <row r="147" spans="1:22">
      <c r="A147" s="1218" t="s">
        <v>2715</v>
      </c>
      <c r="B147" s="1219">
        <v>30955</v>
      </c>
      <c r="C147" s="1220" t="s">
        <v>532</v>
      </c>
      <c r="D147" s="1221">
        <v>40</v>
      </c>
      <c r="E147" s="1222" t="s">
        <v>954</v>
      </c>
      <c r="F147" s="1222" t="s">
        <v>655</v>
      </c>
      <c r="G147" s="1222">
        <v>1</v>
      </c>
      <c r="H147" s="1223" t="s">
        <v>2679</v>
      </c>
      <c r="I147" s="1228">
        <v>25666</v>
      </c>
      <c r="J147" s="1224">
        <v>42760</v>
      </c>
      <c r="K147" s="1225">
        <f t="shared" si="11"/>
        <v>16847</v>
      </c>
      <c r="L147" s="1225">
        <f t="shared" si="10"/>
        <v>46.156164383561645</v>
      </c>
      <c r="M147" s="1226" t="s">
        <v>2680</v>
      </c>
      <c r="N147" s="1227" t="s">
        <v>757</v>
      </c>
      <c r="O147" s="1228">
        <v>38719</v>
      </c>
      <c r="P147" s="1229">
        <v>42760</v>
      </c>
      <c r="Q147" s="1230">
        <f t="shared" si="12"/>
        <v>3983</v>
      </c>
      <c r="R147" s="1227">
        <f t="shared" si="13"/>
        <v>10.912328767123288</v>
      </c>
      <c r="S147" s="1230" t="s">
        <v>427</v>
      </c>
      <c r="T147" s="1230" t="s">
        <v>2232</v>
      </c>
      <c r="U147" s="1222" t="s">
        <v>694</v>
      </c>
      <c r="V147" s="1222"/>
    </row>
    <row r="148" spans="1:22">
      <c r="A148" s="1218" t="s">
        <v>2722</v>
      </c>
      <c r="B148" s="1219">
        <v>33678</v>
      </c>
      <c r="C148" s="1220" t="s">
        <v>532</v>
      </c>
      <c r="D148" s="1221">
        <v>40</v>
      </c>
      <c r="E148" s="1222" t="s">
        <v>954</v>
      </c>
      <c r="F148" s="1222" t="s">
        <v>655</v>
      </c>
      <c r="G148" s="1222">
        <v>2</v>
      </c>
      <c r="H148" s="1223" t="s">
        <v>2682</v>
      </c>
      <c r="I148" s="1228">
        <v>26494</v>
      </c>
      <c r="J148" s="1224">
        <v>42760</v>
      </c>
      <c r="K148" s="1225">
        <f t="shared" si="11"/>
        <v>16031</v>
      </c>
      <c r="L148" s="1225">
        <f t="shared" si="10"/>
        <v>43.920547945205477</v>
      </c>
      <c r="M148" s="1226" t="s">
        <v>2680</v>
      </c>
      <c r="N148" s="1227" t="s">
        <v>757</v>
      </c>
      <c r="O148" s="1228">
        <v>39937</v>
      </c>
      <c r="P148" s="1229">
        <v>42760</v>
      </c>
      <c r="Q148" s="1230">
        <f t="shared" si="12"/>
        <v>2781</v>
      </c>
      <c r="R148" s="1227">
        <f t="shared" si="13"/>
        <v>7.6191780821917812</v>
      </c>
      <c r="S148" s="1230" t="s">
        <v>427</v>
      </c>
      <c r="T148" s="1230" t="s">
        <v>2232</v>
      </c>
      <c r="U148" s="1222" t="s">
        <v>952</v>
      </c>
      <c r="V148" s="1223"/>
    </row>
    <row r="149" spans="1:22">
      <c r="A149" s="1246" t="s">
        <v>2056</v>
      </c>
      <c r="B149" s="1247">
        <v>28717</v>
      </c>
      <c r="C149" s="1248" t="s">
        <v>532</v>
      </c>
      <c r="D149" s="1221">
        <v>40</v>
      </c>
      <c r="E149" s="1222" t="s">
        <v>955</v>
      </c>
      <c r="F149" s="1222" t="s">
        <v>655</v>
      </c>
      <c r="G149" s="1223" t="s">
        <v>2682</v>
      </c>
      <c r="H149" s="1223" t="s">
        <v>2682</v>
      </c>
      <c r="I149" s="1228">
        <v>26548</v>
      </c>
      <c r="J149" s="1224">
        <v>42760</v>
      </c>
      <c r="K149" s="1225">
        <f t="shared" si="11"/>
        <v>15979</v>
      </c>
      <c r="L149" s="1225">
        <f t="shared" si="10"/>
        <v>43.778082191780825</v>
      </c>
      <c r="M149" s="1226" t="s">
        <v>2686</v>
      </c>
      <c r="N149" s="1227" t="s">
        <v>2688</v>
      </c>
      <c r="O149" s="1249">
        <v>40787</v>
      </c>
      <c r="P149" s="1229">
        <v>42760</v>
      </c>
      <c r="Q149" s="1230">
        <f t="shared" si="12"/>
        <v>1944</v>
      </c>
      <c r="R149" s="1227">
        <f t="shared" si="13"/>
        <v>5.3260273972602743</v>
      </c>
      <c r="S149" s="1250" t="s">
        <v>427</v>
      </c>
      <c r="T149" s="1250" t="s">
        <v>2232</v>
      </c>
      <c r="U149" s="1251" t="s">
        <v>694</v>
      </c>
      <c r="V149" s="1223"/>
    </row>
    <row r="150" spans="1:22">
      <c r="A150" s="1218" t="s">
        <v>1074</v>
      </c>
      <c r="B150" s="1219" t="s">
        <v>757</v>
      </c>
      <c r="C150" s="1220" t="s">
        <v>2748</v>
      </c>
      <c r="D150" s="1221">
        <v>40</v>
      </c>
      <c r="E150" s="1222" t="s">
        <v>5</v>
      </c>
      <c r="F150" s="1222" t="s">
        <v>655</v>
      </c>
      <c r="G150" s="1242" t="s">
        <v>954</v>
      </c>
      <c r="H150" s="1223" t="s">
        <v>2682</v>
      </c>
      <c r="I150" s="1233">
        <v>28913</v>
      </c>
      <c r="J150" s="1224">
        <v>42760</v>
      </c>
      <c r="K150" s="1225">
        <f t="shared" si="11"/>
        <v>13648</v>
      </c>
      <c r="L150" s="1225">
        <f t="shared" si="10"/>
        <v>37.391780821917806</v>
      </c>
      <c r="M150" s="1226" t="s">
        <v>2686</v>
      </c>
      <c r="N150" s="1227" t="s">
        <v>2748</v>
      </c>
      <c r="O150" s="1228">
        <v>41640</v>
      </c>
      <c r="P150" s="1229">
        <v>42760</v>
      </c>
      <c r="Q150" s="1230">
        <f t="shared" si="12"/>
        <v>1104</v>
      </c>
      <c r="R150" s="1227">
        <f t="shared" si="13"/>
        <v>3.0246575342465754</v>
      </c>
      <c r="S150" s="1230" t="s">
        <v>427</v>
      </c>
      <c r="T150" s="1230" t="s">
        <v>2232</v>
      </c>
      <c r="U150" s="1222" t="s">
        <v>952</v>
      </c>
      <c r="V150" s="1222"/>
    </row>
    <row r="151" spans="1:22">
      <c r="A151" s="1218" t="s">
        <v>2749</v>
      </c>
      <c r="B151" s="1219">
        <v>35659</v>
      </c>
      <c r="C151" s="1220" t="s">
        <v>532</v>
      </c>
      <c r="D151" s="1221">
        <v>40</v>
      </c>
      <c r="E151" s="1222" t="s">
        <v>954</v>
      </c>
      <c r="F151" s="1222" t="s">
        <v>655</v>
      </c>
      <c r="G151" s="1222">
        <v>1</v>
      </c>
      <c r="H151" s="1223" t="s">
        <v>2679</v>
      </c>
      <c r="I151" s="1233">
        <v>26959</v>
      </c>
      <c r="J151" s="1224">
        <v>42760</v>
      </c>
      <c r="K151" s="1225">
        <f t="shared" si="11"/>
        <v>15573</v>
      </c>
      <c r="L151" s="1225">
        <f t="shared" si="10"/>
        <v>42.665753424657531</v>
      </c>
      <c r="M151" s="1226" t="s">
        <v>2680</v>
      </c>
      <c r="N151" s="1227" t="s">
        <v>757</v>
      </c>
      <c r="O151" s="1228">
        <v>40665</v>
      </c>
      <c r="P151" s="1229">
        <v>42760</v>
      </c>
      <c r="Q151" s="1230">
        <f t="shared" si="12"/>
        <v>2063</v>
      </c>
      <c r="R151" s="1227">
        <f t="shared" si="13"/>
        <v>5.6520547945205477</v>
      </c>
      <c r="S151" s="1230" t="s">
        <v>427</v>
      </c>
      <c r="T151" s="1230" t="s">
        <v>2232</v>
      </c>
      <c r="U151" s="1222" t="s">
        <v>952</v>
      </c>
      <c r="V151" s="1222"/>
    </row>
    <row r="152" spans="1:22">
      <c r="A152" s="1218" t="s">
        <v>2773</v>
      </c>
      <c r="B152" s="1219">
        <v>33637</v>
      </c>
      <c r="C152" s="1220" t="s">
        <v>532</v>
      </c>
      <c r="D152" s="1221">
        <v>20</v>
      </c>
      <c r="E152" s="1222" t="s">
        <v>954</v>
      </c>
      <c r="F152" s="1222" t="s">
        <v>655</v>
      </c>
      <c r="G152" s="1222">
        <v>1</v>
      </c>
      <c r="H152" s="1223" t="s">
        <v>2682</v>
      </c>
      <c r="I152" s="1228">
        <v>29210</v>
      </c>
      <c r="J152" s="1224">
        <v>42760</v>
      </c>
      <c r="K152" s="1225">
        <f t="shared" si="11"/>
        <v>13354</v>
      </c>
      <c r="L152" s="1225">
        <f t="shared" si="10"/>
        <v>36.586301369863016</v>
      </c>
      <c r="M152" s="1226" t="s">
        <v>2680</v>
      </c>
      <c r="N152" s="1227" t="s">
        <v>757</v>
      </c>
      <c r="O152" s="1228">
        <v>39873</v>
      </c>
      <c r="P152" s="1229">
        <v>42760</v>
      </c>
      <c r="Q152" s="1230">
        <f t="shared" si="12"/>
        <v>2844</v>
      </c>
      <c r="R152" s="1227">
        <f t="shared" si="13"/>
        <v>7.7917808219178086</v>
      </c>
      <c r="S152" s="1230" t="s">
        <v>427</v>
      </c>
      <c r="T152" s="1230" t="s">
        <v>2232</v>
      </c>
      <c r="U152" s="1222" t="s">
        <v>952</v>
      </c>
      <c r="V152" s="1252"/>
    </row>
    <row r="153" spans="1:22">
      <c r="A153" s="1246" t="s">
        <v>2774</v>
      </c>
      <c r="B153" s="1247">
        <v>20971</v>
      </c>
      <c r="C153" s="1248" t="s">
        <v>2700</v>
      </c>
      <c r="D153" s="1221">
        <v>40</v>
      </c>
      <c r="E153" s="1222" t="s">
        <v>956</v>
      </c>
      <c r="F153" s="1222" t="s">
        <v>653</v>
      </c>
      <c r="G153" s="1223" t="s">
        <v>2682</v>
      </c>
      <c r="H153" s="1223" t="s">
        <v>2679</v>
      </c>
      <c r="I153" s="1228">
        <v>23291</v>
      </c>
      <c r="J153" s="1224">
        <v>42760</v>
      </c>
      <c r="K153" s="1225">
        <f t="shared" si="11"/>
        <v>19188</v>
      </c>
      <c r="L153" s="1225">
        <f t="shared" si="10"/>
        <v>52.56986301369863</v>
      </c>
      <c r="M153" s="1226" t="s">
        <v>2680</v>
      </c>
      <c r="N153" s="1227" t="s">
        <v>757</v>
      </c>
      <c r="O153" s="1249">
        <v>33786</v>
      </c>
      <c r="P153" s="1229">
        <v>42760</v>
      </c>
      <c r="Q153" s="1230">
        <f t="shared" si="12"/>
        <v>8844</v>
      </c>
      <c r="R153" s="1227">
        <f t="shared" si="13"/>
        <v>24.230136986301371</v>
      </c>
      <c r="S153" s="1250" t="s">
        <v>427</v>
      </c>
      <c r="T153" s="1250" t="s">
        <v>2232</v>
      </c>
      <c r="U153" s="1251" t="s">
        <v>694</v>
      </c>
      <c r="V153" s="1222"/>
    </row>
    <row r="154" spans="1:22">
      <c r="A154" s="1218" t="s">
        <v>2780</v>
      </c>
      <c r="B154" s="1219">
        <v>32611</v>
      </c>
      <c r="C154" s="1220" t="s">
        <v>532</v>
      </c>
      <c r="D154" s="1221">
        <v>40</v>
      </c>
      <c r="E154" s="1222" t="s">
        <v>954</v>
      </c>
      <c r="F154" s="1222" t="s">
        <v>655</v>
      </c>
      <c r="G154" s="1222">
        <v>2</v>
      </c>
      <c r="H154" s="1223" t="s">
        <v>2679</v>
      </c>
      <c r="I154" s="1228">
        <v>28606</v>
      </c>
      <c r="J154" s="1224">
        <v>42760</v>
      </c>
      <c r="K154" s="1225">
        <f t="shared" si="11"/>
        <v>13949</v>
      </c>
      <c r="L154" s="1225">
        <f t="shared" si="10"/>
        <v>38.216438356164382</v>
      </c>
      <c r="M154" s="1226" t="s">
        <v>2680</v>
      </c>
      <c r="N154" s="1227" t="s">
        <v>757</v>
      </c>
      <c r="O154" s="1228">
        <v>39454</v>
      </c>
      <c r="P154" s="1229">
        <v>42760</v>
      </c>
      <c r="Q154" s="1230">
        <f t="shared" si="12"/>
        <v>3258</v>
      </c>
      <c r="R154" s="1227">
        <f t="shared" si="13"/>
        <v>8.9260273972602739</v>
      </c>
      <c r="S154" s="1230" t="s">
        <v>427</v>
      </c>
      <c r="T154" s="1230" t="s">
        <v>2232</v>
      </c>
      <c r="U154" s="1222" t="s">
        <v>694</v>
      </c>
      <c r="V154" s="1222"/>
    </row>
    <row r="155" spans="1:22">
      <c r="A155" s="1218" t="s">
        <v>2781</v>
      </c>
      <c r="B155" s="1219">
        <v>30691</v>
      </c>
      <c r="C155" s="1220" t="s">
        <v>532</v>
      </c>
      <c r="D155" s="1221">
        <v>40</v>
      </c>
      <c r="E155" s="1222" t="s">
        <v>954</v>
      </c>
      <c r="F155" s="1222" t="s">
        <v>655</v>
      </c>
      <c r="G155" s="1222">
        <v>2</v>
      </c>
      <c r="H155" s="1223" t="s">
        <v>2679</v>
      </c>
      <c r="I155" s="1228">
        <v>25103</v>
      </c>
      <c r="J155" s="1224">
        <v>42760</v>
      </c>
      <c r="K155" s="1225">
        <f t="shared" si="11"/>
        <v>17403</v>
      </c>
      <c r="L155" s="1225">
        <f t="shared" si="10"/>
        <v>47.679452054794524</v>
      </c>
      <c r="M155" s="1226" t="s">
        <v>2680</v>
      </c>
      <c r="N155" s="1227" t="s">
        <v>757</v>
      </c>
      <c r="O155" s="1228">
        <v>38611</v>
      </c>
      <c r="P155" s="1229">
        <v>42760</v>
      </c>
      <c r="Q155" s="1230">
        <f t="shared" si="12"/>
        <v>4089</v>
      </c>
      <c r="R155" s="1227">
        <f t="shared" si="13"/>
        <v>11.202739726027398</v>
      </c>
      <c r="S155" s="1230" t="s">
        <v>427</v>
      </c>
      <c r="T155" s="1230" t="s">
        <v>2232</v>
      </c>
      <c r="U155" s="1222" t="s">
        <v>952</v>
      </c>
      <c r="V155" s="1222"/>
    </row>
    <row r="156" spans="1:22">
      <c r="A156" s="1218" t="s">
        <v>2788</v>
      </c>
      <c r="B156" s="1219">
        <v>31042</v>
      </c>
      <c r="C156" s="1220" t="s">
        <v>532</v>
      </c>
      <c r="D156" s="1221">
        <v>40</v>
      </c>
      <c r="E156" s="1222" t="s">
        <v>954</v>
      </c>
      <c r="F156" s="1222" t="s">
        <v>655</v>
      </c>
      <c r="G156" s="1222">
        <v>1</v>
      </c>
      <c r="H156" s="1223" t="s">
        <v>2679</v>
      </c>
      <c r="I156" s="1228">
        <v>25855</v>
      </c>
      <c r="J156" s="1224">
        <v>42760</v>
      </c>
      <c r="K156" s="1225">
        <f t="shared" si="11"/>
        <v>16661</v>
      </c>
      <c r="L156" s="1225">
        <f t="shared" si="10"/>
        <v>45.646575342465752</v>
      </c>
      <c r="M156" s="1226" t="s">
        <v>2680</v>
      </c>
      <c r="N156" s="1227" t="s">
        <v>757</v>
      </c>
      <c r="O156" s="1228">
        <v>38749</v>
      </c>
      <c r="P156" s="1229">
        <v>42760</v>
      </c>
      <c r="Q156" s="1230">
        <f t="shared" si="12"/>
        <v>3954</v>
      </c>
      <c r="R156" s="1227">
        <f t="shared" si="13"/>
        <v>10.832876712328767</v>
      </c>
      <c r="S156" s="1230" t="s">
        <v>427</v>
      </c>
      <c r="T156" s="1230" t="s">
        <v>2232</v>
      </c>
      <c r="U156" s="1222" t="s">
        <v>952</v>
      </c>
      <c r="V156" s="1223"/>
    </row>
    <row r="157" spans="1:22">
      <c r="A157" s="1218" t="s">
        <v>2816</v>
      </c>
      <c r="B157" s="1219">
        <v>30697</v>
      </c>
      <c r="C157" s="1220" t="s">
        <v>532</v>
      </c>
      <c r="D157" s="1221">
        <v>40</v>
      </c>
      <c r="E157" s="1222" t="s">
        <v>954</v>
      </c>
      <c r="F157" s="1222" t="s">
        <v>655</v>
      </c>
      <c r="G157" s="1222">
        <v>2</v>
      </c>
      <c r="H157" s="1223" t="s">
        <v>2679</v>
      </c>
      <c r="I157" s="1228">
        <v>25073</v>
      </c>
      <c r="J157" s="1224">
        <v>42760</v>
      </c>
      <c r="K157" s="1225">
        <f t="shared" si="11"/>
        <v>17432</v>
      </c>
      <c r="L157" s="1225">
        <f t="shared" si="10"/>
        <v>47.758904109589039</v>
      </c>
      <c r="M157" s="1226" t="s">
        <v>2680</v>
      </c>
      <c r="N157" s="1227" t="s">
        <v>757</v>
      </c>
      <c r="O157" s="1228">
        <v>38611</v>
      </c>
      <c r="P157" s="1229">
        <v>42760</v>
      </c>
      <c r="Q157" s="1230">
        <f t="shared" si="12"/>
        <v>4089</v>
      </c>
      <c r="R157" s="1227">
        <f t="shared" si="13"/>
        <v>11.202739726027398</v>
      </c>
      <c r="S157" s="1230" t="s">
        <v>427</v>
      </c>
      <c r="T157" s="1230" t="s">
        <v>2232</v>
      </c>
      <c r="U157" s="1222" t="s">
        <v>952</v>
      </c>
      <c r="V157" s="1222"/>
    </row>
    <row r="158" spans="1:22">
      <c r="A158" s="1218" t="s">
        <v>2079</v>
      </c>
      <c r="B158" s="1219">
        <v>28533</v>
      </c>
      <c r="C158" s="1220" t="s">
        <v>532</v>
      </c>
      <c r="D158" s="1221">
        <v>40</v>
      </c>
      <c r="E158" s="1222" t="s">
        <v>3</v>
      </c>
      <c r="F158" s="1222" t="s">
        <v>655</v>
      </c>
      <c r="G158" s="1222">
        <v>1</v>
      </c>
      <c r="H158" s="1223" t="s">
        <v>2682</v>
      </c>
      <c r="I158" s="1228">
        <v>27628</v>
      </c>
      <c r="J158" s="1224">
        <v>42760</v>
      </c>
      <c r="K158" s="1225">
        <f t="shared" si="11"/>
        <v>14913</v>
      </c>
      <c r="L158" s="1225">
        <f t="shared" si="10"/>
        <v>40.857534246575341</v>
      </c>
      <c r="M158" s="1226" t="s">
        <v>2686</v>
      </c>
      <c r="N158" s="1227" t="s">
        <v>2697</v>
      </c>
      <c r="O158" s="1228">
        <v>37349</v>
      </c>
      <c r="P158" s="1229">
        <v>42760</v>
      </c>
      <c r="Q158" s="1230">
        <f t="shared" si="12"/>
        <v>5332</v>
      </c>
      <c r="R158" s="1227">
        <f t="shared" si="13"/>
        <v>14.608219178082193</v>
      </c>
      <c r="S158" s="1230" t="s">
        <v>427</v>
      </c>
      <c r="T158" s="1230" t="s">
        <v>2232</v>
      </c>
      <c r="U158" s="1222" t="s">
        <v>694</v>
      </c>
      <c r="V158" s="1222"/>
    </row>
    <row r="159" spans="1:22">
      <c r="A159" s="1218" t="s">
        <v>2828</v>
      </c>
      <c r="B159" s="1219">
        <v>31055</v>
      </c>
      <c r="C159" s="1220" t="s">
        <v>532</v>
      </c>
      <c r="D159" s="1221">
        <v>40</v>
      </c>
      <c r="E159" s="1222" t="s">
        <v>954</v>
      </c>
      <c r="F159" s="1222" t="s">
        <v>655</v>
      </c>
      <c r="G159" s="1222">
        <v>1</v>
      </c>
      <c r="H159" s="1223" t="s">
        <v>2679</v>
      </c>
      <c r="I159" s="1228">
        <v>25965</v>
      </c>
      <c r="J159" s="1224">
        <v>42760</v>
      </c>
      <c r="K159" s="1225">
        <f t="shared" si="11"/>
        <v>16554</v>
      </c>
      <c r="L159" s="1225">
        <f t="shared" si="10"/>
        <v>45.353424657534248</v>
      </c>
      <c r="M159" s="1226" t="s">
        <v>2680</v>
      </c>
      <c r="N159" s="1227" t="s">
        <v>757</v>
      </c>
      <c r="O159" s="1228">
        <v>38719</v>
      </c>
      <c r="P159" s="1229">
        <v>42760</v>
      </c>
      <c r="Q159" s="1230">
        <f t="shared" si="12"/>
        <v>3983</v>
      </c>
      <c r="R159" s="1227">
        <f t="shared" si="13"/>
        <v>10.912328767123288</v>
      </c>
      <c r="S159" s="1230" t="s">
        <v>427</v>
      </c>
      <c r="T159" s="1230" t="s">
        <v>2232</v>
      </c>
      <c r="U159" s="1222" t="s">
        <v>952</v>
      </c>
      <c r="V159" s="1222"/>
    </row>
    <row r="160" spans="1:22">
      <c r="A160" s="1232" t="s">
        <v>2069</v>
      </c>
      <c r="B160" s="1219">
        <v>40639</v>
      </c>
      <c r="C160" s="1220" t="s">
        <v>532</v>
      </c>
      <c r="D160" s="1221">
        <v>20</v>
      </c>
      <c r="E160" s="1222" t="s">
        <v>955</v>
      </c>
      <c r="F160" s="1222" t="s">
        <v>655</v>
      </c>
      <c r="G160" s="1223" t="s">
        <v>2682</v>
      </c>
      <c r="H160" s="1223" t="s">
        <v>2682</v>
      </c>
      <c r="I160" s="1233">
        <v>30794</v>
      </c>
      <c r="J160" s="1224">
        <v>42760</v>
      </c>
      <c r="K160" s="1225">
        <f t="shared" si="11"/>
        <v>11793</v>
      </c>
      <c r="L160" s="1225">
        <f t="shared" ref="L160:L191" si="14">K160/365</f>
        <v>32.30958904109589</v>
      </c>
      <c r="M160" s="1226" t="s">
        <v>2686</v>
      </c>
      <c r="N160" s="1227"/>
      <c r="O160" s="1228">
        <v>42618</v>
      </c>
      <c r="P160" s="1229">
        <v>42760</v>
      </c>
      <c r="Q160" s="1230">
        <f t="shared" si="12"/>
        <v>140</v>
      </c>
      <c r="R160" s="1227">
        <f t="shared" si="13"/>
        <v>0.38356164383561642</v>
      </c>
      <c r="S160" s="1230" t="s">
        <v>427</v>
      </c>
      <c r="T160" s="1230" t="s">
        <v>2232</v>
      </c>
      <c r="U160" s="1222" t="s">
        <v>694</v>
      </c>
      <c r="V160" s="1222"/>
    </row>
    <row r="161" spans="1:22">
      <c r="A161" s="1218" t="s">
        <v>2842</v>
      </c>
      <c r="B161" s="1219">
        <v>5110</v>
      </c>
      <c r="C161" s="1220" t="s">
        <v>532</v>
      </c>
      <c r="D161" s="1221">
        <v>40</v>
      </c>
      <c r="E161" s="1222" t="s">
        <v>954</v>
      </c>
      <c r="F161" s="1222" t="s">
        <v>655</v>
      </c>
      <c r="G161" s="1222">
        <v>3</v>
      </c>
      <c r="H161" s="1223" t="s">
        <v>2679</v>
      </c>
      <c r="I161" s="1228">
        <v>17369</v>
      </c>
      <c r="J161" s="1224">
        <v>42309</v>
      </c>
      <c r="K161" s="1225">
        <f t="shared" si="11"/>
        <v>24580</v>
      </c>
      <c r="L161" s="1225">
        <f t="shared" si="14"/>
        <v>67.342465753424662</v>
      </c>
      <c r="M161" s="1223" t="s">
        <v>2680</v>
      </c>
      <c r="N161" s="1227" t="s">
        <v>757</v>
      </c>
      <c r="O161" s="1228">
        <v>28506</v>
      </c>
      <c r="P161" s="1229">
        <v>42309</v>
      </c>
      <c r="Q161" s="1230">
        <f t="shared" si="12"/>
        <v>13605</v>
      </c>
      <c r="R161" s="1227">
        <f t="shared" si="13"/>
        <v>37.273972602739725</v>
      </c>
      <c r="S161" s="1230" t="s">
        <v>427</v>
      </c>
      <c r="T161" s="1230" t="s">
        <v>2232</v>
      </c>
      <c r="U161" s="1222" t="s">
        <v>694</v>
      </c>
      <c r="V161" s="1223"/>
    </row>
    <row r="162" spans="1:22">
      <c r="A162" s="1218" t="s">
        <v>2847</v>
      </c>
      <c r="B162" s="1219">
        <v>2480</v>
      </c>
      <c r="C162" s="1220" t="s">
        <v>532</v>
      </c>
      <c r="D162" s="1221">
        <v>40</v>
      </c>
      <c r="E162" s="1222" t="s">
        <v>954</v>
      </c>
      <c r="F162" s="1222" t="s">
        <v>655</v>
      </c>
      <c r="G162" s="1222">
        <v>3</v>
      </c>
      <c r="H162" s="1223" t="s">
        <v>2679</v>
      </c>
      <c r="I162" s="1228">
        <v>19429</v>
      </c>
      <c r="J162" s="1224">
        <v>42760</v>
      </c>
      <c r="K162" s="1225">
        <f t="shared" si="11"/>
        <v>22994</v>
      </c>
      <c r="L162" s="1225">
        <f t="shared" si="14"/>
        <v>62.9972602739726</v>
      </c>
      <c r="M162" s="1226" t="s">
        <v>2680</v>
      </c>
      <c r="N162" s="1227" t="s">
        <v>757</v>
      </c>
      <c r="O162" s="1228">
        <v>27760</v>
      </c>
      <c r="P162" s="1229">
        <v>42760</v>
      </c>
      <c r="Q162" s="1230">
        <f t="shared" si="12"/>
        <v>14784</v>
      </c>
      <c r="R162" s="1227">
        <f t="shared" si="13"/>
        <v>40.504109589041093</v>
      </c>
      <c r="S162" s="1230" t="s">
        <v>427</v>
      </c>
      <c r="T162" s="1230" t="s">
        <v>2232</v>
      </c>
      <c r="U162" s="1222" t="s">
        <v>694</v>
      </c>
      <c r="V162" s="1222"/>
    </row>
    <row r="163" spans="1:22">
      <c r="A163" s="1218" t="s">
        <v>2850</v>
      </c>
      <c r="B163" s="1219">
        <v>31041</v>
      </c>
      <c r="C163" s="1220" t="s">
        <v>532</v>
      </c>
      <c r="D163" s="1221">
        <v>40</v>
      </c>
      <c r="E163" s="1222" t="s">
        <v>954</v>
      </c>
      <c r="F163" s="1222" t="s">
        <v>655</v>
      </c>
      <c r="G163" s="1222">
        <v>1</v>
      </c>
      <c r="H163" s="1223" t="s">
        <v>2679</v>
      </c>
      <c r="I163" s="1228">
        <v>26781</v>
      </c>
      <c r="J163" s="1224">
        <v>42760</v>
      </c>
      <c r="K163" s="1225">
        <f t="shared" si="11"/>
        <v>15748</v>
      </c>
      <c r="L163" s="1225">
        <f t="shared" si="14"/>
        <v>43.145205479452052</v>
      </c>
      <c r="M163" s="1226" t="s">
        <v>2680</v>
      </c>
      <c r="N163" s="1227" t="s">
        <v>757</v>
      </c>
      <c r="O163" s="1228">
        <v>38719</v>
      </c>
      <c r="P163" s="1229">
        <v>42760</v>
      </c>
      <c r="Q163" s="1230">
        <f t="shared" si="12"/>
        <v>3983</v>
      </c>
      <c r="R163" s="1227">
        <f t="shared" si="13"/>
        <v>10.912328767123288</v>
      </c>
      <c r="S163" s="1230" t="s">
        <v>427</v>
      </c>
      <c r="T163" s="1230" t="s">
        <v>2232</v>
      </c>
      <c r="U163" s="1222" t="s">
        <v>952</v>
      </c>
      <c r="V163" s="1222"/>
    </row>
    <row r="164" spans="1:22">
      <c r="A164" s="1218" t="s">
        <v>2864</v>
      </c>
      <c r="B164" s="1219">
        <v>21413</v>
      </c>
      <c r="C164" s="1220" t="s">
        <v>532</v>
      </c>
      <c r="D164" s="1221">
        <v>40</v>
      </c>
      <c r="E164" s="1222" t="s">
        <v>954</v>
      </c>
      <c r="F164" s="1222" t="s">
        <v>655</v>
      </c>
      <c r="G164" s="1222">
        <v>1</v>
      </c>
      <c r="H164" s="1223" t="s">
        <v>2679</v>
      </c>
      <c r="I164" s="1228">
        <v>24737</v>
      </c>
      <c r="J164" s="1224">
        <v>42760</v>
      </c>
      <c r="K164" s="1225">
        <f t="shared" si="11"/>
        <v>17763</v>
      </c>
      <c r="L164" s="1225">
        <f t="shared" si="14"/>
        <v>48.665753424657531</v>
      </c>
      <c r="M164" s="1226" t="s">
        <v>2680</v>
      </c>
      <c r="N164" s="1227" t="s">
        <v>757</v>
      </c>
      <c r="O164" s="1228">
        <v>34022</v>
      </c>
      <c r="P164" s="1229">
        <v>42760</v>
      </c>
      <c r="Q164" s="1230">
        <f t="shared" si="12"/>
        <v>8613</v>
      </c>
      <c r="R164" s="1227">
        <f t="shared" si="13"/>
        <v>23.597260273972601</v>
      </c>
      <c r="S164" s="1230" t="s">
        <v>427</v>
      </c>
      <c r="T164" s="1230" t="s">
        <v>2232</v>
      </c>
      <c r="U164" s="1222" t="s">
        <v>694</v>
      </c>
      <c r="V164" s="1223"/>
    </row>
    <row r="165" spans="1:22">
      <c r="A165" s="1218" t="s">
        <v>2873</v>
      </c>
      <c r="B165" s="1219">
        <v>35834</v>
      </c>
      <c r="C165" s="1220" t="s">
        <v>532</v>
      </c>
      <c r="D165" s="1221">
        <v>40</v>
      </c>
      <c r="E165" s="1222" t="s">
        <v>954</v>
      </c>
      <c r="F165" s="1222" t="s">
        <v>655</v>
      </c>
      <c r="G165" s="1222" t="s">
        <v>954</v>
      </c>
      <c r="H165" s="1223" t="s">
        <v>2682</v>
      </c>
      <c r="I165" s="1233">
        <v>27767</v>
      </c>
      <c r="J165" s="1224">
        <v>42760</v>
      </c>
      <c r="K165" s="1225">
        <f t="shared" si="11"/>
        <v>14777</v>
      </c>
      <c r="L165" s="1225">
        <f t="shared" si="14"/>
        <v>40.484931506849314</v>
      </c>
      <c r="M165" s="1226" t="s">
        <v>2680</v>
      </c>
      <c r="N165" s="1227" t="s">
        <v>757</v>
      </c>
      <c r="O165" s="1228">
        <v>40728</v>
      </c>
      <c r="P165" s="1229">
        <v>42760</v>
      </c>
      <c r="Q165" s="1230">
        <f t="shared" si="12"/>
        <v>2001</v>
      </c>
      <c r="R165" s="1227">
        <f t="shared" si="13"/>
        <v>5.4821917808219176</v>
      </c>
      <c r="S165" s="1230" t="s">
        <v>427</v>
      </c>
      <c r="T165" s="1230" t="s">
        <v>2232</v>
      </c>
      <c r="U165" s="1222" t="s">
        <v>694</v>
      </c>
      <c r="V165" s="1222"/>
    </row>
    <row r="166" spans="1:22">
      <c r="A166" s="1232" t="s">
        <v>2880</v>
      </c>
      <c r="B166" s="1219">
        <v>40485</v>
      </c>
      <c r="C166" s="1220" t="s">
        <v>532</v>
      </c>
      <c r="D166" s="1221">
        <v>20</v>
      </c>
      <c r="E166" s="1222" t="s">
        <v>955</v>
      </c>
      <c r="F166" s="1222" t="s">
        <v>655</v>
      </c>
      <c r="G166" s="1223" t="s">
        <v>2682</v>
      </c>
      <c r="H166" s="1223" t="s">
        <v>2682</v>
      </c>
      <c r="I166" s="1233">
        <v>29722</v>
      </c>
      <c r="J166" s="1224">
        <v>42760</v>
      </c>
      <c r="K166" s="1225">
        <f t="shared" si="11"/>
        <v>12849</v>
      </c>
      <c r="L166" s="1225">
        <f t="shared" si="14"/>
        <v>35.202739726027396</v>
      </c>
      <c r="M166" s="1226" t="s">
        <v>2686</v>
      </c>
      <c r="N166" s="1227"/>
      <c r="O166" s="1228">
        <v>42557</v>
      </c>
      <c r="P166" s="1229">
        <v>42760</v>
      </c>
      <c r="Q166" s="1230">
        <f t="shared" si="12"/>
        <v>199</v>
      </c>
      <c r="R166" s="1227">
        <f t="shared" si="13"/>
        <v>0.54520547945205478</v>
      </c>
      <c r="S166" s="1230" t="s">
        <v>427</v>
      </c>
      <c r="T166" s="1230" t="s">
        <v>2232</v>
      </c>
      <c r="U166" s="1222" t="s">
        <v>694</v>
      </c>
      <c r="V166" s="1222"/>
    </row>
    <row r="167" spans="1:22">
      <c r="A167" s="1218" t="s">
        <v>2882</v>
      </c>
      <c r="B167" s="1219">
        <v>30698</v>
      </c>
      <c r="C167" s="1220" t="s">
        <v>532</v>
      </c>
      <c r="D167" s="1221">
        <v>40</v>
      </c>
      <c r="E167" s="1222" t="s">
        <v>3</v>
      </c>
      <c r="F167" s="1222" t="s">
        <v>655</v>
      </c>
      <c r="G167" s="1223" t="s">
        <v>2682</v>
      </c>
      <c r="H167" s="1223" t="s">
        <v>2679</v>
      </c>
      <c r="I167" s="1228">
        <v>24059</v>
      </c>
      <c r="J167" s="1224">
        <v>42760</v>
      </c>
      <c r="K167" s="1225">
        <f t="shared" si="11"/>
        <v>18432</v>
      </c>
      <c r="L167" s="1225">
        <f t="shared" si="14"/>
        <v>50.4986301369863</v>
      </c>
      <c r="M167" s="1226" t="s">
        <v>2680</v>
      </c>
      <c r="N167" s="1227" t="s">
        <v>757</v>
      </c>
      <c r="O167" s="1228">
        <v>38626</v>
      </c>
      <c r="P167" s="1229">
        <v>42760</v>
      </c>
      <c r="Q167" s="1230">
        <f t="shared" si="12"/>
        <v>4074</v>
      </c>
      <c r="R167" s="1227">
        <f t="shared" si="13"/>
        <v>11.161643835616438</v>
      </c>
      <c r="S167" s="1230" t="s">
        <v>427</v>
      </c>
      <c r="T167" s="1230" t="s">
        <v>2232</v>
      </c>
      <c r="U167" s="1222" t="s">
        <v>694</v>
      </c>
      <c r="V167" s="1222"/>
    </row>
    <row r="168" spans="1:22">
      <c r="A168" s="1218" t="s">
        <v>2888</v>
      </c>
      <c r="B168" s="1219">
        <v>32903</v>
      </c>
      <c r="C168" s="1220" t="s">
        <v>2700</v>
      </c>
      <c r="D168" s="1221">
        <v>40</v>
      </c>
      <c r="E168" s="1222" t="s">
        <v>956</v>
      </c>
      <c r="F168" s="1222" t="s">
        <v>655</v>
      </c>
      <c r="G168" s="1223" t="s">
        <v>2682</v>
      </c>
      <c r="H168" s="1223" t="s">
        <v>2682</v>
      </c>
      <c r="I168" s="1228">
        <v>28366</v>
      </c>
      <c r="J168" s="1224">
        <v>42760</v>
      </c>
      <c r="K168" s="1225">
        <f t="shared" si="11"/>
        <v>14186</v>
      </c>
      <c r="L168" s="1225">
        <f t="shared" si="14"/>
        <v>38.865753424657534</v>
      </c>
      <c r="M168" s="1226" t="s">
        <v>2680</v>
      </c>
      <c r="N168" s="1227" t="s">
        <v>757</v>
      </c>
      <c r="O168" s="1228">
        <v>39983</v>
      </c>
      <c r="P168" s="1229">
        <v>42760</v>
      </c>
      <c r="Q168" s="1230">
        <f t="shared" si="12"/>
        <v>2736</v>
      </c>
      <c r="R168" s="1227">
        <f t="shared" si="13"/>
        <v>7.4958904109589044</v>
      </c>
      <c r="S168" s="1230" t="s">
        <v>427</v>
      </c>
      <c r="T168" s="1230" t="s">
        <v>2232</v>
      </c>
      <c r="U168" s="1222" t="s">
        <v>694</v>
      </c>
      <c r="V168" s="1222"/>
    </row>
    <row r="169" spans="1:22">
      <c r="A169" s="1218" t="s">
        <v>2684</v>
      </c>
      <c r="B169" s="1219">
        <v>32343</v>
      </c>
      <c r="C169" s="1220" t="s">
        <v>532</v>
      </c>
      <c r="D169" s="1221">
        <v>40</v>
      </c>
      <c r="E169" s="1222" t="s">
        <v>954</v>
      </c>
      <c r="F169" s="1222" t="s">
        <v>655</v>
      </c>
      <c r="G169" s="1222">
        <v>2</v>
      </c>
      <c r="H169" s="1223" t="s">
        <v>2679</v>
      </c>
      <c r="I169" s="1233">
        <v>25750</v>
      </c>
      <c r="J169" s="1224">
        <v>42760</v>
      </c>
      <c r="K169" s="1225">
        <f t="shared" si="11"/>
        <v>16764</v>
      </c>
      <c r="L169" s="1225">
        <f t="shared" si="14"/>
        <v>45.92876712328767</v>
      </c>
      <c r="M169" s="1226" t="s">
        <v>2680</v>
      </c>
      <c r="N169" s="1227" t="s">
        <v>757</v>
      </c>
      <c r="O169" s="1228">
        <v>39328</v>
      </c>
      <c r="P169" s="1229">
        <v>42760</v>
      </c>
      <c r="Q169" s="1230">
        <f t="shared" si="12"/>
        <v>3382</v>
      </c>
      <c r="R169" s="1227">
        <f t="shared" si="13"/>
        <v>9.2657534246575342</v>
      </c>
      <c r="S169" s="1230" t="s">
        <v>428</v>
      </c>
      <c r="T169" s="1230" t="s">
        <v>2238</v>
      </c>
      <c r="U169" s="1222" t="s">
        <v>952</v>
      </c>
      <c r="V169" s="1223"/>
    </row>
    <row r="170" spans="1:22">
      <c r="A170" s="1218" t="s">
        <v>2690</v>
      </c>
      <c r="B170" s="1219">
        <v>18199</v>
      </c>
      <c r="C170" s="1220" t="s">
        <v>532</v>
      </c>
      <c r="D170" s="1221">
        <v>40</v>
      </c>
      <c r="E170" s="1222" t="s">
        <v>954</v>
      </c>
      <c r="F170" s="1222" t="s">
        <v>655</v>
      </c>
      <c r="G170" s="1222">
        <v>2</v>
      </c>
      <c r="H170" s="1223" t="s">
        <v>2679</v>
      </c>
      <c r="I170" s="1233">
        <v>22554</v>
      </c>
      <c r="J170" s="1224">
        <v>42760</v>
      </c>
      <c r="K170" s="1225">
        <f t="shared" si="11"/>
        <v>19915</v>
      </c>
      <c r="L170" s="1225">
        <f t="shared" si="14"/>
        <v>54.561643835616437</v>
      </c>
      <c r="M170" s="1226" t="s">
        <v>2680</v>
      </c>
      <c r="N170" s="1227" t="s">
        <v>757</v>
      </c>
      <c r="O170" s="1228">
        <v>32766</v>
      </c>
      <c r="P170" s="1229">
        <v>42760</v>
      </c>
      <c r="Q170" s="1230">
        <f t="shared" si="12"/>
        <v>9850</v>
      </c>
      <c r="R170" s="1227">
        <f t="shared" si="13"/>
        <v>26.986301369863014</v>
      </c>
      <c r="S170" s="1230" t="s">
        <v>428</v>
      </c>
      <c r="T170" s="1230" t="s">
        <v>2238</v>
      </c>
      <c r="U170" s="1222" t="s">
        <v>952</v>
      </c>
      <c r="V170" s="1222"/>
    </row>
    <row r="171" spans="1:22">
      <c r="A171" s="1218" t="s">
        <v>2716</v>
      </c>
      <c r="B171" s="1219">
        <v>30657</v>
      </c>
      <c r="C171" s="1220" t="s">
        <v>532</v>
      </c>
      <c r="D171" s="1221">
        <v>40</v>
      </c>
      <c r="E171" s="1222" t="s">
        <v>955</v>
      </c>
      <c r="F171" s="1222" t="s">
        <v>655</v>
      </c>
      <c r="G171" s="1223" t="s">
        <v>2682</v>
      </c>
      <c r="H171" s="1223" t="s">
        <v>2682</v>
      </c>
      <c r="I171" s="1233">
        <v>26433</v>
      </c>
      <c r="J171" s="1224">
        <v>42760</v>
      </c>
      <c r="K171" s="1225">
        <f t="shared" si="11"/>
        <v>16091</v>
      </c>
      <c r="L171" s="1225">
        <f t="shared" si="14"/>
        <v>44.084931506849315</v>
      </c>
      <c r="M171" s="1226" t="s">
        <v>2680</v>
      </c>
      <c r="N171" s="1227" t="s">
        <v>757</v>
      </c>
      <c r="O171" s="1228">
        <v>38780</v>
      </c>
      <c r="P171" s="1229">
        <v>42760</v>
      </c>
      <c r="Q171" s="1230">
        <f t="shared" si="12"/>
        <v>3921</v>
      </c>
      <c r="R171" s="1227">
        <f t="shared" si="13"/>
        <v>10.742465753424657</v>
      </c>
      <c r="S171" s="1230" t="s">
        <v>428</v>
      </c>
      <c r="T171" s="1230" t="s">
        <v>2238</v>
      </c>
      <c r="U171" s="1222" t="s">
        <v>952</v>
      </c>
      <c r="V171" s="1223"/>
    </row>
    <row r="172" spans="1:22">
      <c r="A172" s="1232" t="s">
        <v>2720</v>
      </c>
      <c r="B172" s="1219">
        <v>39825</v>
      </c>
      <c r="C172" s="1220" t="s">
        <v>532</v>
      </c>
      <c r="D172" s="1221">
        <v>4</v>
      </c>
      <c r="E172" s="1222">
        <v>0</v>
      </c>
      <c r="F172" s="1222" t="s">
        <v>653</v>
      </c>
      <c r="G172" s="1223" t="s">
        <v>2682</v>
      </c>
      <c r="H172" s="1223" t="s">
        <v>2682</v>
      </c>
      <c r="I172" s="1233">
        <v>30474</v>
      </c>
      <c r="J172" s="1224">
        <v>42760</v>
      </c>
      <c r="K172" s="1225">
        <f t="shared" si="11"/>
        <v>12108</v>
      </c>
      <c r="L172" s="1225">
        <f t="shared" si="14"/>
        <v>33.172602739726024</v>
      </c>
      <c r="M172" s="1226" t="s">
        <v>2686</v>
      </c>
      <c r="N172" s="1227"/>
      <c r="O172" s="1228">
        <v>42365</v>
      </c>
      <c r="P172" s="1229">
        <v>42760</v>
      </c>
      <c r="Q172" s="1230">
        <f t="shared" si="12"/>
        <v>388</v>
      </c>
      <c r="R172" s="1227">
        <f t="shared" si="13"/>
        <v>1.0630136986301371</v>
      </c>
      <c r="S172" s="1230" t="s">
        <v>428</v>
      </c>
      <c r="T172" s="1230" t="s">
        <v>2238</v>
      </c>
      <c r="U172" s="1222" t="s">
        <v>952</v>
      </c>
      <c r="V172" s="1222"/>
    </row>
    <row r="173" spans="1:22">
      <c r="A173" s="1218" t="s">
        <v>2726</v>
      </c>
      <c r="B173" s="1219">
        <v>39071</v>
      </c>
      <c r="C173" s="1220" t="s">
        <v>532</v>
      </c>
      <c r="D173" s="1221">
        <v>40</v>
      </c>
      <c r="E173" s="1222" t="s">
        <v>954</v>
      </c>
      <c r="F173" s="1222" t="s">
        <v>655</v>
      </c>
      <c r="G173" s="1222">
        <v>1</v>
      </c>
      <c r="H173" s="1223" t="s">
        <v>2679</v>
      </c>
      <c r="I173" s="1233">
        <v>23661</v>
      </c>
      <c r="J173" s="1224">
        <v>42760</v>
      </c>
      <c r="K173" s="1225">
        <f t="shared" si="11"/>
        <v>18824</v>
      </c>
      <c r="L173" s="1225">
        <f t="shared" si="14"/>
        <v>51.57260273972603</v>
      </c>
      <c r="M173" s="1226" t="s">
        <v>2686</v>
      </c>
      <c r="N173" s="1227" t="s">
        <v>1670</v>
      </c>
      <c r="O173" s="1228">
        <v>41959</v>
      </c>
      <c r="P173" s="1229">
        <v>42760</v>
      </c>
      <c r="Q173" s="1230">
        <f t="shared" si="12"/>
        <v>789</v>
      </c>
      <c r="R173" s="1227">
        <f t="shared" si="13"/>
        <v>2.1616438356164385</v>
      </c>
      <c r="S173" s="1230" t="s">
        <v>428</v>
      </c>
      <c r="T173" s="1230" t="s">
        <v>2238</v>
      </c>
      <c r="U173" s="1222" t="s">
        <v>694</v>
      </c>
      <c r="V173" s="1222"/>
    </row>
    <row r="174" spans="1:22">
      <c r="A174" s="1218" t="s">
        <v>2729</v>
      </c>
      <c r="B174" s="1219">
        <v>32706</v>
      </c>
      <c r="C174" s="1220" t="s">
        <v>532</v>
      </c>
      <c r="D174" s="1221">
        <v>40</v>
      </c>
      <c r="E174" s="1222" t="s">
        <v>954</v>
      </c>
      <c r="F174" s="1222" t="s">
        <v>655</v>
      </c>
      <c r="G174" s="1222">
        <v>1</v>
      </c>
      <c r="H174" s="1223" t="s">
        <v>2679</v>
      </c>
      <c r="I174" s="1233">
        <v>23786</v>
      </c>
      <c r="J174" s="1224">
        <v>42760</v>
      </c>
      <c r="K174" s="1225">
        <f t="shared" si="11"/>
        <v>18702</v>
      </c>
      <c r="L174" s="1225">
        <f t="shared" si="14"/>
        <v>51.238356164383561</v>
      </c>
      <c r="M174" s="1226" t="s">
        <v>2680</v>
      </c>
      <c r="N174" s="1227" t="s">
        <v>757</v>
      </c>
      <c r="O174" s="1228">
        <v>35977</v>
      </c>
      <c r="P174" s="1229">
        <v>42760</v>
      </c>
      <c r="Q174" s="1230">
        <f t="shared" si="12"/>
        <v>6684</v>
      </c>
      <c r="R174" s="1227">
        <f t="shared" si="13"/>
        <v>18.312328767123287</v>
      </c>
      <c r="S174" s="1230" t="s">
        <v>428</v>
      </c>
      <c r="T174" s="1230" t="s">
        <v>2238</v>
      </c>
      <c r="U174" s="1222" t="s">
        <v>694</v>
      </c>
      <c r="V174" s="1222"/>
    </row>
    <row r="175" spans="1:22">
      <c r="A175" s="1232" t="s">
        <v>2742</v>
      </c>
      <c r="B175" s="1219">
        <v>40449</v>
      </c>
      <c r="C175" s="1220" t="s">
        <v>2700</v>
      </c>
      <c r="D175" s="1221">
        <v>40</v>
      </c>
      <c r="E175" s="1222" t="s">
        <v>3</v>
      </c>
      <c r="F175" s="1222" t="s">
        <v>653</v>
      </c>
      <c r="G175" s="1223" t="s">
        <v>2682</v>
      </c>
      <c r="H175" s="1223" t="s">
        <v>2682</v>
      </c>
      <c r="I175" s="1233">
        <v>29832</v>
      </c>
      <c r="J175" s="1224">
        <v>42760</v>
      </c>
      <c r="K175" s="1225">
        <f t="shared" si="11"/>
        <v>12742</v>
      </c>
      <c r="L175" s="1225">
        <f t="shared" si="14"/>
        <v>34.909589041095892</v>
      </c>
      <c r="M175" s="1226" t="s">
        <v>2686</v>
      </c>
      <c r="N175" s="1227"/>
      <c r="O175" s="1228">
        <v>42513</v>
      </c>
      <c r="P175" s="1229">
        <v>42760</v>
      </c>
      <c r="Q175" s="1230">
        <f t="shared" si="12"/>
        <v>242</v>
      </c>
      <c r="R175" s="1227">
        <f t="shared" si="13"/>
        <v>0.66301369863013704</v>
      </c>
      <c r="S175" s="1230" t="s">
        <v>428</v>
      </c>
      <c r="T175" s="1230" t="s">
        <v>2238</v>
      </c>
      <c r="U175" s="1222" t="s">
        <v>952</v>
      </c>
      <c r="V175" s="1222"/>
    </row>
    <row r="176" spans="1:22">
      <c r="A176" s="1218" t="s">
        <v>5131</v>
      </c>
      <c r="B176" s="1219">
        <v>2361</v>
      </c>
      <c r="C176" s="1220" t="s">
        <v>532</v>
      </c>
      <c r="D176" s="1221">
        <v>40</v>
      </c>
      <c r="E176" s="1222" t="s">
        <v>954</v>
      </c>
      <c r="F176" s="1222" t="s">
        <v>655</v>
      </c>
      <c r="G176" s="1222">
        <v>1</v>
      </c>
      <c r="H176" s="1223" t="s">
        <v>2679</v>
      </c>
      <c r="I176" s="1233">
        <v>15566</v>
      </c>
      <c r="J176" s="1224">
        <v>42760</v>
      </c>
      <c r="K176" s="1225">
        <f t="shared" si="11"/>
        <v>26802</v>
      </c>
      <c r="L176" s="1225">
        <f t="shared" si="14"/>
        <v>73.430136986301363</v>
      </c>
      <c r="M176" s="1226" t="s">
        <v>2680</v>
      </c>
      <c r="N176" s="1227" t="s">
        <v>757</v>
      </c>
      <c r="O176" s="1228">
        <v>25857</v>
      </c>
      <c r="P176" s="1229">
        <v>42760</v>
      </c>
      <c r="Q176" s="1230">
        <f t="shared" si="12"/>
        <v>16659</v>
      </c>
      <c r="R176" s="1227">
        <f t="shared" si="13"/>
        <v>45.641095890410959</v>
      </c>
      <c r="S176" s="1230" t="s">
        <v>428</v>
      </c>
      <c r="T176" s="1230" t="s">
        <v>2238</v>
      </c>
      <c r="U176" s="1222" t="s">
        <v>952</v>
      </c>
      <c r="V176" s="1222"/>
    </row>
    <row r="177" spans="1:22">
      <c r="A177" s="1218" t="s">
        <v>2744</v>
      </c>
      <c r="B177" s="1219">
        <v>30358</v>
      </c>
      <c r="C177" s="1220" t="s">
        <v>532</v>
      </c>
      <c r="D177" s="1221">
        <v>40</v>
      </c>
      <c r="E177" s="1222" t="s">
        <v>3</v>
      </c>
      <c r="F177" s="1222" t="s">
        <v>655</v>
      </c>
      <c r="G177" s="1222">
        <v>1</v>
      </c>
      <c r="H177" s="1223" t="s">
        <v>2682</v>
      </c>
      <c r="I177" s="1233">
        <v>26844</v>
      </c>
      <c r="J177" s="1224">
        <v>42760</v>
      </c>
      <c r="K177" s="1225">
        <f t="shared" si="11"/>
        <v>15686</v>
      </c>
      <c r="L177" s="1225">
        <f t="shared" si="14"/>
        <v>42.975342465753428</v>
      </c>
      <c r="M177" s="1226" t="s">
        <v>2680</v>
      </c>
      <c r="N177" s="1227" t="s">
        <v>757</v>
      </c>
      <c r="O177" s="1228">
        <v>38468</v>
      </c>
      <c r="P177" s="1229">
        <v>42760</v>
      </c>
      <c r="Q177" s="1230">
        <f t="shared" si="12"/>
        <v>4229</v>
      </c>
      <c r="R177" s="1227">
        <f t="shared" si="13"/>
        <v>11.586301369863014</v>
      </c>
      <c r="S177" s="1230" t="s">
        <v>428</v>
      </c>
      <c r="T177" s="1230" t="s">
        <v>2238</v>
      </c>
      <c r="U177" s="1222" t="s">
        <v>694</v>
      </c>
      <c r="V177" s="1222"/>
    </row>
    <row r="178" spans="1:22">
      <c r="A178" s="1218" t="s">
        <v>2745</v>
      </c>
      <c r="B178" s="1219">
        <v>35797</v>
      </c>
      <c r="C178" s="1220" t="s">
        <v>532</v>
      </c>
      <c r="D178" s="1221">
        <v>40</v>
      </c>
      <c r="E178" s="1222" t="s">
        <v>954</v>
      </c>
      <c r="F178" s="1222" t="s">
        <v>655</v>
      </c>
      <c r="G178" s="1222">
        <v>1</v>
      </c>
      <c r="H178" s="1223" t="s">
        <v>2682</v>
      </c>
      <c r="I178" s="1233">
        <v>25388</v>
      </c>
      <c r="J178" s="1224">
        <v>42760</v>
      </c>
      <c r="K178" s="1225">
        <f t="shared" si="11"/>
        <v>17121</v>
      </c>
      <c r="L178" s="1225">
        <f t="shared" si="14"/>
        <v>46.906849315068492</v>
      </c>
      <c r="M178" s="1226" t="s">
        <v>2680</v>
      </c>
      <c r="N178" s="1227" t="s">
        <v>757</v>
      </c>
      <c r="O178" s="1228">
        <v>40750</v>
      </c>
      <c r="P178" s="1229">
        <v>42760</v>
      </c>
      <c r="Q178" s="1230">
        <f t="shared" si="12"/>
        <v>1979</v>
      </c>
      <c r="R178" s="1227">
        <f t="shared" si="13"/>
        <v>5.4219178082191783</v>
      </c>
      <c r="S178" s="1230" t="s">
        <v>428</v>
      </c>
      <c r="T178" s="1230" t="s">
        <v>2238</v>
      </c>
      <c r="U178" s="1222" t="s">
        <v>694</v>
      </c>
      <c r="V178" s="1223"/>
    </row>
    <row r="179" spans="1:22">
      <c r="A179" s="1218" t="s">
        <v>2758</v>
      </c>
      <c r="B179" s="1219">
        <v>39447</v>
      </c>
      <c r="C179" s="1220" t="s">
        <v>532</v>
      </c>
      <c r="D179" s="1221">
        <v>40</v>
      </c>
      <c r="E179" s="1222" t="s">
        <v>954</v>
      </c>
      <c r="F179" s="1222" t="s">
        <v>655</v>
      </c>
      <c r="G179" s="1222">
        <v>1</v>
      </c>
      <c r="H179" s="1223" t="s">
        <v>2682</v>
      </c>
      <c r="I179" s="1233">
        <v>26255</v>
      </c>
      <c r="J179" s="1224">
        <v>42760</v>
      </c>
      <c r="K179" s="1225">
        <f t="shared" si="11"/>
        <v>16267</v>
      </c>
      <c r="L179" s="1225">
        <f t="shared" si="14"/>
        <v>44.56712328767123</v>
      </c>
      <c r="M179" s="1226" t="s">
        <v>2680</v>
      </c>
      <c r="N179" s="1227" t="s">
        <v>757</v>
      </c>
      <c r="O179" s="1228">
        <v>42101</v>
      </c>
      <c r="P179" s="1229">
        <v>42760</v>
      </c>
      <c r="Q179" s="1230">
        <f t="shared" si="12"/>
        <v>648</v>
      </c>
      <c r="R179" s="1227">
        <f t="shared" si="13"/>
        <v>1.7753424657534247</v>
      </c>
      <c r="S179" s="1230" t="s">
        <v>428</v>
      </c>
      <c r="T179" s="1230" t="s">
        <v>2238</v>
      </c>
      <c r="U179" s="1222" t="s">
        <v>694</v>
      </c>
      <c r="V179" s="1222"/>
    </row>
    <row r="180" spans="1:22">
      <c r="A180" s="1218" t="s">
        <v>2759</v>
      </c>
      <c r="B180" s="1219">
        <v>30958</v>
      </c>
      <c r="C180" s="1220" t="s">
        <v>532</v>
      </c>
      <c r="D180" s="1221">
        <v>40</v>
      </c>
      <c r="E180" s="1222" t="s">
        <v>954</v>
      </c>
      <c r="F180" s="1222" t="s">
        <v>655</v>
      </c>
      <c r="G180" s="1222">
        <v>1</v>
      </c>
      <c r="H180" s="1223" t="s">
        <v>2682</v>
      </c>
      <c r="I180" s="1233">
        <v>24483</v>
      </c>
      <c r="J180" s="1224">
        <v>42760</v>
      </c>
      <c r="K180" s="1225">
        <f t="shared" si="11"/>
        <v>18014</v>
      </c>
      <c r="L180" s="1225">
        <f t="shared" si="14"/>
        <v>49.353424657534248</v>
      </c>
      <c r="M180" s="1226" t="s">
        <v>2680</v>
      </c>
      <c r="N180" s="1227" t="s">
        <v>757</v>
      </c>
      <c r="O180" s="1228">
        <v>38719</v>
      </c>
      <c r="P180" s="1229">
        <v>42760</v>
      </c>
      <c r="Q180" s="1230">
        <f t="shared" si="12"/>
        <v>3983</v>
      </c>
      <c r="R180" s="1227">
        <f t="shared" si="13"/>
        <v>10.912328767123288</v>
      </c>
      <c r="S180" s="1230" t="s">
        <v>428</v>
      </c>
      <c r="T180" s="1230" t="s">
        <v>2238</v>
      </c>
      <c r="U180" s="1222" t="s">
        <v>694</v>
      </c>
      <c r="V180" s="1223"/>
    </row>
    <row r="181" spans="1:22">
      <c r="A181" s="1218" t="s">
        <v>2765</v>
      </c>
      <c r="B181" s="1219">
        <v>20132</v>
      </c>
      <c r="C181" s="1220" t="s">
        <v>532</v>
      </c>
      <c r="D181" s="1221">
        <v>40</v>
      </c>
      <c r="E181" s="1222" t="s">
        <v>954</v>
      </c>
      <c r="F181" s="1222" t="s">
        <v>655</v>
      </c>
      <c r="G181" s="1222">
        <v>1</v>
      </c>
      <c r="H181" s="1223" t="s">
        <v>2679</v>
      </c>
      <c r="I181" s="1233">
        <v>19268</v>
      </c>
      <c r="J181" s="1224">
        <v>42760</v>
      </c>
      <c r="K181" s="1225">
        <f t="shared" si="11"/>
        <v>23154</v>
      </c>
      <c r="L181" s="1225">
        <f t="shared" si="14"/>
        <v>63.435616438356163</v>
      </c>
      <c r="M181" s="1226" t="s">
        <v>2680</v>
      </c>
      <c r="N181" s="1227" t="s">
        <v>757</v>
      </c>
      <c r="O181" s="1228">
        <v>33429</v>
      </c>
      <c r="P181" s="1229">
        <v>42760</v>
      </c>
      <c r="Q181" s="1230">
        <f t="shared" si="12"/>
        <v>9195</v>
      </c>
      <c r="R181" s="1227">
        <f t="shared" si="13"/>
        <v>25.19178082191781</v>
      </c>
      <c r="S181" s="1230" t="s">
        <v>428</v>
      </c>
      <c r="T181" s="1230" t="s">
        <v>2238</v>
      </c>
      <c r="U181" s="1222" t="s">
        <v>952</v>
      </c>
      <c r="V181" s="1222"/>
    </row>
    <row r="182" spans="1:22">
      <c r="A182" s="1218" t="s">
        <v>2080</v>
      </c>
      <c r="B182" s="1219">
        <v>38850</v>
      </c>
      <c r="C182" s="1220" t="s">
        <v>532</v>
      </c>
      <c r="D182" s="1221">
        <v>40</v>
      </c>
      <c r="E182" s="1222" t="s">
        <v>955</v>
      </c>
      <c r="F182" s="1222" t="s">
        <v>655</v>
      </c>
      <c r="G182" s="1223" t="s">
        <v>2682</v>
      </c>
      <c r="H182" s="1223" t="s">
        <v>2682</v>
      </c>
      <c r="I182" s="1233">
        <v>29379</v>
      </c>
      <c r="J182" s="1224">
        <v>42760</v>
      </c>
      <c r="K182" s="1225">
        <f t="shared" si="11"/>
        <v>13188</v>
      </c>
      <c r="L182" s="1225">
        <f t="shared" si="14"/>
        <v>36.131506849315066</v>
      </c>
      <c r="M182" s="1226" t="s">
        <v>2686</v>
      </c>
      <c r="N182" s="1227" t="s">
        <v>2688</v>
      </c>
      <c r="O182" s="1228">
        <v>41883</v>
      </c>
      <c r="P182" s="1229">
        <v>42760</v>
      </c>
      <c r="Q182" s="1230">
        <f t="shared" si="12"/>
        <v>864</v>
      </c>
      <c r="R182" s="1227">
        <f t="shared" si="13"/>
        <v>2.3671232876712329</v>
      </c>
      <c r="S182" s="1230" t="s">
        <v>428</v>
      </c>
      <c r="T182" s="1230" t="s">
        <v>2238</v>
      </c>
      <c r="U182" s="1222" t="s">
        <v>694</v>
      </c>
      <c r="V182" s="1223"/>
    </row>
    <row r="183" spans="1:22">
      <c r="A183" s="1218" t="s">
        <v>2798</v>
      </c>
      <c r="B183" s="1219">
        <v>32325</v>
      </c>
      <c r="C183" s="1220" t="s">
        <v>2700</v>
      </c>
      <c r="D183" s="1221">
        <v>40</v>
      </c>
      <c r="E183" s="1222" t="s">
        <v>953</v>
      </c>
      <c r="F183" s="1222" t="s">
        <v>653</v>
      </c>
      <c r="G183" s="1222" t="s">
        <v>954</v>
      </c>
      <c r="H183" s="1223" t="s">
        <v>2682</v>
      </c>
      <c r="I183" s="1233">
        <v>29393</v>
      </c>
      <c r="J183" s="1224">
        <v>42760</v>
      </c>
      <c r="K183" s="1225">
        <f t="shared" si="11"/>
        <v>13174</v>
      </c>
      <c r="L183" s="1225">
        <f t="shared" si="14"/>
        <v>36.093150684931508</v>
      </c>
      <c r="M183" s="1226" t="s">
        <v>2680</v>
      </c>
      <c r="N183" s="1227" t="s">
        <v>757</v>
      </c>
      <c r="O183" s="1228">
        <v>39434</v>
      </c>
      <c r="P183" s="1229">
        <v>42760</v>
      </c>
      <c r="Q183" s="1230">
        <f t="shared" si="12"/>
        <v>3277</v>
      </c>
      <c r="R183" s="1227">
        <f t="shared" si="13"/>
        <v>8.9780821917808211</v>
      </c>
      <c r="S183" s="1230" t="s">
        <v>428</v>
      </c>
      <c r="T183" s="1230" t="s">
        <v>2238</v>
      </c>
      <c r="U183" s="1222" t="s">
        <v>694</v>
      </c>
      <c r="V183" s="1222"/>
    </row>
    <row r="184" spans="1:22">
      <c r="A184" s="1218" t="s">
        <v>2063</v>
      </c>
      <c r="B184" s="1219">
        <v>38908</v>
      </c>
      <c r="C184" s="1220" t="s">
        <v>532</v>
      </c>
      <c r="D184" s="1221">
        <v>40</v>
      </c>
      <c r="E184" s="1222" t="s">
        <v>955</v>
      </c>
      <c r="F184" s="1222" t="s">
        <v>655</v>
      </c>
      <c r="G184" s="1222" t="s">
        <v>2682</v>
      </c>
      <c r="H184" s="1223" t="s">
        <v>2682</v>
      </c>
      <c r="I184" s="1233">
        <v>28967</v>
      </c>
      <c r="J184" s="1224">
        <v>42760</v>
      </c>
      <c r="K184" s="1225">
        <f t="shared" si="11"/>
        <v>13593</v>
      </c>
      <c r="L184" s="1225">
        <f t="shared" si="14"/>
        <v>37.241095890410961</v>
      </c>
      <c r="M184" s="1226" t="s">
        <v>2686</v>
      </c>
      <c r="N184" s="1227" t="s">
        <v>2688</v>
      </c>
      <c r="O184" s="1228">
        <v>41899</v>
      </c>
      <c r="P184" s="1229">
        <v>42760</v>
      </c>
      <c r="Q184" s="1230">
        <f t="shared" si="12"/>
        <v>848</v>
      </c>
      <c r="R184" s="1227">
        <f t="shared" si="13"/>
        <v>2.3232876712328765</v>
      </c>
      <c r="S184" s="1230" t="s">
        <v>428</v>
      </c>
      <c r="T184" s="1230" t="s">
        <v>2238</v>
      </c>
      <c r="U184" s="1222" t="s">
        <v>694</v>
      </c>
      <c r="V184" s="1222"/>
    </row>
    <row r="185" spans="1:22">
      <c r="A185" s="1218" t="s">
        <v>2810</v>
      </c>
      <c r="B185" s="1219">
        <v>18328</v>
      </c>
      <c r="C185" s="1220" t="s">
        <v>532</v>
      </c>
      <c r="D185" s="1221">
        <v>40</v>
      </c>
      <c r="E185" s="1222" t="s">
        <v>954</v>
      </c>
      <c r="F185" s="1222" t="s">
        <v>655</v>
      </c>
      <c r="G185" s="1222">
        <v>2</v>
      </c>
      <c r="H185" s="1223" t="s">
        <v>2679</v>
      </c>
      <c r="I185" s="1233">
        <v>22838</v>
      </c>
      <c r="J185" s="1224">
        <v>42760</v>
      </c>
      <c r="K185" s="1225">
        <f t="shared" si="11"/>
        <v>19634</v>
      </c>
      <c r="L185" s="1225">
        <f t="shared" si="14"/>
        <v>53.791780821917811</v>
      </c>
      <c r="M185" s="1226" t="s">
        <v>2680</v>
      </c>
      <c r="N185" s="1227" t="s">
        <v>757</v>
      </c>
      <c r="O185" s="1228">
        <v>36141</v>
      </c>
      <c r="P185" s="1229">
        <v>42760</v>
      </c>
      <c r="Q185" s="1230">
        <f t="shared" si="12"/>
        <v>6523</v>
      </c>
      <c r="R185" s="1227">
        <f t="shared" si="13"/>
        <v>17.87123287671233</v>
      </c>
      <c r="S185" s="1230" t="s">
        <v>428</v>
      </c>
      <c r="T185" s="1230" t="s">
        <v>2238</v>
      </c>
      <c r="U185" s="1222" t="s">
        <v>694</v>
      </c>
      <c r="V185" s="1222"/>
    </row>
    <row r="186" spans="1:22">
      <c r="A186" s="1218" t="s">
        <v>2818</v>
      </c>
      <c r="B186" s="1219">
        <v>32289</v>
      </c>
      <c r="C186" s="1220" t="s">
        <v>532</v>
      </c>
      <c r="D186" s="1221">
        <v>40</v>
      </c>
      <c r="E186" s="1222" t="s">
        <v>954</v>
      </c>
      <c r="F186" s="1222" t="s">
        <v>655</v>
      </c>
      <c r="G186" s="1222">
        <v>1</v>
      </c>
      <c r="H186" s="1223" t="s">
        <v>2682</v>
      </c>
      <c r="I186" s="1233">
        <v>25756</v>
      </c>
      <c r="J186" s="1224">
        <v>42760</v>
      </c>
      <c r="K186" s="1225">
        <f t="shared" si="11"/>
        <v>16758</v>
      </c>
      <c r="L186" s="1225">
        <f t="shared" si="14"/>
        <v>45.912328767123284</v>
      </c>
      <c r="M186" s="1226" t="s">
        <v>2680</v>
      </c>
      <c r="N186" s="1227" t="s">
        <v>757</v>
      </c>
      <c r="O186" s="1228">
        <v>39353</v>
      </c>
      <c r="P186" s="1229">
        <v>42760</v>
      </c>
      <c r="Q186" s="1230">
        <f t="shared" si="12"/>
        <v>3357</v>
      </c>
      <c r="R186" s="1227">
        <f t="shared" si="13"/>
        <v>9.1972602739726028</v>
      </c>
      <c r="S186" s="1230" t="s">
        <v>428</v>
      </c>
      <c r="T186" s="1230" t="s">
        <v>2238</v>
      </c>
      <c r="U186" s="1222" t="s">
        <v>952</v>
      </c>
      <c r="V186" s="1222"/>
    </row>
    <row r="187" spans="1:22">
      <c r="A187" s="1218" t="s">
        <v>2833</v>
      </c>
      <c r="B187" s="1219">
        <v>13029</v>
      </c>
      <c r="C187" s="1220" t="s">
        <v>532</v>
      </c>
      <c r="D187" s="1221">
        <v>40</v>
      </c>
      <c r="E187" s="1222" t="s">
        <v>954</v>
      </c>
      <c r="F187" s="1222" t="s">
        <v>655</v>
      </c>
      <c r="G187" s="1222">
        <v>2</v>
      </c>
      <c r="H187" s="1223" t="s">
        <v>2682</v>
      </c>
      <c r="I187" s="1233">
        <v>22681</v>
      </c>
      <c r="J187" s="1224">
        <v>42760</v>
      </c>
      <c r="K187" s="1225">
        <f t="shared" si="11"/>
        <v>19791</v>
      </c>
      <c r="L187" s="1225">
        <f t="shared" si="14"/>
        <v>54.221917808219175</v>
      </c>
      <c r="M187" s="1226" t="s">
        <v>2680</v>
      </c>
      <c r="N187" s="1227" t="s">
        <v>757</v>
      </c>
      <c r="O187" s="1228">
        <v>32988</v>
      </c>
      <c r="P187" s="1229">
        <v>42760</v>
      </c>
      <c r="Q187" s="1230">
        <f t="shared" si="12"/>
        <v>9630</v>
      </c>
      <c r="R187" s="1227">
        <f t="shared" si="13"/>
        <v>26.383561643835616</v>
      </c>
      <c r="S187" s="1230" t="s">
        <v>428</v>
      </c>
      <c r="T187" s="1230" t="s">
        <v>2238</v>
      </c>
      <c r="U187" s="1222" t="s">
        <v>952</v>
      </c>
      <c r="V187" s="1222"/>
    </row>
    <row r="188" spans="1:22">
      <c r="A188" s="1218" t="s">
        <v>2840</v>
      </c>
      <c r="B188" s="1219">
        <v>24164</v>
      </c>
      <c r="C188" s="1220" t="s">
        <v>532</v>
      </c>
      <c r="D188" s="1221">
        <v>40</v>
      </c>
      <c r="E188" s="1222" t="s">
        <v>954</v>
      </c>
      <c r="F188" s="1222" t="s">
        <v>655</v>
      </c>
      <c r="G188" s="1222">
        <v>1</v>
      </c>
      <c r="H188" s="1223" t="s">
        <v>2682</v>
      </c>
      <c r="I188" s="1233">
        <v>25489</v>
      </c>
      <c r="J188" s="1224">
        <v>42760</v>
      </c>
      <c r="K188" s="1225">
        <f t="shared" si="11"/>
        <v>17022</v>
      </c>
      <c r="L188" s="1225">
        <f t="shared" si="14"/>
        <v>46.635616438356166</v>
      </c>
      <c r="M188" s="1226" t="s">
        <v>2680</v>
      </c>
      <c r="N188" s="1227" t="s">
        <v>757</v>
      </c>
      <c r="O188" s="1228">
        <v>37127</v>
      </c>
      <c r="P188" s="1229">
        <v>42760</v>
      </c>
      <c r="Q188" s="1230">
        <f t="shared" si="12"/>
        <v>5551</v>
      </c>
      <c r="R188" s="1227">
        <f t="shared" si="13"/>
        <v>15.208219178082192</v>
      </c>
      <c r="S188" s="1230" t="s">
        <v>428</v>
      </c>
      <c r="T188" s="1230" t="s">
        <v>2238</v>
      </c>
      <c r="U188" s="1222" t="s">
        <v>694</v>
      </c>
      <c r="V188" s="1222"/>
    </row>
    <row r="189" spans="1:22">
      <c r="A189" s="1218" t="s">
        <v>2843</v>
      </c>
      <c r="B189" s="1219">
        <v>33731</v>
      </c>
      <c r="C189" s="1220" t="s">
        <v>2700</v>
      </c>
      <c r="D189" s="1221">
        <v>40</v>
      </c>
      <c r="E189" s="1222" t="s">
        <v>954</v>
      </c>
      <c r="F189" s="1222" t="s">
        <v>661</v>
      </c>
      <c r="G189" s="1223" t="s">
        <v>2682</v>
      </c>
      <c r="H189" s="1223" t="s">
        <v>2682</v>
      </c>
      <c r="I189" s="1233">
        <v>29164</v>
      </c>
      <c r="J189" s="1224">
        <v>42760</v>
      </c>
      <c r="K189" s="1225">
        <f t="shared" si="11"/>
        <v>13400</v>
      </c>
      <c r="L189" s="1225">
        <f t="shared" si="14"/>
        <v>36.712328767123289</v>
      </c>
      <c r="M189" s="1226" t="s">
        <v>2680</v>
      </c>
      <c r="N189" s="1227" t="s">
        <v>757</v>
      </c>
      <c r="O189" s="1228">
        <v>40648</v>
      </c>
      <c r="P189" s="1229">
        <v>42760</v>
      </c>
      <c r="Q189" s="1230">
        <f t="shared" si="12"/>
        <v>2080</v>
      </c>
      <c r="R189" s="1227">
        <f t="shared" si="13"/>
        <v>5.6986301369863011</v>
      </c>
      <c r="S189" s="1230" t="s">
        <v>428</v>
      </c>
      <c r="T189" s="1230" t="s">
        <v>2238</v>
      </c>
      <c r="U189" s="1222" t="s">
        <v>952</v>
      </c>
      <c r="V189" s="1222"/>
    </row>
    <row r="190" spans="1:22">
      <c r="A190" s="1218" t="s">
        <v>2874</v>
      </c>
      <c r="B190" s="1219">
        <v>39493</v>
      </c>
      <c r="C190" s="1220" t="s">
        <v>532</v>
      </c>
      <c r="D190" s="1221">
        <v>40</v>
      </c>
      <c r="E190" s="1222" t="s">
        <v>954</v>
      </c>
      <c r="F190" s="1222" t="s">
        <v>655</v>
      </c>
      <c r="G190" s="1223" t="s">
        <v>2682</v>
      </c>
      <c r="H190" s="1223" t="s">
        <v>2682</v>
      </c>
      <c r="I190" s="1233">
        <v>25599</v>
      </c>
      <c r="J190" s="1224">
        <v>42760</v>
      </c>
      <c r="K190" s="1225">
        <f t="shared" si="11"/>
        <v>16915</v>
      </c>
      <c r="L190" s="1225">
        <f t="shared" si="14"/>
        <v>46.342465753424655</v>
      </c>
      <c r="M190" s="1226" t="s">
        <v>2686</v>
      </c>
      <c r="N190" s="1227"/>
      <c r="O190" s="1228">
        <v>42213</v>
      </c>
      <c r="P190" s="1229">
        <v>42760</v>
      </c>
      <c r="Q190" s="1230">
        <f t="shared" si="12"/>
        <v>537</v>
      </c>
      <c r="R190" s="1227">
        <f t="shared" si="13"/>
        <v>1.4712328767123288</v>
      </c>
      <c r="S190" s="1230" t="s">
        <v>428</v>
      </c>
      <c r="T190" s="1230" t="s">
        <v>2238</v>
      </c>
      <c r="U190" s="1222" t="s">
        <v>952</v>
      </c>
      <c r="V190" s="1222"/>
    </row>
    <row r="191" spans="1:22">
      <c r="A191" s="1218" t="s">
        <v>2885</v>
      </c>
      <c r="B191" s="1219">
        <v>38215</v>
      </c>
      <c r="C191" s="1220" t="s">
        <v>532</v>
      </c>
      <c r="D191" s="1221">
        <v>40</v>
      </c>
      <c r="E191" s="1222" t="s">
        <v>3</v>
      </c>
      <c r="F191" s="1222" t="s">
        <v>655</v>
      </c>
      <c r="G191" s="1222" t="s">
        <v>954</v>
      </c>
      <c r="H191" s="1223" t="s">
        <v>2679</v>
      </c>
      <c r="I191" s="1233">
        <v>27547</v>
      </c>
      <c r="J191" s="1224">
        <v>42760</v>
      </c>
      <c r="K191" s="1225">
        <f t="shared" si="11"/>
        <v>14993</v>
      </c>
      <c r="L191" s="1225">
        <f t="shared" si="14"/>
        <v>41.076712328767123</v>
      </c>
      <c r="M191" s="1226" t="s">
        <v>2686</v>
      </c>
      <c r="N191" s="1227" t="s">
        <v>2697</v>
      </c>
      <c r="O191" s="1228">
        <v>41618</v>
      </c>
      <c r="P191" s="1229">
        <v>42760</v>
      </c>
      <c r="Q191" s="1230">
        <f t="shared" si="12"/>
        <v>1125</v>
      </c>
      <c r="R191" s="1227">
        <f t="shared" si="13"/>
        <v>3.0821917808219177</v>
      </c>
      <c r="S191" s="1230" t="s">
        <v>428</v>
      </c>
      <c r="T191" s="1230" t="s">
        <v>2238</v>
      </c>
      <c r="U191" s="1222" t="s">
        <v>952</v>
      </c>
      <c r="V191" s="1222"/>
    </row>
    <row r="192" spans="1:22">
      <c r="A192" s="1218" t="s">
        <v>2057</v>
      </c>
      <c r="B192" s="1219">
        <v>39277</v>
      </c>
      <c r="C192" s="1220" t="s">
        <v>2678</v>
      </c>
      <c r="D192" s="1221">
        <v>15</v>
      </c>
      <c r="E192" s="1222">
        <v>0</v>
      </c>
      <c r="F192" s="1222" t="s">
        <v>653</v>
      </c>
      <c r="G192" s="1223" t="s">
        <v>2682</v>
      </c>
      <c r="H192" s="1223" t="s">
        <v>2682</v>
      </c>
      <c r="I192" s="1233">
        <v>28626</v>
      </c>
      <c r="J192" s="1224">
        <v>42760</v>
      </c>
      <c r="K192" s="1225">
        <f t="shared" si="11"/>
        <v>13929</v>
      </c>
      <c r="L192" s="1225">
        <f t="shared" ref="L192:L223" si="15">K192/365</f>
        <v>38.161643835616438</v>
      </c>
      <c r="M192" s="1226" t="s">
        <v>2686</v>
      </c>
      <c r="N192" s="1227" t="s">
        <v>1670</v>
      </c>
      <c r="O192" s="1228">
        <v>42037</v>
      </c>
      <c r="P192" s="1229">
        <v>42760</v>
      </c>
      <c r="Q192" s="1230">
        <f t="shared" si="12"/>
        <v>713</v>
      </c>
      <c r="R192" s="1227">
        <f t="shared" si="13"/>
        <v>1.9534246575342467</v>
      </c>
      <c r="S192" s="1230" t="s">
        <v>428</v>
      </c>
      <c r="T192" s="1230" t="s">
        <v>2691</v>
      </c>
      <c r="U192" s="1222" t="s">
        <v>952</v>
      </c>
      <c r="V192" s="1222"/>
    </row>
    <row r="193" spans="1:22">
      <c r="A193" s="1218" t="s">
        <v>2078</v>
      </c>
      <c r="B193" s="1219">
        <v>39305</v>
      </c>
      <c r="C193" s="1220" t="s">
        <v>532</v>
      </c>
      <c r="D193" s="1221">
        <v>40</v>
      </c>
      <c r="E193" s="1222">
        <v>0</v>
      </c>
      <c r="F193" s="1222" t="s">
        <v>653</v>
      </c>
      <c r="G193" s="1223" t="s">
        <v>2682</v>
      </c>
      <c r="H193" s="1223" t="s">
        <v>2682</v>
      </c>
      <c r="I193" s="1233">
        <v>26812</v>
      </c>
      <c r="J193" s="1224">
        <v>42760</v>
      </c>
      <c r="K193" s="1225">
        <f t="shared" si="11"/>
        <v>15717</v>
      </c>
      <c r="L193" s="1225">
        <f t="shared" si="15"/>
        <v>43.060273972602737</v>
      </c>
      <c r="M193" s="1226" t="s">
        <v>2686</v>
      </c>
      <c r="N193" s="1227" t="s">
        <v>1670</v>
      </c>
      <c r="O193" s="1228">
        <v>42039</v>
      </c>
      <c r="P193" s="1229">
        <v>42760</v>
      </c>
      <c r="Q193" s="1230">
        <f t="shared" si="12"/>
        <v>711</v>
      </c>
      <c r="R193" s="1227">
        <f t="shared" si="13"/>
        <v>1.9479452054794522</v>
      </c>
      <c r="S193" s="1230" t="s">
        <v>428</v>
      </c>
      <c r="T193" s="1230" t="s">
        <v>2691</v>
      </c>
      <c r="U193" s="1222" t="s">
        <v>952</v>
      </c>
      <c r="V193" s="1222"/>
    </row>
    <row r="194" spans="1:22">
      <c r="A194" s="1232" t="s">
        <v>2065</v>
      </c>
      <c r="B194" s="1219">
        <v>40391</v>
      </c>
      <c r="C194" s="1220" t="s">
        <v>532</v>
      </c>
      <c r="D194" s="1221">
        <v>15</v>
      </c>
      <c r="E194" s="1222">
        <v>0</v>
      </c>
      <c r="F194" s="1222" t="s">
        <v>655</v>
      </c>
      <c r="G194" s="1223" t="s">
        <v>2682</v>
      </c>
      <c r="H194" s="1223" t="s">
        <v>2682</v>
      </c>
      <c r="I194" s="1233">
        <v>27575</v>
      </c>
      <c r="J194" s="1224">
        <v>42760</v>
      </c>
      <c r="K194" s="1225">
        <f t="shared" si="11"/>
        <v>14965</v>
      </c>
      <c r="L194" s="1225">
        <f t="shared" si="15"/>
        <v>41</v>
      </c>
      <c r="M194" s="1226" t="s">
        <v>2686</v>
      </c>
      <c r="N194" s="1227"/>
      <c r="O194" s="1228">
        <v>42499</v>
      </c>
      <c r="P194" s="1229">
        <v>42760</v>
      </c>
      <c r="Q194" s="1230">
        <f t="shared" si="12"/>
        <v>256</v>
      </c>
      <c r="R194" s="1227">
        <f t="shared" si="13"/>
        <v>0.70136986301369864</v>
      </c>
      <c r="S194" s="1230" t="s">
        <v>428</v>
      </c>
      <c r="T194" s="1230" t="s">
        <v>2691</v>
      </c>
      <c r="U194" s="1222" t="s">
        <v>694</v>
      </c>
      <c r="V194" s="1222"/>
    </row>
    <row r="195" spans="1:22">
      <c r="A195" s="1218" t="s">
        <v>2692</v>
      </c>
      <c r="B195" s="1219">
        <v>32344</v>
      </c>
      <c r="C195" s="1220" t="s">
        <v>532</v>
      </c>
      <c r="D195" s="1221">
        <v>40</v>
      </c>
      <c r="E195" s="1222" t="s">
        <v>954</v>
      </c>
      <c r="F195" s="1222" t="s">
        <v>655</v>
      </c>
      <c r="G195" s="1222">
        <v>1</v>
      </c>
      <c r="H195" s="1223" t="s">
        <v>2682</v>
      </c>
      <c r="I195" s="1233">
        <v>25770</v>
      </c>
      <c r="J195" s="1224">
        <v>42760</v>
      </c>
      <c r="K195" s="1225">
        <f t="shared" si="11"/>
        <v>16744</v>
      </c>
      <c r="L195" s="1225">
        <f t="shared" si="15"/>
        <v>45.873972602739727</v>
      </c>
      <c r="M195" s="1226" t="s">
        <v>2680</v>
      </c>
      <c r="N195" s="1227" t="s">
        <v>757</v>
      </c>
      <c r="O195" s="1228">
        <v>39342</v>
      </c>
      <c r="P195" s="1229">
        <v>42760</v>
      </c>
      <c r="Q195" s="1230">
        <f t="shared" si="12"/>
        <v>3368</v>
      </c>
      <c r="R195" s="1227">
        <f t="shared" si="13"/>
        <v>9.2273972602739729</v>
      </c>
      <c r="S195" s="1230" t="s">
        <v>428</v>
      </c>
      <c r="T195" s="1230" t="s">
        <v>2237</v>
      </c>
      <c r="U195" s="1222" t="s">
        <v>952</v>
      </c>
      <c r="V195" s="1223"/>
    </row>
    <row r="196" spans="1:22">
      <c r="A196" s="1218" t="s">
        <v>2711</v>
      </c>
      <c r="B196" s="1219">
        <v>32253</v>
      </c>
      <c r="C196" s="1220" t="s">
        <v>2678</v>
      </c>
      <c r="D196" s="1221">
        <v>20</v>
      </c>
      <c r="E196" s="1222" t="s">
        <v>953</v>
      </c>
      <c r="F196" s="1222" t="s">
        <v>655</v>
      </c>
      <c r="G196" s="1223" t="s">
        <v>2682</v>
      </c>
      <c r="H196" s="1223" t="s">
        <v>2682</v>
      </c>
      <c r="I196" s="1233">
        <v>23933</v>
      </c>
      <c r="J196" s="1224">
        <v>42760</v>
      </c>
      <c r="K196" s="1225">
        <f t="shared" si="11"/>
        <v>18555</v>
      </c>
      <c r="L196" s="1225">
        <f t="shared" si="15"/>
        <v>50.835616438356162</v>
      </c>
      <c r="M196" s="1226" t="s">
        <v>2680</v>
      </c>
      <c r="N196" s="1227" t="s">
        <v>757</v>
      </c>
      <c r="O196" s="1228">
        <v>39342</v>
      </c>
      <c r="P196" s="1229">
        <v>42760</v>
      </c>
      <c r="Q196" s="1230">
        <f t="shared" si="12"/>
        <v>3368</v>
      </c>
      <c r="R196" s="1227">
        <f t="shared" si="13"/>
        <v>9.2273972602739729</v>
      </c>
      <c r="S196" s="1230" t="s">
        <v>428</v>
      </c>
      <c r="T196" s="1230" t="s">
        <v>2237</v>
      </c>
      <c r="U196" s="1222" t="s">
        <v>952</v>
      </c>
      <c r="V196" s="1222"/>
    </row>
    <row r="197" spans="1:22">
      <c r="A197" s="1218" t="s">
        <v>2714</v>
      </c>
      <c r="B197" s="1219">
        <v>38549</v>
      </c>
      <c r="C197" s="1220" t="s">
        <v>532</v>
      </c>
      <c r="D197" s="1221">
        <v>40</v>
      </c>
      <c r="E197" s="1222" t="s">
        <v>3</v>
      </c>
      <c r="F197" s="1222" t="s">
        <v>655</v>
      </c>
      <c r="G197" s="1223" t="s">
        <v>2682</v>
      </c>
      <c r="H197" s="1223" t="s">
        <v>2679</v>
      </c>
      <c r="I197" s="1233">
        <v>26989</v>
      </c>
      <c r="J197" s="1224">
        <v>42760</v>
      </c>
      <c r="K197" s="1225">
        <f t="shared" ref="K197:K247" si="16">DAYS360(I197,J197)</f>
        <v>15544</v>
      </c>
      <c r="L197" s="1225">
        <f t="shared" si="15"/>
        <v>42.586301369863016</v>
      </c>
      <c r="M197" s="1226" t="s">
        <v>2680</v>
      </c>
      <c r="N197" s="1227" t="s">
        <v>757</v>
      </c>
      <c r="O197" s="1228">
        <v>41768</v>
      </c>
      <c r="P197" s="1229">
        <v>42760</v>
      </c>
      <c r="Q197" s="1230">
        <f t="shared" ref="Q197:Q247" si="17">DAYS360(O197,P197,TRUE)</f>
        <v>976</v>
      </c>
      <c r="R197" s="1227">
        <f t="shared" ref="R197:R247" si="18">Q197/365</f>
        <v>2.6739726027397261</v>
      </c>
      <c r="S197" s="1230" t="s">
        <v>428</v>
      </c>
      <c r="T197" s="1230" t="s">
        <v>2237</v>
      </c>
      <c r="U197" s="1222" t="s">
        <v>952</v>
      </c>
      <c r="V197" s="1223"/>
    </row>
    <row r="198" spans="1:22">
      <c r="A198" s="1218" t="s">
        <v>2727</v>
      </c>
      <c r="B198" s="1219">
        <v>30959</v>
      </c>
      <c r="C198" s="1220" t="s">
        <v>532</v>
      </c>
      <c r="D198" s="1221">
        <v>40</v>
      </c>
      <c r="E198" s="1222" t="s">
        <v>954</v>
      </c>
      <c r="F198" s="1222" t="s">
        <v>655</v>
      </c>
      <c r="G198" s="1222">
        <v>2</v>
      </c>
      <c r="H198" s="1223" t="s">
        <v>2679</v>
      </c>
      <c r="I198" s="1233">
        <v>25544</v>
      </c>
      <c r="J198" s="1224">
        <v>42760</v>
      </c>
      <c r="K198" s="1225">
        <f t="shared" si="16"/>
        <v>16968</v>
      </c>
      <c r="L198" s="1225">
        <f t="shared" si="15"/>
        <v>46.487671232876714</v>
      </c>
      <c r="M198" s="1226" t="s">
        <v>2680</v>
      </c>
      <c r="N198" s="1227" t="s">
        <v>757</v>
      </c>
      <c r="O198" s="1228">
        <v>38719</v>
      </c>
      <c r="P198" s="1229">
        <v>42760</v>
      </c>
      <c r="Q198" s="1230">
        <f t="shared" si="17"/>
        <v>3983</v>
      </c>
      <c r="R198" s="1227">
        <f t="shared" si="18"/>
        <v>10.912328767123288</v>
      </c>
      <c r="S198" s="1230" t="s">
        <v>428</v>
      </c>
      <c r="T198" s="1230" t="s">
        <v>2237</v>
      </c>
      <c r="U198" s="1222" t="s">
        <v>694</v>
      </c>
      <c r="V198" s="1222"/>
    </row>
    <row r="199" spans="1:22">
      <c r="A199" s="1218" t="s">
        <v>2730</v>
      </c>
      <c r="B199" s="1219">
        <v>35166</v>
      </c>
      <c r="C199" s="1220" t="s">
        <v>532</v>
      </c>
      <c r="D199" s="1221">
        <v>40</v>
      </c>
      <c r="E199" s="1222" t="s">
        <v>954</v>
      </c>
      <c r="F199" s="1222" t="s">
        <v>655</v>
      </c>
      <c r="G199" s="1222">
        <v>2</v>
      </c>
      <c r="H199" s="1223" t="s">
        <v>2679</v>
      </c>
      <c r="I199" s="1233">
        <v>24169</v>
      </c>
      <c r="J199" s="1224">
        <v>42760</v>
      </c>
      <c r="K199" s="1225">
        <f t="shared" si="16"/>
        <v>18322</v>
      </c>
      <c r="L199" s="1225">
        <f t="shared" si="15"/>
        <v>50.197260273972603</v>
      </c>
      <c r="M199" s="1226" t="s">
        <v>2680</v>
      </c>
      <c r="N199" s="1227" t="s">
        <v>757</v>
      </c>
      <c r="O199" s="1228">
        <v>40453</v>
      </c>
      <c r="P199" s="1229">
        <v>42760</v>
      </c>
      <c r="Q199" s="1230">
        <f t="shared" si="17"/>
        <v>2273</v>
      </c>
      <c r="R199" s="1227">
        <f t="shared" si="18"/>
        <v>6.2273972602739729</v>
      </c>
      <c r="S199" s="1230" t="s">
        <v>428</v>
      </c>
      <c r="T199" s="1230" t="s">
        <v>2237</v>
      </c>
      <c r="U199" s="1222" t="s">
        <v>952</v>
      </c>
      <c r="V199" s="1222"/>
    </row>
    <row r="200" spans="1:22">
      <c r="A200" s="1218" t="s">
        <v>2076</v>
      </c>
      <c r="B200" s="1219">
        <v>37544</v>
      </c>
      <c r="C200" s="1220" t="s">
        <v>532</v>
      </c>
      <c r="D200" s="1221">
        <v>6</v>
      </c>
      <c r="E200" s="1222">
        <v>0</v>
      </c>
      <c r="F200" s="1222" t="s">
        <v>655</v>
      </c>
      <c r="G200" s="1223" t="s">
        <v>2682</v>
      </c>
      <c r="H200" s="1223" t="s">
        <v>2682</v>
      </c>
      <c r="I200" s="1233">
        <v>25626</v>
      </c>
      <c r="J200" s="1224">
        <v>42760</v>
      </c>
      <c r="K200" s="1225">
        <f t="shared" si="16"/>
        <v>16888</v>
      </c>
      <c r="L200" s="1225">
        <f t="shared" si="15"/>
        <v>46.268493150684932</v>
      </c>
      <c r="M200" s="1226" t="s">
        <v>2686</v>
      </c>
      <c r="N200" s="1227"/>
      <c r="O200" s="1228">
        <v>41684</v>
      </c>
      <c r="P200" s="1229">
        <v>42760</v>
      </c>
      <c r="Q200" s="1230">
        <f t="shared" si="17"/>
        <v>1061</v>
      </c>
      <c r="R200" s="1227">
        <f t="shared" si="18"/>
        <v>2.9068493150684933</v>
      </c>
      <c r="S200" s="1230" t="s">
        <v>428</v>
      </c>
      <c r="T200" s="1230" t="s">
        <v>2237</v>
      </c>
      <c r="U200" s="1222" t="s">
        <v>694</v>
      </c>
      <c r="V200" s="1222"/>
    </row>
    <row r="201" spans="1:22">
      <c r="A201" s="1218" t="s">
        <v>2746</v>
      </c>
      <c r="B201" s="1219">
        <v>27700</v>
      </c>
      <c r="C201" s="1220" t="s">
        <v>532</v>
      </c>
      <c r="D201" s="1221">
        <v>40</v>
      </c>
      <c r="E201" s="1222" t="s">
        <v>954</v>
      </c>
      <c r="F201" s="1222" t="s">
        <v>655</v>
      </c>
      <c r="G201" s="1222" t="s">
        <v>2682</v>
      </c>
      <c r="H201" s="1223" t="s">
        <v>2682</v>
      </c>
      <c r="I201" s="1233">
        <v>24895</v>
      </c>
      <c r="J201" s="1224">
        <v>42760</v>
      </c>
      <c r="K201" s="1225">
        <f t="shared" si="16"/>
        <v>17608</v>
      </c>
      <c r="L201" s="1225">
        <f t="shared" si="15"/>
        <v>48.241095890410961</v>
      </c>
      <c r="M201" s="1226" t="s">
        <v>2680</v>
      </c>
      <c r="N201" s="1227" t="s">
        <v>757</v>
      </c>
      <c r="O201" s="1228">
        <v>36770</v>
      </c>
      <c r="P201" s="1229">
        <v>42760</v>
      </c>
      <c r="Q201" s="1230">
        <f t="shared" si="17"/>
        <v>5904</v>
      </c>
      <c r="R201" s="1227">
        <f t="shared" si="18"/>
        <v>16.175342465753424</v>
      </c>
      <c r="S201" s="1230" t="s">
        <v>428</v>
      </c>
      <c r="T201" s="1230" t="s">
        <v>2237</v>
      </c>
      <c r="U201" s="1222" t="s">
        <v>694</v>
      </c>
      <c r="V201" s="1223"/>
    </row>
    <row r="202" spans="1:22">
      <c r="A202" s="1218" t="s">
        <v>2756</v>
      </c>
      <c r="B202" s="1219">
        <v>32884</v>
      </c>
      <c r="C202" s="1220" t="s">
        <v>532</v>
      </c>
      <c r="D202" s="1221">
        <v>40</v>
      </c>
      <c r="E202" s="1222" t="s">
        <v>954</v>
      </c>
      <c r="F202" s="1222" t="s">
        <v>655</v>
      </c>
      <c r="G202" s="1222">
        <v>1</v>
      </c>
      <c r="H202" s="1223" t="s">
        <v>2682</v>
      </c>
      <c r="I202" s="1233">
        <v>28113</v>
      </c>
      <c r="J202" s="1224">
        <v>42760</v>
      </c>
      <c r="K202" s="1225">
        <f t="shared" si="16"/>
        <v>14436</v>
      </c>
      <c r="L202" s="1225">
        <f t="shared" si="15"/>
        <v>39.550684931506851</v>
      </c>
      <c r="M202" s="1226" t="s">
        <v>2680</v>
      </c>
      <c r="N202" s="1227" t="s">
        <v>757</v>
      </c>
      <c r="O202" s="1228">
        <v>39615</v>
      </c>
      <c r="P202" s="1229">
        <v>42760</v>
      </c>
      <c r="Q202" s="1230">
        <f t="shared" si="17"/>
        <v>3099</v>
      </c>
      <c r="R202" s="1227">
        <f t="shared" si="18"/>
        <v>8.4904109589041088</v>
      </c>
      <c r="S202" s="1230" t="s">
        <v>428</v>
      </c>
      <c r="T202" s="1230" t="s">
        <v>2237</v>
      </c>
      <c r="U202" s="1222" t="s">
        <v>952</v>
      </c>
      <c r="V202" s="1223"/>
    </row>
    <row r="203" spans="1:22">
      <c r="A203" s="1218" t="s">
        <v>2777</v>
      </c>
      <c r="B203" s="1219">
        <v>35620</v>
      </c>
      <c r="C203" s="1220" t="s">
        <v>532</v>
      </c>
      <c r="D203" s="1221">
        <v>40</v>
      </c>
      <c r="E203" s="1222" t="s">
        <v>954</v>
      </c>
      <c r="F203" s="1222" t="s">
        <v>655</v>
      </c>
      <c r="G203" s="1222">
        <v>1</v>
      </c>
      <c r="H203" s="1223" t="s">
        <v>2679</v>
      </c>
      <c r="I203" s="1233">
        <v>22791</v>
      </c>
      <c r="J203" s="1224">
        <v>42760</v>
      </c>
      <c r="K203" s="1225">
        <f t="shared" si="16"/>
        <v>19680</v>
      </c>
      <c r="L203" s="1225">
        <f t="shared" si="15"/>
        <v>53.917808219178085</v>
      </c>
      <c r="M203" s="1226" t="s">
        <v>2680</v>
      </c>
      <c r="N203" s="1227" t="s">
        <v>757</v>
      </c>
      <c r="O203" s="1228">
        <v>40631</v>
      </c>
      <c r="P203" s="1229">
        <v>42760</v>
      </c>
      <c r="Q203" s="1230">
        <f t="shared" si="17"/>
        <v>2096</v>
      </c>
      <c r="R203" s="1227">
        <f t="shared" si="18"/>
        <v>5.7424657534246579</v>
      </c>
      <c r="S203" s="1230" t="s">
        <v>428</v>
      </c>
      <c r="T203" s="1230" t="s">
        <v>2237</v>
      </c>
      <c r="U203" s="1222" t="s">
        <v>694</v>
      </c>
      <c r="V203" s="1222"/>
    </row>
    <row r="204" spans="1:22">
      <c r="A204" s="1218" t="s">
        <v>2066</v>
      </c>
      <c r="B204" s="1219">
        <v>32369</v>
      </c>
      <c r="C204" s="1220" t="s">
        <v>2678</v>
      </c>
      <c r="D204" s="1221">
        <v>20</v>
      </c>
      <c r="E204" s="1222" t="s">
        <v>953</v>
      </c>
      <c r="F204" s="1222" t="s">
        <v>655</v>
      </c>
      <c r="G204" s="1223" t="s">
        <v>2682</v>
      </c>
      <c r="H204" s="1223" t="s">
        <v>2682</v>
      </c>
      <c r="I204" s="1233">
        <v>26964</v>
      </c>
      <c r="J204" s="1224">
        <v>42760</v>
      </c>
      <c r="K204" s="1225">
        <f t="shared" si="16"/>
        <v>15568</v>
      </c>
      <c r="L204" s="1225">
        <f t="shared" si="15"/>
        <v>42.652054794520545</v>
      </c>
      <c r="M204" s="1226" t="s">
        <v>2680</v>
      </c>
      <c r="N204" s="1227"/>
      <c r="O204" s="1228">
        <v>41372</v>
      </c>
      <c r="P204" s="1229">
        <v>42760</v>
      </c>
      <c r="Q204" s="1230">
        <f t="shared" si="17"/>
        <v>1367</v>
      </c>
      <c r="R204" s="1227">
        <f t="shared" si="18"/>
        <v>3.7452054794520548</v>
      </c>
      <c r="S204" s="1230" t="s">
        <v>428</v>
      </c>
      <c r="T204" s="1230" t="s">
        <v>2237</v>
      </c>
      <c r="U204" s="1222" t="s">
        <v>694</v>
      </c>
      <c r="V204" s="1223"/>
    </row>
    <row r="205" spans="1:22">
      <c r="A205" s="1218" t="s">
        <v>2779</v>
      </c>
      <c r="B205" s="1219">
        <v>30971</v>
      </c>
      <c r="C205" s="1220" t="s">
        <v>532</v>
      </c>
      <c r="D205" s="1221">
        <v>40</v>
      </c>
      <c r="E205" s="1222" t="s">
        <v>954</v>
      </c>
      <c r="F205" s="1222" t="s">
        <v>655</v>
      </c>
      <c r="G205" s="1223" t="s">
        <v>2682</v>
      </c>
      <c r="H205" s="1223" t="s">
        <v>2682</v>
      </c>
      <c r="I205" s="1233">
        <v>26559</v>
      </c>
      <c r="J205" s="1224">
        <v>42760</v>
      </c>
      <c r="K205" s="1225">
        <f t="shared" si="16"/>
        <v>15968</v>
      </c>
      <c r="L205" s="1225">
        <f t="shared" si="15"/>
        <v>43.747945205479454</v>
      </c>
      <c r="M205" s="1226" t="s">
        <v>2680</v>
      </c>
      <c r="N205" s="1227" t="s">
        <v>757</v>
      </c>
      <c r="O205" s="1228">
        <v>38729</v>
      </c>
      <c r="P205" s="1229">
        <v>42760</v>
      </c>
      <c r="Q205" s="1230">
        <f t="shared" si="17"/>
        <v>3973</v>
      </c>
      <c r="R205" s="1227">
        <f t="shared" si="18"/>
        <v>10.884931506849314</v>
      </c>
      <c r="S205" s="1230" t="s">
        <v>428</v>
      </c>
      <c r="T205" s="1230" t="s">
        <v>2237</v>
      </c>
      <c r="U205" s="1222" t="s">
        <v>694</v>
      </c>
      <c r="V205" s="1223"/>
    </row>
    <row r="206" spans="1:22">
      <c r="A206" s="1218" t="s">
        <v>2796</v>
      </c>
      <c r="B206" s="1219">
        <v>32544</v>
      </c>
      <c r="C206" s="1220" t="s">
        <v>2678</v>
      </c>
      <c r="D206" s="1221">
        <v>40</v>
      </c>
      <c r="E206" s="1222" t="s">
        <v>954</v>
      </c>
      <c r="F206" s="1222" t="s">
        <v>655</v>
      </c>
      <c r="G206" s="1223" t="s">
        <v>2682</v>
      </c>
      <c r="H206" s="1223" t="s">
        <v>2679</v>
      </c>
      <c r="I206" s="1233">
        <v>25600</v>
      </c>
      <c r="J206" s="1224">
        <v>42760</v>
      </c>
      <c r="K206" s="1225">
        <f t="shared" si="16"/>
        <v>16914</v>
      </c>
      <c r="L206" s="1225">
        <f t="shared" si="15"/>
        <v>46.339726027397262</v>
      </c>
      <c r="M206" s="1226" t="s">
        <v>2680</v>
      </c>
      <c r="N206" s="1227" t="s">
        <v>757</v>
      </c>
      <c r="O206" s="1228">
        <v>39449</v>
      </c>
      <c r="P206" s="1229">
        <v>42760</v>
      </c>
      <c r="Q206" s="1230">
        <f t="shared" si="17"/>
        <v>3263</v>
      </c>
      <c r="R206" s="1227">
        <f t="shared" si="18"/>
        <v>8.9397260273972599</v>
      </c>
      <c r="S206" s="1230" t="s">
        <v>428</v>
      </c>
      <c r="T206" s="1230" t="s">
        <v>2237</v>
      </c>
      <c r="U206" s="1222" t="s">
        <v>694</v>
      </c>
      <c r="V206" s="1222"/>
    </row>
    <row r="207" spans="1:22">
      <c r="A207" s="1218" t="s">
        <v>2805</v>
      </c>
      <c r="B207" s="1219">
        <v>38334</v>
      </c>
      <c r="C207" s="1220" t="s">
        <v>532</v>
      </c>
      <c r="D207" s="1221">
        <v>40</v>
      </c>
      <c r="E207" s="1222" t="s">
        <v>954</v>
      </c>
      <c r="F207" s="1222" t="s">
        <v>655</v>
      </c>
      <c r="G207" s="1223" t="s">
        <v>2682</v>
      </c>
      <c r="H207" s="1223" t="s">
        <v>2682</v>
      </c>
      <c r="I207" s="1233">
        <v>23699</v>
      </c>
      <c r="J207" s="1224">
        <v>42760</v>
      </c>
      <c r="K207" s="1225">
        <f t="shared" si="16"/>
        <v>18787</v>
      </c>
      <c r="L207" s="1225">
        <f t="shared" si="15"/>
        <v>51.471232876712328</v>
      </c>
      <c r="M207" s="1226" t="s">
        <v>2680</v>
      </c>
      <c r="N207" s="1227" t="s">
        <v>757</v>
      </c>
      <c r="O207" s="1228">
        <v>41699</v>
      </c>
      <c r="P207" s="1229">
        <v>42760</v>
      </c>
      <c r="Q207" s="1230">
        <f t="shared" si="17"/>
        <v>1044</v>
      </c>
      <c r="R207" s="1227">
        <f t="shared" si="18"/>
        <v>2.8602739726027395</v>
      </c>
      <c r="S207" s="1230" t="s">
        <v>428</v>
      </c>
      <c r="T207" s="1230" t="s">
        <v>2237</v>
      </c>
      <c r="U207" s="1222" t="s">
        <v>694</v>
      </c>
      <c r="V207" s="1222"/>
    </row>
    <row r="208" spans="1:22">
      <c r="A208" s="1218" t="s">
        <v>2815</v>
      </c>
      <c r="B208" s="1219">
        <v>35139</v>
      </c>
      <c r="C208" s="1220" t="s">
        <v>532</v>
      </c>
      <c r="D208" s="1221">
        <v>40</v>
      </c>
      <c r="E208" s="1222" t="s">
        <v>3</v>
      </c>
      <c r="F208" s="1222" t="s">
        <v>655</v>
      </c>
      <c r="G208" s="1223" t="s">
        <v>2682</v>
      </c>
      <c r="H208" s="1223" t="s">
        <v>2679</v>
      </c>
      <c r="I208" s="1233">
        <v>25591</v>
      </c>
      <c r="J208" s="1224">
        <v>42760</v>
      </c>
      <c r="K208" s="1225">
        <f t="shared" si="16"/>
        <v>16922</v>
      </c>
      <c r="L208" s="1225">
        <f t="shared" si="15"/>
        <v>46.361643835616441</v>
      </c>
      <c r="M208" s="1226" t="s">
        <v>2680</v>
      </c>
      <c r="N208" s="1227" t="s">
        <v>757</v>
      </c>
      <c r="O208" s="1228">
        <v>40441</v>
      </c>
      <c r="P208" s="1229">
        <v>42760</v>
      </c>
      <c r="Q208" s="1230">
        <f t="shared" si="17"/>
        <v>2285</v>
      </c>
      <c r="R208" s="1227">
        <f t="shared" si="18"/>
        <v>6.2602739726027394</v>
      </c>
      <c r="S208" s="1230" t="s">
        <v>428</v>
      </c>
      <c r="T208" s="1230" t="s">
        <v>2237</v>
      </c>
      <c r="U208" s="1222" t="s">
        <v>952</v>
      </c>
      <c r="V208" s="1222"/>
    </row>
    <row r="209" spans="1:16380" s="1211" customFormat="1">
      <c r="A209" s="1218" t="s">
        <v>2064</v>
      </c>
      <c r="B209" s="1219">
        <v>38309</v>
      </c>
      <c r="C209" s="1220" t="s">
        <v>532</v>
      </c>
      <c r="D209" s="1221">
        <v>40</v>
      </c>
      <c r="E209" s="1222" t="s">
        <v>3</v>
      </c>
      <c r="F209" s="1222" t="s">
        <v>655</v>
      </c>
      <c r="G209" s="1222">
        <v>1</v>
      </c>
      <c r="H209" s="1223" t="s">
        <v>2679</v>
      </c>
      <c r="I209" s="1233">
        <v>24848</v>
      </c>
      <c r="J209" s="1224">
        <v>42760</v>
      </c>
      <c r="K209" s="1225">
        <f t="shared" si="16"/>
        <v>17654</v>
      </c>
      <c r="L209" s="1225">
        <f t="shared" si="15"/>
        <v>48.367123287671234</v>
      </c>
      <c r="M209" s="1226" t="s">
        <v>2686</v>
      </c>
      <c r="N209" s="1227" t="s">
        <v>2697</v>
      </c>
      <c r="O209" s="1228">
        <v>41661</v>
      </c>
      <c r="P209" s="1229">
        <v>42760</v>
      </c>
      <c r="Q209" s="1230">
        <f t="shared" si="17"/>
        <v>1083</v>
      </c>
      <c r="R209" s="1227">
        <f t="shared" si="18"/>
        <v>2.967123287671233</v>
      </c>
      <c r="S209" s="1230" t="s">
        <v>428</v>
      </c>
      <c r="T209" s="1230" t="s">
        <v>2237</v>
      </c>
      <c r="U209" s="1222" t="s">
        <v>952</v>
      </c>
      <c r="V209" s="1222"/>
      <c r="W209" s="1217"/>
      <c r="X209" s="1217"/>
      <c r="Y209" s="1217"/>
      <c r="Z209" s="1217"/>
      <c r="AA209" s="1217"/>
      <c r="AB209" s="1217"/>
      <c r="AC209" s="1217"/>
      <c r="AD209" s="1217"/>
      <c r="AE209" s="1217"/>
      <c r="AF209" s="1217"/>
      <c r="AG209" s="1217"/>
      <c r="AH209" s="1217"/>
      <c r="AI209" s="1217"/>
      <c r="AJ209" s="1217"/>
      <c r="AK209" s="1217"/>
      <c r="AL209" s="1217"/>
      <c r="AM209" s="1217"/>
      <c r="AN209" s="1217"/>
      <c r="AO209" s="1217"/>
      <c r="AP209" s="1217"/>
      <c r="AQ209" s="1217"/>
      <c r="AR209" s="1217"/>
      <c r="AS209" s="1217"/>
      <c r="AT209" s="1217"/>
      <c r="AU209" s="1217"/>
      <c r="AV209" s="1217"/>
      <c r="AW209" s="1217"/>
      <c r="AX209" s="1217"/>
      <c r="AY209" s="1217"/>
      <c r="AZ209" s="1217"/>
      <c r="BA209" s="1217"/>
      <c r="BB209" s="1217"/>
      <c r="BC209" s="1217"/>
      <c r="BD209" s="1217"/>
      <c r="BE209" s="1217"/>
      <c r="BF209" s="1217"/>
      <c r="BG209" s="1217"/>
      <c r="BH209" s="1217"/>
      <c r="BI209" s="1217"/>
      <c r="BJ209" s="1217"/>
      <c r="BK209" s="1217"/>
      <c r="BL209" s="1217"/>
      <c r="BM209" s="1217"/>
      <c r="BN209" s="1217"/>
      <c r="BO209" s="1217"/>
      <c r="BP209" s="1217"/>
      <c r="BQ209" s="1217"/>
      <c r="BR209" s="1217"/>
      <c r="BS209" s="1217"/>
      <c r="BT209" s="1217"/>
      <c r="BU209" s="1217"/>
      <c r="BV209" s="1217"/>
      <c r="BW209" s="1217"/>
      <c r="BX209" s="1217"/>
      <c r="BY209" s="1217"/>
      <c r="BZ209" s="1217"/>
      <c r="CA209" s="1217"/>
      <c r="CB209" s="1217"/>
      <c r="CC209" s="1217"/>
      <c r="CD209" s="1217"/>
      <c r="CE209" s="1217"/>
      <c r="CF209" s="1217"/>
      <c r="CG209" s="1217"/>
      <c r="CH209" s="1217"/>
      <c r="CI209" s="1217"/>
      <c r="CJ209" s="1217"/>
      <c r="CK209" s="1217"/>
      <c r="CL209" s="1217"/>
      <c r="CM209" s="1217"/>
      <c r="CN209" s="1217"/>
      <c r="CO209" s="1217"/>
      <c r="CP209" s="1217"/>
      <c r="CQ209" s="1217"/>
      <c r="CR209" s="1217"/>
      <c r="CS209" s="1217"/>
      <c r="CT209" s="1217"/>
      <c r="CU209" s="1217"/>
      <c r="CV209" s="1217"/>
      <c r="CW209" s="1217"/>
      <c r="CX209" s="1217"/>
      <c r="CY209" s="1217"/>
      <c r="CZ209" s="1217"/>
      <c r="DA209" s="1217"/>
      <c r="DB209" s="1217"/>
      <c r="DC209" s="1217"/>
      <c r="DD209" s="1217"/>
      <c r="DE209" s="1217"/>
      <c r="DF209" s="1217"/>
      <c r="DG209" s="1217"/>
      <c r="DH209" s="1217"/>
      <c r="DI209" s="1217"/>
      <c r="DJ209" s="1217"/>
      <c r="DK209" s="1217"/>
      <c r="DL209" s="1217"/>
      <c r="DM209" s="1217"/>
      <c r="DN209" s="1217"/>
      <c r="DO209" s="1217"/>
      <c r="DP209" s="1217"/>
      <c r="DQ209" s="1217"/>
      <c r="DR209" s="1217"/>
      <c r="DS209" s="1217"/>
      <c r="DT209" s="1217"/>
      <c r="DU209" s="1217"/>
      <c r="DV209" s="1217"/>
      <c r="DW209" s="1217"/>
      <c r="DX209" s="1217"/>
      <c r="DY209" s="1217"/>
      <c r="DZ209" s="1217"/>
      <c r="EA209" s="1217"/>
      <c r="EB209" s="1217"/>
      <c r="EC209" s="1217"/>
      <c r="ED209" s="1217"/>
      <c r="EE209" s="1217"/>
      <c r="EF209" s="1217"/>
      <c r="EG209" s="1217"/>
      <c r="EH209" s="1217"/>
      <c r="EI209" s="1217"/>
      <c r="EJ209" s="1217"/>
      <c r="EK209" s="1217"/>
      <c r="EL209" s="1217"/>
      <c r="EM209" s="1217"/>
      <c r="EN209" s="1217"/>
      <c r="EO209" s="1217"/>
      <c r="EP209" s="1217"/>
      <c r="EQ209" s="1217"/>
      <c r="ER209" s="1217"/>
      <c r="ES209" s="1217"/>
      <c r="ET209" s="1217"/>
      <c r="EU209" s="1217"/>
      <c r="EV209" s="1217"/>
      <c r="EW209" s="1217"/>
      <c r="EX209" s="1217"/>
      <c r="EY209" s="1217"/>
      <c r="EZ209" s="1217"/>
      <c r="FA209" s="1217"/>
      <c r="FB209" s="1217"/>
      <c r="FC209" s="1217"/>
      <c r="FD209" s="1217"/>
      <c r="FE209" s="1217"/>
      <c r="FF209" s="1217"/>
      <c r="FG209" s="1217"/>
      <c r="FH209" s="1217"/>
      <c r="FI209" s="1217"/>
      <c r="FJ209" s="1217"/>
      <c r="FK209" s="1217"/>
      <c r="FL209" s="1217"/>
      <c r="FM209" s="1217"/>
      <c r="FN209" s="1217"/>
      <c r="FO209" s="1217"/>
      <c r="FP209" s="1217"/>
      <c r="FQ209" s="1217"/>
      <c r="FR209" s="1217"/>
      <c r="FS209" s="1217"/>
      <c r="FT209" s="1217"/>
      <c r="FU209" s="1217"/>
      <c r="FV209" s="1217"/>
      <c r="FW209" s="1217"/>
      <c r="FX209" s="1217"/>
      <c r="FY209" s="1217"/>
      <c r="FZ209" s="1217"/>
      <c r="GA209" s="1217"/>
      <c r="GB209" s="1217"/>
      <c r="GC209" s="1217"/>
      <c r="GD209" s="1217"/>
      <c r="GE209" s="1217"/>
      <c r="GF209" s="1217"/>
      <c r="GG209" s="1217"/>
      <c r="GH209" s="1217"/>
      <c r="GI209" s="1217"/>
      <c r="GJ209" s="1217"/>
      <c r="GK209" s="1217"/>
      <c r="GL209" s="1217"/>
      <c r="GM209" s="1217"/>
      <c r="GN209" s="1217"/>
      <c r="GO209" s="1217"/>
      <c r="GP209" s="1217"/>
      <c r="GQ209" s="1217"/>
      <c r="GR209" s="1217"/>
      <c r="GS209" s="1217"/>
      <c r="GT209" s="1217"/>
      <c r="GU209" s="1217"/>
      <c r="GV209" s="1217"/>
      <c r="GW209" s="1217"/>
      <c r="GX209" s="1217"/>
      <c r="GY209" s="1217"/>
      <c r="GZ209" s="1217"/>
      <c r="HA209" s="1217"/>
      <c r="HB209" s="1217"/>
      <c r="HC209" s="1217"/>
      <c r="HD209" s="1217"/>
      <c r="HE209" s="1217"/>
      <c r="HF209" s="1217"/>
      <c r="HG209" s="1217"/>
      <c r="HH209" s="1217"/>
      <c r="HI209" s="1217"/>
      <c r="HJ209" s="1217"/>
      <c r="HK209" s="1217"/>
      <c r="HL209" s="1217"/>
      <c r="HM209" s="1217"/>
      <c r="HN209" s="1217"/>
      <c r="HO209" s="1217"/>
      <c r="HP209" s="1217"/>
      <c r="HQ209" s="1217"/>
      <c r="HR209" s="1217"/>
      <c r="HS209" s="1217"/>
      <c r="HT209" s="1217"/>
      <c r="HU209" s="1217"/>
      <c r="HV209" s="1217"/>
      <c r="HW209" s="1217"/>
      <c r="HX209" s="1217"/>
      <c r="HY209" s="1217"/>
      <c r="HZ209" s="1217"/>
      <c r="IA209" s="1217"/>
      <c r="IB209" s="1217"/>
      <c r="IC209" s="1217"/>
      <c r="ID209" s="1217"/>
      <c r="IE209" s="1217"/>
      <c r="IF209" s="1217"/>
      <c r="IG209" s="1217"/>
      <c r="IH209" s="1217"/>
      <c r="II209" s="1217"/>
      <c r="IJ209" s="1217"/>
      <c r="IK209" s="1217"/>
      <c r="IL209" s="1217"/>
      <c r="IM209" s="1217"/>
      <c r="IN209" s="1217"/>
      <c r="IO209" s="1217"/>
      <c r="IP209" s="1217"/>
      <c r="IQ209" s="1217"/>
      <c r="IR209" s="1217"/>
      <c r="IS209" s="1217"/>
      <c r="IT209" s="1217"/>
      <c r="IU209" s="1217"/>
      <c r="IV209" s="1217"/>
      <c r="IW209" s="1217"/>
      <c r="IX209" s="1217"/>
      <c r="IY209" s="1217"/>
      <c r="IZ209" s="1217"/>
      <c r="JA209" s="1217"/>
      <c r="JB209" s="1217"/>
      <c r="JC209" s="1217"/>
      <c r="JD209" s="1217"/>
      <c r="JE209" s="1217"/>
      <c r="JF209" s="1217"/>
      <c r="JG209" s="1217"/>
      <c r="JH209" s="1217"/>
      <c r="JI209" s="1217"/>
      <c r="JJ209" s="1217"/>
      <c r="JK209" s="1217"/>
      <c r="JL209" s="1217"/>
      <c r="JM209" s="1217"/>
      <c r="JN209" s="1217"/>
      <c r="JO209" s="1217"/>
      <c r="JP209" s="1217"/>
      <c r="JQ209" s="1217"/>
      <c r="JR209" s="1217"/>
      <c r="JS209" s="1217"/>
      <c r="JT209" s="1217"/>
      <c r="JU209" s="1217"/>
      <c r="JV209" s="1217"/>
      <c r="JW209" s="1217"/>
      <c r="JX209" s="1217"/>
      <c r="JY209" s="1217"/>
      <c r="JZ209" s="1217"/>
      <c r="KA209" s="1217"/>
      <c r="KB209" s="1217"/>
      <c r="KC209" s="1217"/>
      <c r="KD209" s="1217"/>
      <c r="KE209" s="1217"/>
      <c r="KF209" s="1217"/>
      <c r="KG209" s="1217"/>
      <c r="KH209" s="1217"/>
      <c r="KI209" s="1217"/>
      <c r="KJ209" s="1217"/>
      <c r="KK209" s="1217"/>
      <c r="KL209" s="1217"/>
      <c r="KM209" s="1217"/>
      <c r="KN209" s="1217"/>
      <c r="KO209" s="1217"/>
      <c r="KP209" s="1217"/>
      <c r="KQ209" s="1217"/>
      <c r="KR209" s="1217"/>
      <c r="KS209" s="1217"/>
      <c r="KT209" s="1217"/>
      <c r="KU209" s="1217"/>
      <c r="KV209" s="1217"/>
      <c r="KW209" s="1217"/>
      <c r="KX209" s="1217"/>
      <c r="KY209" s="1217"/>
      <c r="KZ209" s="1217"/>
      <c r="LA209" s="1217"/>
      <c r="LB209" s="1217"/>
      <c r="LC209" s="1217"/>
      <c r="LD209" s="1217"/>
      <c r="LE209" s="1217"/>
      <c r="LF209" s="1217"/>
      <c r="LG209" s="1217"/>
      <c r="LH209" s="1217"/>
      <c r="LI209" s="1217"/>
      <c r="LJ209" s="1217"/>
      <c r="LK209" s="1217"/>
      <c r="LL209" s="1217"/>
      <c r="LM209" s="1217"/>
      <c r="LN209" s="1217"/>
      <c r="LO209" s="1217"/>
      <c r="LP209" s="1217"/>
      <c r="LQ209" s="1217"/>
      <c r="LR209" s="1217"/>
      <c r="LS209" s="1217"/>
      <c r="LT209" s="1217"/>
      <c r="LU209" s="1217"/>
      <c r="LV209" s="1217"/>
      <c r="LW209" s="1217"/>
      <c r="LX209" s="1217"/>
      <c r="LY209" s="1217"/>
      <c r="LZ209" s="1217"/>
      <c r="MA209" s="1217"/>
      <c r="MB209" s="1217"/>
      <c r="MC209" s="1217"/>
      <c r="MD209" s="1217"/>
      <c r="ME209" s="1217"/>
      <c r="MF209" s="1217"/>
      <c r="MG209" s="1217"/>
      <c r="MH209" s="1217"/>
      <c r="MI209" s="1217"/>
      <c r="MJ209" s="1217"/>
      <c r="MK209" s="1217"/>
      <c r="ML209" s="1217"/>
      <c r="MM209" s="1217"/>
      <c r="MN209" s="1217"/>
      <c r="MO209" s="1217"/>
      <c r="MP209" s="1217"/>
      <c r="MQ209" s="1217"/>
      <c r="MR209" s="1217"/>
      <c r="MS209" s="1217"/>
      <c r="MT209" s="1217"/>
      <c r="MU209" s="1217"/>
      <c r="MV209" s="1217"/>
      <c r="MW209" s="1217"/>
      <c r="MX209" s="1217"/>
      <c r="MY209" s="1217"/>
      <c r="MZ209" s="1217"/>
      <c r="NA209" s="1217"/>
      <c r="NB209" s="1217"/>
      <c r="NC209" s="1217"/>
      <c r="ND209" s="1217"/>
      <c r="NE209" s="1217"/>
      <c r="NF209" s="1217"/>
      <c r="NG209" s="1217"/>
      <c r="NH209" s="1217"/>
      <c r="NI209" s="1217"/>
      <c r="NJ209" s="1217"/>
      <c r="NK209" s="1217"/>
      <c r="NL209" s="1217"/>
      <c r="NM209" s="1217"/>
      <c r="NN209" s="1217"/>
      <c r="NO209" s="1217"/>
      <c r="NP209" s="1217"/>
      <c r="NQ209" s="1217"/>
      <c r="NR209" s="1217"/>
      <c r="NS209" s="1217"/>
      <c r="NT209" s="1217"/>
      <c r="NU209" s="1217"/>
      <c r="NV209" s="1217"/>
      <c r="NW209" s="1217"/>
      <c r="NX209" s="1217"/>
      <c r="NY209" s="1217"/>
      <c r="NZ209" s="1217"/>
      <c r="OA209" s="1217"/>
      <c r="OB209" s="1217"/>
      <c r="OC209" s="1217"/>
      <c r="OD209" s="1217"/>
      <c r="OE209" s="1217"/>
      <c r="OF209" s="1217"/>
      <c r="OG209" s="1217"/>
      <c r="OH209" s="1217"/>
      <c r="OI209" s="1217"/>
      <c r="OJ209" s="1217"/>
      <c r="OK209" s="1217"/>
      <c r="OL209" s="1217"/>
      <c r="OM209" s="1217"/>
      <c r="ON209" s="1217"/>
      <c r="OO209" s="1217"/>
      <c r="OP209" s="1217"/>
      <c r="OQ209" s="1217"/>
      <c r="OR209" s="1217"/>
      <c r="OS209" s="1217"/>
      <c r="OT209" s="1217"/>
      <c r="OU209" s="1217"/>
      <c r="OV209" s="1217"/>
      <c r="OW209" s="1217"/>
      <c r="OX209" s="1217"/>
      <c r="OY209" s="1217"/>
      <c r="OZ209" s="1217"/>
      <c r="PA209" s="1217"/>
      <c r="PB209" s="1217"/>
      <c r="PC209" s="1217"/>
      <c r="PD209" s="1217"/>
      <c r="PE209" s="1217"/>
      <c r="PF209" s="1217"/>
      <c r="PG209" s="1217"/>
      <c r="PH209" s="1217"/>
      <c r="PI209" s="1217"/>
      <c r="PJ209" s="1217"/>
      <c r="PK209" s="1217"/>
      <c r="PL209" s="1217"/>
      <c r="PM209" s="1217"/>
      <c r="PN209" s="1217"/>
      <c r="PO209" s="1217"/>
      <c r="PP209" s="1217"/>
      <c r="PQ209" s="1217"/>
      <c r="PR209" s="1217"/>
      <c r="PS209" s="1217"/>
      <c r="PT209" s="1217"/>
      <c r="PU209" s="1217"/>
      <c r="PV209" s="1217"/>
      <c r="PW209" s="1217"/>
      <c r="PX209" s="1217"/>
      <c r="PY209" s="1217"/>
      <c r="PZ209" s="1217"/>
      <c r="QA209" s="1217"/>
      <c r="QB209" s="1217"/>
      <c r="QC209" s="1217"/>
      <c r="QD209" s="1217"/>
      <c r="QE209" s="1217"/>
      <c r="QF209" s="1217"/>
      <c r="QG209" s="1217"/>
      <c r="QH209" s="1217"/>
      <c r="QI209" s="1217"/>
      <c r="QJ209" s="1217"/>
      <c r="QK209" s="1217"/>
      <c r="QL209" s="1217"/>
      <c r="QM209" s="1217"/>
      <c r="QN209" s="1217"/>
      <c r="QO209" s="1217"/>
      <c r="QP209" s="1217"/>
      <c r="QQ209" s="1217"/>
      <c r="QR209" s="1217"/>
      <c r="QS209" s="1217"/>
      <c r="QT209" s="1217"/>
      <c r="QU209" s="1217"/>
      <c r="QV209" s="1217"/>
      <c r="QW209" s="1217"/>
      <c r="QX209" s="1217"/>
      <c r="QY209" s="1217"/>
      <c r="QZ209" s="1217"/>
      <c r="RA209" s="1217"/>
      <c r="RB209" s="1217"/>
      <c r="RC209" s="1217"/>
      <c r="RD209" s="1217"/>
      <c r="RE209" s="1217"/>
      <c r="RF209" s="1217"/>
      <c r="RG209" s="1217"/>
      <c r="RH209" s="1217"/>
      <c r="RI209" s="1217"/>
      <c r="RJ209" s="1217"/>
      <c r="RK209" s="1217"/>
      <c r="RL209" s="1217"/>
      <c r="RM209" s="1217"/>
      <c r="RN209" s="1217"/>
      <c r="RO209" s="1217"/>
      <c r="RP209" s="1217"/>
      <c r="RQ209" s="1217"/>
      <c r="RR209" s="1217"/>
      <c r="RS209" s="1217"/>
      <c r="RT209" s="1217"/>
      <c r="RU209" s="1217"/>
      <c r="RV209" s="1217"/>
      <c r="RW209" s="1217"/>
      <c r="RX209" s="1217"/>
      <c r="RY209" s="1217"/>
      <c r="RZ209" s="1217"/>
      <c r="SA209" s="1217"/>
      <c r="SB209" s="1217"/>
      <c r="SC209" s="1217"/>
      <c r="SD209" s="1217"/>
      <c r="SE209" s="1217"/>
      <c r="SF209" s="1217"/>
      <c r="SG209" s="1217"/>
      <c r="SH209" s="1217"/>
      <c r="SI209" s="1217"/>
      <c r="SJ209" s="1217"/>
      <c r="SK209" s="1217"/>
      <c r="SL209" s="1217"/>
      <c r="SM209" s="1217"/>
      <c r="SN209" s="1217"/>
      <c r="SO209" s="1217"/>
      <c r="SP209" s="1217"/>
      <c r="SQ209" s="1217"/>
      <c r="SR209" s="1217"/>
      <c r="SS209" s="1217"/>
      <c r="ST209" s="1217"/>
      <c r="SU209" s="1217"/>
      <c r="SV209" s="1217"/>
      <c r="SW209" s="1217"/>
      <c r="SX209" s="1217"/>
      <c r="SY209" s="1217"/>
      <c r="SZ209" s="1217"/>
      <c r="TA209" s="1217"/>
      <c r="TB209" s="1217"/>
      <c r="TC209" s="1217"/>
      <c r="TD209" s="1217"/>
      <c r="TE209" s="1217"/>
      <c r="TF209" s="1217"/>
      <c r="TG209" s="1217"/>
      <c r="TH209" s="1217"/>
      <c r="TI209" s="1217"/>
      <c r="TJ209" s="1217"/>
      <c r="TK209" s="1217"/>
      <c r="TL209" s="1217"/>
      <c r="TM209" s="1217"/>
      <c r="TN209" s="1217"/>
      <c r="TO209" s="1217"/>
      <c r="TP209" s="1217"/>
      <c r="TQ209" s="1217"/>
      <c r="TR209" s="1217"/>
      <c r="TS209" s="1217"/>
      <c r="TT209" s="1217"/>
      <c r="TU209" s="1217"/>
      <c r="TV209" s="1217"/>
      <c r="TW209" s="1217"/>
      <c r="TX209" s="1217"/>
      <c r="TY209" s="1217"/>
      <c r="TZ209" s="1217"/>
      <c r="UA209" s="1217"/>
      <c r="UB209" s="1217"/>
      <c r="UC209" s="1217"/>
      <c r="UD209" s="1217"/>
      <c r="UE209" s="1217"/>
      <c r="UF209" s="1217"/>
      <c r="UG209" s="1217"/>
      <c r="UH209" s="1217"/>
      <c r="UI209" s="1217"/>
      <c r="UJ209" s="1217"/>
      <c r="UK209" s="1217"/>
      <c r="UL209" s="1217"/>
      <c r="UM209" s="1217"/>
      <c r="UN209" s="1217"/>
      <c r="UO209" s="1217"/>
      <c r="UP209" s="1217"/>
      <c r="UQ209" s="1217"/>
      <c r="UR209" s="1217"/>
      <c r="US209" s="1217"/>
      <c r="UT209" s="1217"/>
      <c r="UU209" s="1217"/>
      <c r="UV209" s="1217"/>
      <c r="UW209" s="1217"/>
      <c r="UX209" s="1217"/>
      <c r="UY209" s="1217"/>
      <c r="UZ209" s="1217"/>
      <c r="VA209" s="1217"/>
      <c r="VB209" s="1217"/>
      <c r="VC209" s="1217"/>
      <c r="VD209" s="1217"/>
      <c r="VE209" s="1217"/>
      <c r="VF209" s="1217"/>
      <c r="VG209" s="1217"/>
      <c r="VH209" s="1217"/>
      <c r="VI209" s="1217"/>
      <c r="VJ209" s="1217"/>
      <c r="VK209" s="1217"/>
      <c r="VL209" s="1217"/>
      <c r="VM209" s="1217"/>
      <c r="VN209" s="1217"/>
      <c r="VO209" s="1217"/>
      <c r="VP209" s="1217"/>
      <c r="VQ209" s="1217"/>
      <c r="VR209" s="1217"/>
      <c r="VS209" s="1217"/>
      <c r="VT209" s="1217"/>
      <c r="VU209" s="1217"/>
      <c r="VV209" s="1217"/>
      <c r="VW209" s="1217"/>
      <c r="VX209" s="1217"/>
      <c r="VY209" s="1217"/>
      <c r="VZ209" s="1217"/>
      <c r="WA209" s="1217"/>
      <c r="WB209" s="1217"/>
      <c r="WC209" s="1217"/>
      <c r="WD209" s="1217"/>
      <c r="WE209" s="1217"/>
      <c r="WF209" s="1217"/>
      <c r="WG209" s="1217"/>
      <c r="WH209" s="1217"/>
      <c r="WI209" s="1217"/>
      <c r="WJ209" s="1217"/>
      <c r="WK209" s="1217"/>
      <c r="WL209" s="1217"/>
      <c r="WM209" s="1217"/>
      <c r="WN209" s="1217"/>
      <c r="WO209" s="1217"/>
      <c r="WP209" s="1217"/>
      <c r="WQ209" s="1217"/>
      <c r="WR209" s="1217"/>
      <c r="WS209" s="1217"/>
      <c r="WT209" s="1217"/>
      <c r="WU209" s="1217"/>
      <c r="WV209" s="1217"/>
      <c r="WW209" s="1217"/>
      <c r="WX209" s="1217"/>
      <c r="WY209" s="1217"/>
      <c r="WZ209" s="1217"/>
      <c r="XA209" s="1217"/>
      <c r="XB209" s="1217"/>
      <c r="XC209" s="1217"/>
      <c r="XD209" s="1217"/>
      <c r="XE209" s="1217"/>
      <c r="XF209" s="1217"/>
      <c r="XG209" s="1217"/>
      <c r="XH209" s="1217"/>
      <c r="XI209" s="1217"/>
      <c r="XJ209" s="1217"/>
      <c r="XK209" s="1217"/>
      <c r="XL209" s="1217"/>
      <c r="XM209" s="1217"/>
      <c r="XN209" s="1217"/>
      <c r="XO209" s="1217"/>
      <c r="XP209" s="1217"/>
      <c r="XQ209" s="1217"/>
      <c r="XR209" s="1217"/>
      <c r="XS209" s="1217"/>
      <c r="XT209" s="1217"/>
      <c r="XU209" s="1217"/>
      <c r="XV209" s="1217"/>
      <c r="XW209" s="1217"/>
      <c r="XX209" s="1217"/>
      <c r="XY209" s="1217"/>
      <c r="XZ209" s="1217"/>
      <c r="YA209" s="1217"/>
      <c r="YB209" s="1217"/>
      <c r="YC209" s="1217"/>
      <c r="YD209" s="1217"/>
      <c r="YE209" s="1217"/>
      <c r="YF209" s="1217"/>
      <c r="YG209" s="1217"/>
      <c r="YH209" s="1217"/>
      <c r="YI209" s="1217"/>
      <c r="YJ209" s="1217"/>
      <c r="YK209" s="1217"/>
      <c r="YL209" s="1217"/>
      <c r="YM209" s="1217"/>
      <c r="YN209" s="1217"/>
      <c r="YO209" s="1217"/>
      <c r="YP209" s="1217"/>
      <c r="YQ209" s="1217"/>
      <c r="YR209" s="1217"/>
      <c r="YS209" s="1217"/>
      <c r="YT209" s="1217"/>
      <c r="YU209" s="1217"/>
      <c r="YV209" s="1217"/>
      <c r="YW209" s="1217"/>
      <c r="YX209" s="1217"/>
      <c r="YY209" s="1217"/>
      <c r="YZ209" s="1217"/>
      <c r="ZA209" s="1217"/>
      <c r="ZB209" s="1217"/>
      <c r="ZC209" s="1217"/>
      <c r="ZD209" s="1217"/>
      <c r="ZE209" s="1217"/>
      <c r="ZF209" s="1217"/>
      <c r="ZG209" s="1217"/>
      <c r="ZH209" s="1217"/>
      <c r="ZI209" s="1217"/>
      <c r="ZJ209" s="1217"/>
      <c r="ZK209" s="1217"/>
      <c r="ZL209" s="1217"/>
      <c r="ZM209" s="1217"/>
      <c r="ZN209" s="1217"/>
      <c r="ZO209" s="1217"/>
      <c r="ZP209" s="1217"/>
      <c r="ZQ209" s="1217"/>
      <c r="ZR209" s="1217"/>
      <c r="ZS209" s="1217"/>
      <c r="ZT209" s="1217"/>
      <c r="ZU209" s="1217"/>
      <c r="ZV209" s="1217"/>
      <c r="ZW209" s="1217"/>
      <c r="ZX209" s="1217"/>
      <c r="ZY209" s="1217"/>
      <c r="ZZ209" s="1217"/>
      <c r="AAA209" s="1217"/>
      <c r="AAB209" s="1217"/>
      <c r="AAC209" s="1217"/>
      <c r="AAD209" s="1217"/>
      <c r="AAE209" s="1217"/>
      <c r="AAF209" s="1217"/>
      <c r="AAG209" s="1217"/>
      <c r="AAH209" s="1217"/>
      <c r="AAI209" s="1217"/>
      <c r="AAJ209" s="1217"/>
      <c r="AAK209" s="1217"/>
      <c r="AAL209" s="1217"/>
      <c r="AAM209" s="1217"/>
      <c r="AAN209" s="1217"/>
      <c r="AAO209" s="1217"/>
      <c r="AAP209" s="1217"/>
      <c r="AAQ209" s="1217"/>
      <c r="AAR209" s="1217"/>
      <c r="AAS209" s="1217"/>
      <c r="AAT209" s="1217"/>
      <c r="AAU209" s="1217"/>
      <c r="AAV209" s="1217"/>
      <c r="AAW209" s="1217"/>
      <c r="AAX209" s="1217"/>
      <c r="AAY209" s="1217"/>
      <c r="AAZ209" s="1217"/>
      <c r="ABA209" s="1217"/>
      <c r="ABB209" s="1217"/>
      <c r="ABC209" s="1217"/>
      <c r="ABD209" s="1217"/>
      <c r="ABE209" s="1217"/>
      <c r="ABF209" s="1217"/>
      <c r="ABG209" s="1217"/>
      <c r="ABH209" s="1217"/>
      <c r="ABI209" s="1217"/>
      <c r="ABJ209" s="1217"/>
      <c r="ABK209" s="1217"/>
      <c r="ABL209" s="1217"/>
      <c r="ABM209" s="1217"/>
      <c r="ABN209" s="1217"/>
      <c r="ABO209" s="1217"/>
      <c r="ABP209" s="1217"/>
      <c r="ABQ209" s="1217"/>
      <c r="ABR209" s="1217"/>
      <c r="ABS209" s="1217"/>
      <c r="ABT209" s="1217"/>
      <c r="ABU209" s="1217"/>
      <c r="ABV209" s="1217"/>
      <c r="ABW209" s="1217"/>
      <c r="ABX209" s="1217"/>
      <c r="ABY209" s="1217"/>
      <c r="ABZ209" s="1217"/>
      <c r="ACA209" s="1217"/>
      <c r="ACB209" s="1217"/>
      <c r="ACC209" s="1217"/>
      <c r="ACD209" s="1217"/>
      <c r="ACE209" s="1217"/>
      <c r="ACF209" s="1217"/>
      <c r="ACG209" s="1217"/>
      <c r="ACH209" s="1217"/>
      <c r="ACI209" s="1217"/>
      <c r="ACJ209" s="1217"/>
      <c r="ACK209" s="1217"/>
      <c r="ACL209" s="1217"/>
      <c r="ACM209" s="1217"/>
      <c r="ACN209" s="1217"/>
      <c r="ACO209" s="1217"/>
      <c r="ACP209" s="1217"/>
      <c r="ACQ209" s="1217"/>
      <c r="ACR209" s="1217"/>
      <c r="ACS209" s="1217"/>
      <c r="ACT209" s="1217"/>
      <c r="ACU209" s="1217"/>
      <c r="ACV209" s="1217"/>
      <c r="ACW209" s="1217"/>
      <c r="ACX209" s="1217"/>
      <c r="ACY209" s="1217"/>
      <c r="ACZ209" s="1217"/>
      <c r="ADA209" s="1217"/>
      <c r="ADB209" s="1217"/>
      <c r="ADC209" s="1217"/>
      <c r="ADD209" s="1217"/>
      <c r="ADE209" s="1217"/>
      <c r="ADF209" s="1217"/>
      <c r="ADG209" s="1217"/>
      <c r="ADH209" s="1217"/>
      <c r="ADI209" s="1217"/>
      <c r="ADJ209" s="1217"/>
      <c r="ADK209" s="1217"/>
      <c r="ADL209" s="1217"/>
      <c r="ADM209" s="1217"/>
      <c r="ADN209" s="1217"/>
      <c r="ADO209" s="1217"/>
      <c r="ADP209" s="1217"/>
      <c r="ADQ209" s="1217"/>
      <c r="ADR209" s="1217"/>
      <c r="ADS209" s="1217"/>
      <c r="ADT209" s="1217"/>
      <c r="ADU209" s="1217"/>
      <c r="ADV209" s="1217"/>
      <c r="ADW209" s="1217"/>
      <c r="ADX209" s="1217"/>
      <c r="ADY209" s="1217"/>
      <c r="ADZ209" s="1217"/>
      <c r="AEA209" s="1217"/>
      <c r="AEB209" s="1217"/>
      <c r="AEC209" s="1217"/>
      <c r="AED209" s="1217"/>
      <c r="AEE209" s="1217"/>
      <c r="AEF209" s="1217"/>
      <c r="AEG209" s="1217"/>
      <c r="AEH209" s="1217"/>
      <c r="AEI209" s="1217"/>
      <c r="AEJ209" s="1217"/>
      <c r="AEK209" s="1217"/>
      <c r="AEL209" s="1217"/>
      <c r="AEM209" s="1217"/>
      <c r="AEN209" s="1217"/>
      <c r="AEO209" s="1217"/>
      <c r="AEP209" s="1217"/>
      <c r="AEQ209" s="1217"/>
      <c r="AER209" s="1217"/>
      <c r="AES209" s="1217"/>
      <c r="AET209" s="1217"/>
      <c r="AEU209" s="1217"/>
      <c r="AEV209" s="1217"/>
      <c r="AEW209" s="1217"/>
      <c r="AEX209" s="1217"/>
      <c r="AEY209" s="1217"/>
      <c r="AEZ209" s="1217"/>
      <c r="AFA209" s="1217"/>
      <c r="AFB209" s="1217"/>
      <c r="AFC209" s="1217"/>
      <c r="AFD209" s="1217"/>
      <c r="AFE209" s="1217"/>
      <c r="AFF209" s="1217"/>
      <c r="AFG209" s="1217"/>
      <c r="AFH209" s="1217"/>
      <c r="AFI209" s="1217"/>
      <c r="AFJ209" s="1217"/>
      <c r="AFK209" s="1217"/>
      <c r="AFL209" s="1217"/>
      <c r="AFM209" s="1217"/>
      <c r="AFN209" s="1217"/>
      <c r="AFO209" s="1217"/>
      <c r="AFP209" s="1217"/>
      <c r="AFQ209" s="1217"/>
      <c r="AFR209" s="1217"/>
      <c r="AFS209" s="1217"/>
      <c r="AFT209" s="1217"/>
      <c r="AFU209" s="1217"/>
      <c r="AFV209" s="1217"/>
      <c r="AFW209" s="1217"/>
      <c r="AFX209" s="1217"/>
      <c r="AFY209" s="1217"/>
      <c r="AFZ209" s="1217"/>
      <c r="AGA209" s="1217"/>
      <c r="AGB209" s="1217"/>
      <c r="AGC209" s="1217"/>
      <c r="AGD209" s="1217"/>
      <c r="AGE209" s="1217"/>
      <c r="AGF209" s="1217"/>
      <c r="AGG209" s="1217"/>
      <c r="AGH209" s="1217"/>
      <c r="AGI209" s="1217"/>
      <c r="AGJ209" s="1217"/>
      <c r="AGK209" s="1217"/>
      <c r="AGL209" s="1217"/>
      <c r="AGM209" s="1217"/>
      <c r="AGN209" s="1217"/>
      <c r="AGO209" s="1217"/>
      <c r="AGP209" s="1217"/>
      <c r="AGQ209" s="1217"/>
      <c r="AGR209" s="1217"/>
      <c r="AGS209" s="1217"/>
      <c r="AGT209" s="1217"/>
      <c r="AGU209" s="1217"/>
      <c r="AGV209" s="1217"/>
      <c r="AGW209" s="1217"/>
      <c r="AGX209" s="1217"/>
      <c r="AGY209" s="1217"/>
      <c r="AGZ209" s="1217"/>
      <c r="AHA209" s="1217"/>
      <c r="AHB209" s="1217"/>
      <c r="AHC209" s="1217"/>
      <c r="AHD209" s="1217"/>
      <c r="AHE209" s="1217"/>
      <c r="AHF209" s="1217"/>
      <c r="AHG209" s="1217"/>
      <c r="AHH209" s="1217"/>
      <c r="AHI209" s="1217"/>
      <c r="AHJ209" s="1217"/>
      <c r="AHK209" s="1217"/>
      <c r="AHL209" s="1217"/>
      <c r="AHM209" s="1217"/>
      <c r="AHN209" s="1217"/>
      <c r="AHO209" s="1217"/>
      <c r="AHP209" s="1217"/>
      <c r="AHQ209" s="1217"/>
      <c r="AHR209" s="1217"/>
      <c r="AHS209" s="1217"/>
      <c r="AHT209" s="1217"/>
      <c r="AHU209" s="1217"/>
      <c r="AHV209" s="1217"/>
      <c r="AHW209" s="1217"/>
      <c r="AHX209" s="1217"/>
      <c r="AHY209" s="1217"/>
      <c r="AHZ209" s="1217"/>
      <c r="AIA209" s="1217"/>
      <c r="AIB209" s="1217"/>
      <c r="AIC209" s="1217"/>
      <c r="AID209" s="1217"/>
      <c r="AIE209" s="1217"/>
      <c r="AIF209" s="1217"/>
      <c r="AIG209" s="1217"/>
      <c r="AIH209" s="1217"/>
      <c r="AII209" s="1217"/>
      <c r="AIJ209" s="1217"/>
      <c r="AIK209" s="1217"/>
      <c r="AIL209" s="1217"/>
      <c r="AIM209" s="1217"/>
      <c r="AIN209" s="1217"/>
      <c r="AIO209" s="1217"/>
      <c r="AIP209" s="1217"/>
      <c r="AIQ209" s="1217"/>
      <c r="AIR209" s="1217"/>
      <c r="AIS209" s="1217"/>
      <c r="AIT209" s="1217"/>
      <c r="AIU209" s="1217"/>
      <c r="AIV209" s="1217"/>
      <c r="AIW209" s="1217"/>
      <c r="AIX209" s="1217"/>
      <c r="AIY209" s="1217"/>
      <c r="AIZ209" s="1217"/>
      <c r="AJA209" s="1217"/>
      <c r="AJB209" s="1217"/>
      <c r="AJC209" s="1217"/>
      <c r="AJD209" s="1217"/>
      <c r="AJE209" s="1217"/>
      <c r="AJF209" s="1217"/>
      <c r="AJG209" s="1217"/>
      <c r="AJH209" s="1217"/>
      <c r="AJI209" s="1217"/>
      <c r="AJJ209" s="1217"/>
      <c r="AJK209" s="1217"/>
      <c r="AJL209" s="1217"/>
      <c r="AJM209" s="1217"/>
      <c r="AJN209" s="1217"/>
      <c r="AJO209" s="1217"/>
      <c r="AJP209" s="1217"/>
      <c r="AJQ209" s="1217"/>
      <c r="AJR209" s="1217"/>
      <c r="AJS209" s="1217"/>
      <c r="AJT209" s="1217"/>
      <c r="AJU209" s="1217"/>
      <c r="AJV209" s="1217"/>
      <c r="AJW209" s="1217"/>
      <c r="AJX209" s="1217"/>
      <c r="AJY209" s="1217"/>
      <c r="AJZ209" s="1217"/>
      <c r="AKA209" s="1217"/>
      <c r="AKB209" s="1217"/>
      <c r="AKC209" s="1217"/>
      <c r="AKD209" s="1217"/>
      <c r="AKE209" s="1217"/>
      <c r="AKF209" s="1217"/>
      <c r="AKG209" s="1217"/>
      <c r="AKH209" s="1217"/>
      <c r="AKI209" s="1217"/>
      <c r="AKJ209" s="1217"/>
      <c r="AKK209" s="1217"/>
      <c r="AKL209" s="1217"/>
      <c r="AKM209" s="1217"/>
      <c r="AKN209" s="1217"/>
      <c r="AKO209" s="1217"/>
      <c r="AKP209" s="1217"/>
      <c r="AKQ209" s="1217"/>
      <c r="AKR209" s="1217"/>
      <c r="AKS209" s="1217"/>
      <c r="AKT209" s="1217"/>
      <c r="AKU209" s="1217"/>
      <c r="AKV209" s="1217"/>
      <c r="AKW209" s="1217"/>
      <c r="AKX209" s="1217"/>
      <c r="AKY209" s="1217"/>
      <c r="AKZ209" s="1217"/>
      <c r="ALA209" s="1217"/>
      <c r="ALB209" s="1217"/>
      <c r="ALC209" s="1217"/>
      <c r="ALD209" s="1217"/>
      <c r="ALE209" s="1217"/>
      <c r="ALF209" s="1217"/>
      <c r="ALG209" s="1217"/>
      <c r="ALH209" s="1217"/>
      <c r="ALI209" s="1217"/>
      <c r="ALJ209" s="1217"/>
      <c r="ALK209" s="1217"/>
      <c r="ALL209" s="1217"/>
      <c r="ALM209" s="1217"/>
      <c r="ALN209" s="1217"/>
      <c r="ALO209" s="1217"/>
      <c r="ALP209" s="1217"/>
      <c r="ALQ209" s="1217"/>
      <c r="ALR209" s="1217"/>
      <c r="ALS209" s="1217"/>
      <c r="ALT209" s="1217"/>
      <c r="ALU209" s="1217"/>
      <c r="ALV209" s="1217"/>
      <c r="ALW209" s="1217"/>
      <c r="ALX209" s="1217"/>
      <c r="ALY209" s="1217"/>
      <c r="ALZ209" s="1217"/>
      <c r="AMA209" s="1217"/>
      <c r="AMB209" s="1217"/>
      <c r="AMC209" s="1217"/>
      <c r="AMD209" s="1217"/>
      <c r="AME209" s="1217"/>
      <c r="AMF209" s="1217"/>
      <c r="AMG209" s="1217"/>
      <c r="AMH209" s="1217"/>
      <c r="AMI209" s="1217"/>
      <c r="AMJ209" s="1217"/>
      <c r="AMK209" s="1217"/>
      <c r="AML209" s="1217"/>
      <c r="AMM209" s="1217"/>
      <c r="AMN209" s="1217"/>
      <c r="AMO209" s="1217"/>
      <c r="AMP209" s="1217"/>
      <c r="AMQ209" s="1217"/>
      <c r="AMR209" s="1217"/>
      <c r="AMS209" s="1217"/>
      <c r="AMT209" s="1217"/>
      <c r="AMU209" s="1217"/>
      <c r="AMV209" s="1217"/>
      <c r="AMW209" s="1217"/>
      <c r="AMX209" s="1217"/>
      <c r="AMY209" s="1217"/>
      <c r="AMZ209" s="1217"/>
      <c r="ANA209" s="1217"/>
      <c r="ANB209" s="1217"/>
      <c r="ANC209" s="1217"/>
      <c r="AND209" s="1217"/>
      <c r="ANE209" s="1217"/>
      <c r="ANF209" s="1217"/>
      <c r="ANG209" s="1217"/>
      <c r="ANH209" s="1217"/>
      <c r="ANI209" s="1217"/>
      <c r="ANJ209" s="1217"/>
      <c r="ANK209" s="1217"/>
      <c r="ANL209" s="1217"/>
      <c r="ANM209" s="1217"/>
      <c r="ANN209" s="1217"/>
      <c r="ANO209" s="1217"/>
      <c r="ANP209" s="1217"/>
      <c r="ANQ209" s="1217"/>
      <c r="ANR209" s="1217"/>
      <c r="ANS209" s="1217"/>
      <c r="ANT209" s="1217"/>
      <c r="ANU209" s="1217"/>
      <c r="ANV209" s="1217"/>
      <c r="ANW209" s="1217"/>
      <c r="ANX209" s="1217"/>
      <c r="ANY209" s="1217"/>
      <c r="ANZ209" s="1217"/>
      <c r="AOA209" s="1217"/>
      <c r="AOB209" s="1217"/>
      <c r="AOC209" s="1217"/>
      <c r="AOD209" s="1217"/>
      <c r="AOE209" s="1217"/>
      <c r="AOF209" s="1217"/>
      <c r="AOG209" s="1217"/>
      <c r="AOH209" s="1217"/>
      <c r="AOI209" s="1217"/>
      <c r="AOJ209" s="1217"/>
      <c r="AOK209" s="1217"/>
      <c r="AOL209" s="1217"/>
      <c r="AOM209" s="1217"/>
      <c r="AON209" s="1217"/>
      <c r="AOO209" s="1217"/>
      <c r="AOP209" s="1217"/>
      <c r="AOQ209" s="1217"/>
      <c r="AOR209" s="1217"/>
      <c r="AOS209" s="1217"/>
      <c r="AOT209" s="1217"/>
      <c r="AOU209" s="1217"/>
      <c r="AOV209" s="1217"/>
      <c r="AOW209" s="1217"/>
      <c r="AOX209" s="1217"/>
      <c r="AOY209" s="1217"/>
      <c r="AOZ209" s="1217"/>
      <c r="APA209" s="1217"/>
      <c r="APB209" s="1217"/>
      <c r="APC209" s="1217"/>
      <c r="APD209" s="1217"/>
      <c r="APE209" s="1217"/>
      <c r="APF209" s="1217"/>
      <c r="APG209" s="1217"/>
      <c r="APH209" s="1217"/>
      <c r="API209" s="1217"/>
      <c r="APJ209" s="1217"/>
      <c r="APK209" s="1217"/>
      <c r="APL209" s="1217"/>
      <c r="APM209" s="1217"/>
      <c r="APN209" s="1217"/>
      <c r="APO209" s="1217"/>
      <c r="APP209" s="1217"/>
      <c r="APQ209" s="1217"/>
      <c r="APR209" s="1217"/>
      <c r="APS209" s="1217"/>
      <c r="APT209" s="1217"/>
      <c r="APU209" s="1217"/>
      <c r="APV209" s="1217"/>
      <c r="APW209" s="1217"/>
      <c r="APX209" s="1217"/>
      <c r="APY209" s="1217"/>
      <c r="APZ209" s="1217"/>
      <c r="AQA209" s="1217"/>
      <c r="AQB209" s="1217"/>
      <c r="AQC209" s="1217"/>
      <c r="AQD209" s="1217"/>
      <c r="AQE209" s="1217"/>
      <c r="AQF209" s="1217"/>
      <c r="AQG209" s="1217"/>
      <c r="AQH209" s="1217"/>
      <c r="AQI209" s="1217"/>
      <c r="AQJ209" s="1217"/>
      <c r="AQK209" s="1217"/>
      <c r="AQL209" s="1217"/>
      <c r="AQM209" s="1217"/>
      <c r="AQN209" s="1217"/>
      <c r="AQO209" s="1217"/>
      <c r="AQP209" s="1217"/>
      <c r="AQQ209" s="1217"/>
      <c r="AQR209" s="1217"/>
      <c r="AQS209" s="1217"/>
      <c r="AQT209" s="1217"/>
      <c r="AQU209" s="1217"/>
      <c r="AQV209" s="1217"/>
      <c r="AQW209" s="1217"/>
      <c r="AQX209" s="1217"/>
      <c r="AQY209" s="1217"/>
      <c r="AQZ209" s="1217"/>
      <c r="ARA209" s="1217"/>
      <c r="ARB209" s="1217"/>
      <c r="ARC209" s="1217"/>
      <c r="ARD209" s="1217"/>
      <c r="ARE209" s="1217"/>
      <c r="ARF209" s="1217"/>
      <c r="ARG209" s="1217"/>
      <c r="ARH209" s="1217"/>
      <c r="ARI209" s="1217"/>
      <c r="ARJ209" s="1217"/>
      <c r="ARK209" s="1217"/>
      <c r="ARL209" s="1217"/>
      <c r="ARM209" s="1217"/>
      <c r="ARN209" s="1217"/>
      <c r="ARO209" s="1217"/>
      <c r="ARP209" s="1217"/>
      <c r="ARQ209" s="1217"/>
      <c r="ARR209" s="1217"/>
      <c r="ARS209" s="1217"/>
      <c r="ART209" s="1217"/>
      <c r="ARU209" s="1217"/>
      <c r="ARV209" s="1217"/>
      <c r="ARW209" s="1217"/>
      <c r="ARX209" s="1217"/>
      <c r="ARY209" s="1217"/>
      <c r="ARZ209" s="1217"/>
      <c r="ASA209" s="1217"/>
      <c r="ASB209" s="1217"/>
      <c r="ASC209" s="1217"/>
      <c r="ASD209" s="1217"/>
      <c r="ASE209" s="1217"/>
      <c r="ASF209" s="1217"/>
      <c r="ASG209" s="1217"/>
      <c r="ASH209" s="1217"/>
      <c r="ASI209" s="1217"/>
      <c r="ASJ209" s="1217"/>
      <c r="ASK209" s="1217"/>
      <c r="ASL209" s="1217"/>
      <c r="ASM209" s="1217"/>
      <c r="ASN209" s="1217"/>
      <c r="ASO209" s="1217"/>
      <c r="ASP209" s="1217"/>
      <c r="ASQ209" s="1217"/>
      <c r="ASR209" s="1217"/>
      <c r="ASS209" s="1217"/>
      <c r="AST209" s="1217"/>
      <c r="ASU209" s="1217"/>
      <c r="ASV209" s="1217"/>
      <c r="ASW209" s="1217"/>
      <c r="ASX209" s="1217"/>
      <c r="ASY209" s="1217"/>
      <c r="ASZ209" s="1217"/>
      <c r="ATA209" s="1217"/>
      <c r="ATB209" s="1217"/>
      <c r="ATC209" s="1217"/>
      <c r="ATD209" s="1217"/>
      <c r="ATE209" s="1217"/>
      <c r="ATF209" s="1217"/>
      <c r="ATG209" s="1217"/>
      <c r="ATH209" s="1217"/>
      <c r="ATI209" s="1217"/>
      <c r="ATJ209" s="1217"/>
      <c r="ATK209" s="1217"/>
      <c r="ATL209" s="1217"/>
      <c r="ATM209" s="1217"/>
      <c r="ATN209" s="1217"/>
      <c r="ATO209" s="1217"/>
      <c r="ATP209" s="1217"/>
      <c r="ATQ209" s="1217"/>
      <c r="ATR209" s="1217"/>
      <c r="ATS209" s="1217"/>
      <c r="ATT209" s="1217"/>
      <c r="ATU209" s="1217"/>
      <c r="ATV209" s="1217"/>
      <c r="ATW209" s="1217"/>
      <c r="ATX209" s="1217"/>
      <c r="ATY209" s="1217"/>
      <c r="ATZ209" s="1217"/>
      <c r="AUA209" s="1217"/>
      <c r="AUB209" s="1217"/>
      <c r="AUC209" s="1217"/>
      <c r="AUD209" s="1217"/>
      <c r="AUE209" s="1217"/>
      <c r="AUF209" s="1217"/>
      <c r="AUG209" s="1217"/>
      <c r="AUH209" s="1217"/>
      <c r="AUI209" s="1217"/>
      <c r="AUJ209" s="1217"/>
      <c r="AUK209" s="1217"/>
      <c r="AUL209" s="1217"/>
      <c r="AUM209" s="1217"/>
      <c r="AUN209" s="1217"/>
      <c r="AUO209" s="1217"/>
      <c r="AUP209" s="1217"/>
      <c r="AUQ209" s="1217"/>
      <c r="AUR209" s="1217"/>
      <c r="AUS209" s="1217"/>
      <c r="AUT209" s="1217"/>
      <c r="AUU209" s="1217"/>
      <c r="AUV209" s="1217"/>
      <c r="AUW209" s="1217"/>
      <c r="AUX209" s="1217"/>
      <c r="AUY209" s="1217"/>
      <c r="AUZ209" s="1217"/>
      <c r="AVA209" s="1217"/>
      <c r="AVB209" s="1217"/>
      <c r="AVC209" s="1217"/>
      <c r="AVD209" s="1217"/>
      <c r="AVE209" s="1217"/>
      <c r="AVF209" s="1217"/>
      <c r="AVG209" s="1217"/>
      <c r="AVH209" s="1217"/>
      <c r="AVI209" s="1217"/>
      <c r="AVJ209" s="1217"/>
      <c r="AVK209" s="1217"/>
      <c r="AVL209" s="1217"/>
      <c r="AVM209" s="1217"/>
      <c r="AVN209" s="1217"/>
      <c r="AVO209" s="1217"/>
      <c r="AVP209" s="1217"/>
      <c r="AVQ209" s="1217"/>
      <c r="AVR209" s="1217"/>
      <c r="AVS209" s="1217"/>
      <c r="AVT209" s="1217"/>
      <c r="AVU209" s="1217"/>
      <c r="AVV209" s="1217"/>
      <c r="AVW209" s="1217"/>
      <c r="AVX209" s="1217"/>
      <c r="AVY209" s="1217"/>
      <c r="AVZ209" s="1217"/>
      <c r="AWA209" s="1217"/>
      <c r="AWB209" s="1217"/>
      <c r="AWC209" s="1217"/>
      <c r="AWD209" s="1217"/>
      <c r="AWE209" s="1217"/>
      <c r="AWF209" s="1217"/>
      <c r="AWG209" s="1217"/>
      <c r="AWH209" s="1217"/>
      <c r="AWI209" s="1217"/>
      <c r="AWJ209" s="1217"/>
      <c r="AWK209" s="1217"/>
      <c r="AWL209" s="1217"/>
      <c r="AWM209" s="1217"/>
      <c r="AWN209" s="1217"/>
      <c r="AWO209" s="1217"/>
      <c r="AWP209" s="1217"/>
      <c r="AWQ209" s="1217"/>
      <c r="AWR209" s="1217"/>
      <c r="AWS209" s="1217"/>
      <c r="AWT209" s="1217"/>
      <c r="AWU209" s="1217"/>
      <c r="AWV209" s="1217"/>
      <c r="AWW209" s="1217"/>
      <c r="AWX209" s="1217"/>
      <c r="AWY209" s="1217"/>
      <c r="AWZ209" s="1217"/>
      <c r="AXA209" s="1217"/>
      <c r="AXB209" s="1217"/>
      <c r="AXC209" s="1217"/>
      <c r="AXD209" s="1217"/>
      <c r="AXE209" s="1217"/>
      <c r="AXF209" s="1217"/>
      <c r="AXG209" s="1217"/>
      <c r="AXH209" s="1217"/>
      <c r="AXI209" s="1217"/>
      <c r="AXJ209" s="1217"/>
      <c r="AXK209" s="1217"/>
      <c r="AXL209" s="1217"/>
      <c r="AXM209" s="1217"/>
      <c r="AXN209" s="1217"/>
      <c r="AXO209" s="1217"/>
      <c r="AXP209" s="1217"/>
      <c r="AXQ209" s="1217"/>
      <c r="AXR209" s="1217"/>
      <c r="AXS209" s="1217"/>
      <c r="AXT209" s="1217"/>
      <c r="AXU209" s="1217"/>
      <c r="AXV209" s="1217"/>
      <c r="AXW209" s="1217"/>
      <c r="AXX209" s="1217"/>
      <c r="AXY209" s="1217"/>
      <c r="AXZ209" s="1217"/>
      <c r="AYA209" s="1217"/>
      <c r="AYB209" s="1217"/>
      <c r="AYC209" s="1217"/>
      <c r="AYD209" s="1217"/>
      <c r="AYE209" s="1217"/>
      <c r="AYF209" s="1217"/>
      <c r="AYG209" s="1217"/>
      <c r="AYH209" s="1217"/>
      <c r="AYI209" s="1217"/>
      <c r="AYJ209" s="1217"/>
      <c r="AYK209" s="1217"/>
      <c r="AYL209" s="1217"/>
      <c r="AYM209" s="1217"/>
      <c r="AYN209" s="1217"/>
      <c r="AYO209" s="1217"/>
      <c r="AYP209" s="1217"/>
      <c r="AYQ209" s="1217"/>
      <c r="AYR209" s="1217"/>
      <c r="AYS209" s="1217"/>
      <c r="AYT209" s="1217"/>
      <c r="AYU209" s="1217"/>
      <c r="AYV209" s="1217"/>
      <c r="AYW209" s="1217"/>
      <c r="AYX209" s="1217"/>
      <c r="AYY209" s="1217"/>
      <c r="AYZ209" s="1217"/>
      <c r="AZA209" s="1217"/>
      <c r="AZB209" s="1217"/>
      <c r="AZC209" s="1217"/>
      <c r="AZD209" s="1217"/>
      <c r="AZE209" s="1217"/>
      <c r="AZF209" s="1217"/>
      <c r="AZG209" s="1217"/>
      <c r="AZH209" s="1217"/>
      <c r="AZI209" s="1217"/>
      <c r="AZJ209" s="1217"/>
      <c r="AZK209" s="1217"/>
      <c r="AZL209" s="1217"/>
      <c r="AZM209" s="1217"/>
      <c r="AZN209" s="1217"/>
      <c r="AZO209" s="1217"/>
      <c r="AZP209" s="1217"/>
      <c r="AZQ209" s="1217"/>
      <c r="AZR209" s="1217"/>
      <c r="AZS209" s="1217"/>
      <c r="AZT209" s="1217"/>
      <c r="AZU209" s="1217"/>
      <c r="AZV209" s="1217"/>
      <c r="AZW209" s="1217"/>
      <c r="AZX209" s="1217"/>
      <c r="AZY209" s="1217"/>
      <c r="AZZ209" s="1217"/>
      <c r="BAA209" s="1217"/>
      <c r="BAB209" s="1217"/>
      <c r="BAC209" s="1217"/>
      <c r="BAD209" s="1217"/>
      <c r="BAE209" s="1217"/>
      <c r="BAF209" s="1217"/>
      <c r="BAG209" s="1217"/>
      <c r="BAH209" s="1217"/>
      <c r="BAI209" s="1217"/>
      <c r="BAJ209" s="1217"/>
      <c r="BAK209" s="1217"/>
      <c r="BAL209" s="1217"/>
      <c r="BAM209" s="1217"/>
      <c r="BAN209" s="1217"/>
      <c r="BAO209" s="1217"/>
      <c r="BAP209" s="1217"/>
      <c r="BAQ209" s="1217"/>
      <c r="BAR209" s="1217"/>
      <c r="BAS209" s="1217"/>
      <c r="BAT209" s="1217"/>
      <c r="BAU209" s="1217"/>
      <c r="BAV209" s="1217"/>
      <c r="BAW209" s="1217"/>
      <c r="BAX209" s="1217"/>
      <c r="BAY209" s="1217"/>
      <c r="BAZ209" s="1217"/>
      <c r="BBA209" s="1217"/>
      <c r="BBB209" s="1217"/>
      <c r="BBC209" s="1217"/>
      <c r="BBD209" s="1217"/>
      <c r="BBE209" s="1217"/>
      <c r="BBF209" s="1217"/>
      <c r="BBG209" s="1217"/>
      <c r="BBH209" s="1217"/>
      <c r="BBI209" s="1217"/>
      <c r="BBJ209" s="1217"/>
      <c r="BBK209" s="1217"/>
      <c r="BBL209" s="1217"/>
      <c r="BBM209" s="1217"/>
      <c r="BBN209" s="1217"/>
      <c r="BBO209" s="1217"/>
      <c r="BBP209" s="1217"/>
      <c r="BBQ209" s="1217"/>
      <c r="BBR209" s="1217"/>
      <c r="BBS209" s="1217"/>
      <c r="BBT209" s="1217"/>
      <c r="BBU209" s="1217"/>
      <c r="BBV209" s="1217"/>
      <c r="BBW209" s="1217"/>
      <c r="BBX209" s="1217"/>
      <c r="BBY209" s="1217"/>
      <c r="BBZ209" s="1217"/>
      <c r="BCA209" s="1217"/>
      <c r="BCB209" s="1217"/>
      <c r="BCC209" s="1217"/>
      <c r="BCD209" s="1217"/>
      <c r="BCE209" s="1217"/>
      <c r="BCF209" s="1217"/>
      <c r="BCG209" s="1217"/>
      <c r="BCH209" s="1217"/>
      <c r="BCI209" s="1217"/>
      <c r="BCJ209" s="1217"/>
      <c r="BCK209" s="1217"/>
      <c r="BCL209" s="1217"/>
      <c r="BCM209" s="1217"/>
      <c r="BCN209" s="1217"/>
      <c r="BCO209" s="1217"/>
      <c r="BCP209" s="1217"/>
      <c r="BCQ209" s="1217"/>
      <c r="BCR209" s="1217"/>
      <c r="BCS209" s="1217"/>
      <c r="BCT209" s="1217"/>
      <c r="BCU209" s="1217"/>
      <c r="BCV209" s="1217"/>
      <c r="BCW209" s="1217"/>
      <c r="BCX209" s="1217"/>
      <c r="BCY209" s="1217"/>
      <c r="BCZ209" s="1217"/>
      <c r="BDA209" s="1217"/>
      <c r="BDB209" s="1217"/>
      <c r="BDC209" s="1217"/>
      <c r="BDD209" s="1217"/>
      <c r="BDE209" s="1217"/>
      <c r="BDF209" s="1217"/>
      <c r="BDG209" s="1217"/>
      <c r="BDH209" s="1217"/>
      <c r="BDI209" s="1217"/>
      <c r="BDJ209" s="1217"/>
      <c r="BDK209" s="1217"/>
      <c r="BDL209" s="1217"/>
      <c r="BDM209" s="1217"/>
      <c r="BDN209" s="1217"/>
      <c r="BDO209" s="1217"/>
      <c r="BDP209" s="1217"/>
      <c r="BDQ209" s="1217"/>
      <c r="BDR209" s="1217"/>
      <c r="BDS209" s="1217"/>
      <c r="BDT209" s="1217"/>
      <c r="BDU209" s="1217"/>
      <c r="BDV209" s="1217"/>
      <c r="BDW209" s="1217"/>
      <c r="BDX209" s="1217"/>
      <c r="BDY209" s="1217"/>
      <c r="BDZ209" s="1217"/>
      <c r="BEA209" s="1217"/>
      <c r="BEB209" s="1217"/>
      <c r="BEC209" s="1217"/>
      <c r="BED209" s="1217"/>
      <c r="BEE209" s="1217"/>
      <c r="BEF209" s="1217"/>
      <c r="BEG209" s="1217"/>
      <c r="BEH209" s="1217"/>
      <c r="BEI209" s="1217"/>
      <c r="BEJ209" s="1217"/>
      <c r="BEK209" s="1217"/>
      <c r="BEL209" s="1217"/>
      <c r="BEM209" s="1217"/>
      <c r="BEN209" s="1217"/>
      <c r="BEO209" s="1217"/>
      <c r="BEP209" s="1217"/>
      <c r="BEQ209" s="1217"/>
      <c r="BER209" s="1217"/>
      <c r="BES209" s="1217"/>
      <c r="BET209" s="1217"/>
      <c r="BEU209" s="1217"/>
      <c r="BEV209" s="1217"/>
      <c r="BEW209" s="1217"/>
      <c r="BEX209" s="1217"/>
      <c r="BEY209" s="1217"/>
      <c r="BEZ209" s="1217"/>
      <c r="BFA209" s="1217"/>
      <c r="BFB209" s="1217"/>
      <c r="BFC209" s="1217"/>
      <c r="BFD209" s="1217"/>
      <c r="BFE209" s="1217"/>
      <c r="BFF209" s="1217"/>
      <c r="BFG209" s="1217"/>
      <c r="BFH209" s="1217"/>
      <c r="BFI209" s="1217"/>
      <c r="BFJ209" s="1217"/>
      <c r="BFK209" s="1217"/>
      <c r="BFL209" s="1217"/>
      <c r="BFM209" s="1217"/>
      <c r="BFN209" s="1217"/>
      <c r="BFO209" s="1217"/>
      <c r="BFP209" s="1217"/>
      <c r="BFQ209" s="1217"/>
      <c r="BFR209" s="1217"/>
      <c r="BFS209" s="1217"/>
      <c r="BFT209" s="1217"/>
      <c r="BFU209" s="1217"/>
      <c r="BFV209" s="1217"/>
      <c r="BFW209" s="1217"/>
      <c r="BFX209" s="1217"/>
      <c r="BFY209" s="1217"/>
      <c r="BFZ209" s="1217"/>
      <c r="BGA209" s="1217"/>
      <c r="BGB209" s="1217"/>
      <c r="BGC209" s="1217"/>
      <c r="BGD209" s="1217"/>
      <c r="BGE209" s="1217"/>
      <c r="BGF209" s="1217"/>
      <c r="BGG209" s="1217"/>
      <c r="BGH209" s="1217"/>
      <c r="BGI209" s="1217"/>
      <c r="BGJ209" s="1217"/>
      <c r="BGK209" s="1217"/>
      <c r="BGL209" s="1217"/>
      <c r="BGM209" s="1217"/>
      <c r="BGN209" s="1217"/>
      <c r="BGO209" s="1217"/>
      <c r="BGP209" s="1217"/>
      <c r="BGQ209" s="1217"/>
      <c r="BGR209" s="1217"/>
      <c r="BGS209" s="1217"/>
      <c r="BGT209" s="1217"/>
      <c r="BGU209" s="1217"/>
      <c r="BGV209" s="1217"/>
      <c r="BGW209" s="1217"/>
      <c r="BGX209" s="1217"/>
      <c r="BGY209" s="1217"/>
      <c r="BGZ209" s="1217"/>
      <c r="BHA209" s="1217"/>
      <c r="BHB209" s="1217"/>
      <c r="BHC209" s="1217"/>
      <c r="BHD209" s="1217"/>
      <c r="BHE209" s="1217"/>
      <c r="BHF209" s="1217"/>
      <c r="BHG209" s="1217"/>
      <c r="BHH209" s="1217"/>
      <c r="BHI209" s="1217"/>
      <c r="BHJ209" s="1217"/>
      <c r="BHK209" s="1217"/>
      <c r="BHL209" s="1217"/>
      <c r="BHM209" s="1217"/>
      <c r="BHN209" s="1217"/>
      <c r="BHO209" s="1217"/>
      <c r="BHP209" s="1217"/>
      <c r="BHQ209" s="1217"/>
      <c r="BHR209" s="1217"/>
      <c r="BHS209" s="1217"/>
      <c r="BHT209" s="1217"/>
      <c r="BHU209" s="1217"/>
      <c r="BHV209" s="1217"/>
      <c r="BHW209" s="1217"/>
      <c r="BHX209" s="1217"/>
      <c r="BHY209" s="1217"/>
      <c r="BHZ209" s="1217"/>
      <c r="BIA209" s="1217"/>
      <c r="BIB209" s="1217"/>
      <c r="BIC209" s="1217"/>
      <c r="BID209" s="1217"/>
      <c r="BIE209" s="1217"/>
      <c r="BIF209" s="1217"/>
      <c r="BIG209" s="1217"/>
      <c r="BIH209" s="1217"/>
      <c r="BII209" s="1217"/>
      <c r="BIJ209" s="1217"/>
      <c r="BIK209" s="1217"/>
      <c r="BIL209" s="1217"/>
      <c r="BIM209" s="1217"/>
      <c r="BIN209" s="1217"/>
      <c r="BIO209" s="1217"/>
      <c r="BIP209" s="1217"/>
      <c r="BIQ209" s="1217"/>
      <c r="BIR209" s="1217"/>
      <c r="BIS209" s="1217"/>
      <c r="BIT209" s="1217"/>
      <c r="BIU209" s="1217"/>
      <c r="BIV209" s="1217"/>
      <c r="BIW209" s="1217"/>
      <c r="BIX209" s="1217"/>
      <c r="BIY209" s="1217"/>
      <c r="BIZ209" s="1217"/>
      <c r="BJA209" s="1217"/>
      <c r="BJB209" s="1217"/>
      <c r="BJC209" s="1217"/>
      <c r="BJD209" s="1217"/>
      <c r="BJE209" s="1217"/>
      <c r="BJF209" s="1217"/>
      <c r="BJG209" s="1217"/>
      <c r="BJH209" s="1217"/>
      <c r="BJI209" s="1217"/>
      <c r="BJJ209" s="1217"/>
      <c r="BJK209" s="1217"/>
      <c r="BJL209" s="1217"/>
      <c r="BJM209" s="1217"/>
      <c r="BJN209" s="1217"/>
      <c r="BJO209" s="1217"/>
      <c r="BJP209" s="1217"/>
      <c r="BJQ209" s="1217"/>
      <c r="BJR209" s="1217"/>
      <c r="BJS209" s="1217"/>
      <c r="BJT209" s="1217"/>
      <c r="BJU209" s="1217"/>
      <c r="BJV209" s="1217"/>
      <c r="BJW209" s="1217"/>
      <c r="BJX209" s="1217"/>
      <c r="BJY209" s="1217"/>
      <c r="BJZ209" s="1217"/>
      <c r="BKA209" s="1217"/>
      <c r="BKB209" s="1217"/>
      <c r="BKC209" s="1217"/>
      <c r="BKD209" s="1217"/>
      <c r="BKE209" s="1217"/>
      <c r="BKF209" s="1217"/>
      <c r="BKG209" s="1217"/>
      <c r="BKH209" s="1217"/>
      <c r="BKI209" s="1217"/>
      <c r="BKJ209" s="1217"/>
      <c r="BKK209" s="1217"/>
      <c r="BKL209" s="1217"/>
      <c r="BKM209" s="1217"/>
      <c r="BKN209" s="1217"/>
      <c r="BKO209" s="1217"/>
      <c r="BKP209" s="1217"/>
      <c r="BKQ209" s="1217"/>
      <c r="BKR209" s="1217"/>
      <c r="BKS209" s="1217"/>
      <c r="BKT209" s="1217"/>
      <c r="BKU209" s="1217"/>
      <c r="BKV209" s="1217"/>
      <c r="BKW209" s="1217"/>
      <c r="BKX209" s="1217"/>
      <c r="BKY209" s="1217"/>
      <c r="BKZ209" s="1217"/>
      <c r="BLA209" s="1217"/>
      <c r="BLB209" s="1217"/>
      <c r="BLC209" s="1217"/>
      <c r="BLD209" s="1217"/>
      <c r="BLE209" s="1217"/>
      <c r="BLF209" s="1217"/>
      <c r="BLG209" s="1217"/>
      <c r="BLH209" s="1217"/>
      <c r="BLI209" s="1217"/>
      <c r="BLJ209" s="1217"/>
      <c r="BLK209" s="1217"/>
      <c r="BLL209" s="1217"/>
      <c r="BLM209" s="1217"/>
      <c r="BLN209" s="1217"/>
      <c r="BLO209" s="1217"/>
      <c r="BLP209" s="1217"/>
      <c r="BLQ209" s="1217"/>
      <c r="BLR209" s="1217"/>
      <c r="BLS209" s="1217"/>
      <c r="BLT209" s="1217"/>
      <c r="BLU209" s="1217"/>
      <c r="BLV209" s="1217"/>
      <c r="BLW209" s="1217"/>
      <c r="BLX209" s="1217"/>
      <c r="BLY209" s="1217"/>
      <c r="BLZ209" s="1217"/>
      <c r="BMA209" s="1217"/>
      <c r="BMB209" s="1217"/>
      <c r="BMC209" s="1217"/>
      <c r="BMD209" s="1217"/>
      <c r="BME209" s="1217"/>
      <c r="BMF209" s="1217"/>
      <c r="BMG209" s="1217"/>
      <c r="BMH209" s="1217"/>
      <c r="BMI209" s="1217"/>
      <c r="BMJ209" s="1217"/>
      <c r="BMK209" s="1217"/>
      <c r="BML209" s="1217"/>
      <c r="BMM209" s="1217"/>
      <c r="BMN209" s="1217"/>
      <c r="BMO209" s="1217"/>
      <c r="BMP209" s="1217"/>
      <c r="BMQ209" s="1217"/>
      <c r="BMR209" s="1217"/>
      <c r="BMS209" s="1217"/>
      <c r="BMT209" s="1217"/>
      <c r="BMU209" s="1217"/>
      <c r="BMV209" s="1217"/>
      <c r="BMW209" s="1217"/>
      <c r="BMX209" s="1217"/>
      <c r="BMY209" s="1217"/>
      <c r="BMZ209" s="1217"/>
      <c r="BNA209" s="1217"/>
      <c r="BNB209" s="1217"/>
      <c r="BNC209" s="1217"/>
      <c r="BND209" s="1217"/>
      <c r="BNE209" s="1217"/>
      <c r="BNF209" s="1217"/>
      <c r="BNG209" s="1217"/>
      <c r="BNH209" s="1217"/>
      <c r="BNI209" s="1217"/>
      <c r="BNJ209" s="1217"/>
      <c r="BNK209" s="1217"/>
      <c r="BNL209" s="1217"/>
      <c r="BNM209" s="1217"/>
      <c r="BNN209" s="1217"/>
      <c r="BNO209" s="1217"/>
      <c r="BNP209" s="1217"/>
      <c r="BNQ209" s="1217"/>
      <c r="BNR209" s="1217"/>
      <c r="BNS209" s="1217"/>
      <c r="BNT209" s="1217"/>
      <c r="BNU209" s="1217"/>
      <c r="BNV209" s="1217"/>
      <c r="BNW209" s="1217"/>
      <c r="BNX209" s="1217"/>
      <c r="BNY209" s="1217"/>
      <c r="BNZ209" s="1217"/>
      <c r="BOA209" s="1217"/>
      <c r="BOB209" s="1217"/>
      <c r="BOC209" s="1217"/>
      <c r="BOD209" s="1217"/>
      <c r="BOE209" s="1217"/>
      <c r="BOF209" s="1217"/>
      <c r="BOG209" s="1217"/>
      <c r="BOH209" s="1217"/>
      <c r="BOI209" s="1217"/>
      <c r="BOJ209" s="1217"/>
      <c r="BOK209" s="1217"/>
      <c r="BOL209" s="1217"/>
      <c r="BOM209" s="1217"/>
      <c r="BON209" s="1217"/>
      <c r="BOO209" s="1217"/>
      <c r="BOP209" s="1217"/>
      <c r="BOQ209" s="1217"/>
      <c r="BOR209" s="1217"/>
      <c r="BOS209" s="1217"/>
      <c r="BOT209" s="1217"/>
      <c r="BOU209" s="1217"/>
      <c r="BOV209" s="1217"/>
      <c r="BOW209" s="1217"/>
      <c r="BOX209" s="1217"/>
      <c r="BOY209" s="1217"/>
      <c r="BOZ209" s="1217"/>
      <c r="BPA209" s="1217"/>
      <c r="BPB209" s="1217"/>
      <c r="BPC209" s="1217"/>
      <c r="BPD209" s="1217"/>
      <c r="BPE209" s="1217"/>
      <c r="BPF209" s="1217"/>
      <c r="BPG209" s="1217"/>
      <c r="BPH209" s="1217"/>
      <c r="BPI209" s="1217"/>
      <c r="BPJ209" s="1217"/>
      <c r="BPK209" s="1217"/>
      <c r="BPL209" s="1217"/>
      <c r="BPM209" s="1217"/>
      <c r="BPN209" s="1217"/>
      <c r="BPO209" s="1217"/>
      <c r="BPP209" s="1217"/>
      <c r="BPQ209" s="1217"/>
      <c r="BPR209" s="1217"/>
      <c r="BPS209" s="1217"/>
      <c r="BPT209" s="1217"/>
      <c r="BPU209" s="1217"/>
      <c r="BPV209" s="1217"/>
      <c r="BPW209" s="1217"/>
      <c r="BPX209" s="1217"/>
      <c r="BPY209" s="1217"/>
      <c r="BPZ209" s="1217"/>
      <c r="BQA209" s="1217"/>
      <c r="BQB209" s="1217"/>
      <c r="BQC209" s="1217"/>
      <c r="BQD209" s="1217"/>
      <c r="BQE209" s="1217"/>
      <c r="BQF209" s="1217"/>
      <c r="BQG209" s="1217"/>
      <c r="BQH209" s="1217"/>
      <c r="BQI209" s="1217"/>
      <c r="BQJ209" s="1217"/>
      <c r="BQK209" s="1217"/>
      <c r="BQL209" s="1217"/>
      <c r="BQM209" s="1217"/>
      <c r="BQN209" s="1217"/>
      <c r="BQO209" s="1217"/>
      <c r="BQP209" s="1217"/>
      <c r="BQQ209" s="1217"/>
      <c r="BQR209" s="1217"/>
      <c r="BQS209" s="1217"/>
      <c r="BQT209" s="1217"/>
      <c r="BQU209" s="1217"/>
      <c r="BQV209" s="1217"/>
      <c r="BQW209" s="1217"/>
      <c r="BQX209" s="1217"/>
      <c r="BQY209" s="1217"/>
      <c r="BQZ209" s="1217"/>
      <c r="BRA209" s="1217"/>
      <c r="BRB209" s="1217"/>
      <c r="BRC209" s="1217"/>
      <c r="BRD209" s="1217"/>
      <c r="BRE209" s="1217"/>
      <c r="BRF209" s="1217"/>
      <c r="BRG209" s="1217"/>
      <c r="BRH209" s="1217"/>
      <c r="BRI209" s="1217"/>
      <c r="BRJ209" s="1217"/>
      <c r="BRK209" s="1217"/>
      <c r="BRL209" s="1217"/>
      <c r="BRM209" s="1217"/>
      <c r="BRN209" s="1217"/>
      <c r="BRO209" s="1217"/>
      <c r="BRP209" s="1217"/>
      <c r="BRQ209" s="1217"/>
      <c r="BRR209" s="1217"/>
      <c r="BRS209" s="1217"/>
      <c r="BRT209" s="1217"/>
      <c r="BRU209" s="1217"/>
      <c r="BRV209" s="1217"/>
      <c r="BRW209" s="1217"/>
      <c r="BRX209" s="1217"/>
      <c r="BRY209" s="1217"/>
      <c r="BRZ209" s="1217"/>
      <c r="BSA209" s="1217"/>
      <c r="BSB209" s="1217"/>
      <c r="BSC209" s="1217"/>
      <c r="BSD209" s="1217"/>
      <c r="BSE209" s="1217"/>
      <c r="BSF209" s="1217"/>
      <c r="BSG209" s="1217"/>
      <c r="BSH209" s="1217"/>
      <c r="BSI209" s="1217"/>
      <c r="BSJ209" s="1217"/>
      <c r="BSK209" s="1217"/>
      <c r="BSL209" s="1217"/>
      <c r="BSM209" s="1217"/>
      <c r="BSN209" s="1217"/>
      <c r="BSO209" s="1217"/>
      <c r="BSP209" s="1217"/>
      <c r="BSQ209" s="1217"/>
      <c r="BSR209" s="1217"/>
      <c r="BSS209" s="1217"/>
      <c r="BST209" s="1217"/>
      <c r="BSU209" s="1217"/>
      <c r="BSV209" s="1217"/>
      <c r="BSW209" s="1217"/>
      <c r="BSX209" s="1217"/>
      <c r="BSY209" s="1217"/>
      <c r="BSZ209" s="1217"/>
      <c r="BTA209" s="1217"/>
      <c r="BTB209" s="1217"/>
      <c r="BTC209" s="1217"/>
      <c r="BTD209" s="1217"/>
      <c r="BTE209" s="1217"/>
      <c r="BTF209" s="1217"/>
      <c r="BTG209" s="1217"/>
      <c r="BTH209" s="1217"/>
      <c r="BTI209" s="1217"/>
      <c r="BTJ209" s="1217"/>
      <c r="BTK209" s="1217"/>
      <c r="BTL209" s="1217"/>
      <c r="BTM209" s="1217"/>
      <c r="BTN209" s="1217"/>
      <c r="BTO209" s="1217"/>
      <c r="BTP209" s="1217"/>
      <c r="BTQ209" s="1217"/>
      <c r="BTR209" s="1217"/>
      <c r="BTS209" s="1217"/>
      <c r="BTT209" s="1217"/>
      <c r="BTU209" s="1217"/>
      <c r="BTV209" s="1217"/>
      <c r="BTW209" s="1217"/>
      <c r="BTX209" s="1217"/>
      <c r="BTY209" s="1217"/>
      <c r="BTZ209" s="1217"/>
      <c r="BUA209" s="1217"/>
      <c r="BUB209" s="1217"/>
      <c r="BUC209" s="1217"/>
      <c r="BUD209" s="1217"/>
      <c r="BUE209" s="1217"/>
      <c r="BUF209" s="1217"/>
      <c r="BUG209" s="1217"/>
      <c r="BUH209" s="1217"/>
      <c r="BUI209" s="1217"/>
      <c r="BUJ209" s="1217"/>
      <c r="BUK209" s="1217"/>
      <c r="BUL209" s="1217"/>
      <c r="BUM209" s="1217"/>
      <c r="BUN209" s="1217"/>
      <c r="BUO209" s="1217"/>
      <c r="BUP209" s="1217"/>
      <c r="BUQ209" s="1217"/>
      <c r="BUR209" s="1217"/>
      <c r="BUS209" s="1217"/>
      <c r="BUT209" s="1217"/>
      <c r="BUU209" s="1217"/>
      <c r="BUV209" s="1217"/>
      <c r="BUW209" s="1217"/>
      <c r="BUX209" s="1217"/>
      <c r="BUY209" s="1217"/>
      <c r="BUZ209" s="1217"/>
      <c r="BVA209" s="1217"/>
      <c r="BVB209" s="1217"/>
      <c r="BVC209" s="1217"/>
      <c r="BVD209" s="1217"/>
      <c r="BVE209" s="1217"/>
      <c r="BVF209" s="1217"/>
      <c r="BVG209" s="1217"/>
      <c r="BVH209" s="1217"/>
      <c r="BVI209" s="1217"/>
      <c r="BVJ209" s="1217"/>
      <c r="BVK209" s="1217"/>
      <c r="BVL209" s="1217"/>
      <c r="BVM209" s="1217"/>
      <c r="BVN209" s="1217"/>
      <c r="BVO209" s="1217"/>
      <c r="BVP209" s="1217"/>
      <c r="BVQ209" s="1217"/>
      <c r="BVR209" s="1217"/>
      <c r="BVS209" s="1217"/>
      <c r="BVT209" s="1217"/>
      <c r="BVU209" s="1217"/>
      <c r="BVV209" s="1217"/>
      <c r="BVW209" s="1217"/>
      <c r="BVX209" s="1217"/>
      <c r="BVY209" s="1217"/>
      <c r="BVZ209" s="1217"/>
      <c r="BWA209" s="1217"/>
      <c r="BWB209" s="1217"/>
      <c r="BWC209" s="1217"/>
      <c r="BWD209" s="1217"/>
      <c r="BWE209" s="1217"/>
      <c r="BWF209" s="1217"/>
      <c r="BWG209" s="1217"/>
      <c r="BWH209" s="1217"/>
      <c r="BWI209" s="1217"/>
      <c r="BWJ209" s="1217"/>
      <c r="BWK209" s="1217"/>
      <c r="BWL209" s="1217"/>
      <c r="BWM209" s="1217"/>
      <c r="BWN209" s="1217"/>
      <c r="BWO209" s="1217"/>
      <c r="BWP209" s="1217"/>
      <c r="BWQ209" s="1217"/>
      <c r="BWR209" s="1217"/>
      <c r="BWS209" s="1217"/>
      <c r="BWT209" s="1217"/>
      <c r="BWU209" s="1217"/>
      <c r="BWV209" s="1217"/>
      <c r="BWW209" s="1217"/>
      <c r="BWX209" s="1217"/>
      <c r="BWY209" s="1217"/>
      <c r="BWZ209" s="1217"/>
      <c r="BXA209" s="1217"/>
      <c r="BXB209" s="1217"/>
      <c r="BXC209" s="1217"/>
      <c r="BXD209" s="1217"/>
      <c r="BXE209" s="1217"/>
      <c r="BXF209" s="1217"/>
      <c r="BXG209" s="1217"/>
      <c r="BXH209" s="1217"/>
      <c r="BXI209" s="1217"/>
      <c r="BXJ209" s="1217"/>
      <c r="BXK209" s="1217"/>
      <c r="BXL209" s="1217"/>
      <c r="BXM209" s="1217"/>
      <c r="BXN209" s="1217"/>
      <c r="BXO209" s="1217"/>
      <c r="BXP209" s="1217"/>
      <c r="BXQ209" s="1217"/>
      <c r="BXR209" s="1217"/>
      <c r="BXS209" s="1217"/>
      <c r="BXT209" s="1217"/>
      <c r="BXU209" s="1217"/>
      <c r="BXV209" s="1217"/>
      <c r="BXW209" s="1217"/>
      <c r="BXX209" s="1217"/>
      <c r="BXY209" s="1217"/>
      <c r="BXZ209" s="1217"/>
      <c r="BYA209" s="1217"/>
      <c r="BYB209" s="1217"/>
      <c r="BYC209" s="1217"/>
      <c r="BYD209" s="1217"/>
      <c r="BYE209" s="1217"/>
      <c r="BYF209" s="1217"/>
      <c r="BYG209" s="1217"/>
      <c r="BYH209" s="1217"/>
      <c r="BYI209" s="1217"/>
      <c r="BYJ209" s="1217"/>
      <c r="BYK209" s="1217"/>
      <c r="BYL209" s="1217"/>
      <c r="BYM209" s="1217"/>
      <c r="BYN209" s="1217"/>
      <c r="BYO209" s="1217"/>
      <c r="BYP209" s="1217"/>
      <c r="BYQ209" s="1217"/>
      <c r="BYR209" s="1217"/>
      <c r="BYS209" s="1217"/>
      <c r="BYT209" s="1217"/>
      <c r="BYU209" s="1217"/>
      <c r="BYV209" s="1217"/>
      <c r="BYW209" s="1217"/>
      <c r="BYX209" s="1217"/>
      <c r="BYY209" s="1217"/>
      <c r="BYZ209" s="1217"/>
      <c r="BZA209" s="1217"/>
      <c r="BZB209" s="1217"/>
      <c r="BZC209" s="1217"/>
      <c r="BZD209" s="1217"/>
      <c r="BZE209" s="1217"/>
      <c r="BZF209" s="1217"/>
      <c r="BZG209" s="1217"/>
      <c r="BZH209" s="1217"/>
      <c r="BZI209" s="1217"/>
      <c r="BZJ209" s="1217"/>
      <c r="BZK209" s="1217"/>
      <c r="BZL209" s="1217"/>
      <c r="BZM209" s="1217"/>
      <c r="BZN209" s="1217"/>
      <c r="BZO209" s="1217"/>
      <c r="BZP209" s="1217"/>
      <c r="BZQ209" s="1217"/>
      <c r="BZR209" s="1217"/>
      <c r="BZS209" s="1217"/>
      <c r="BZT209" s="1217"/>
      <c r="BZU209" s="1217"/>
      <c r="BZV209" s="1217"/>
      <c r="BZW209" s="1217"/>
      <c r="BZX209" s="1217"/>
      <c r="BZY209" s="1217"/>
      <c r="BZZ209" s="1217"/>
      <c r="CAA209" s="1217"/>
      <c r="CAB209" s="1217"/>
      <c r="CAC209" s="1217"/>
      <c r="CAD209" s="1217"/>
      <c r="CAE209" s="1217"/>
      <c r="CAF209" s="1217"/>
      <c r="CAG209" s="1217"/>
      <c r="CAH209" s="1217"/>
      <c r="CAI209" s="1217"/>
      <c r="CAJ209" s="1217"/>
      <c r="CAK209" s="1217"/>
      <c r="CAL209" s="1217"/>
      <c r="CAM209" s="1217"/>
      <c r="CAN209" s="1217"/>
      <c r="CAO209" s="1217"/>
      <c r="CAP209" s="1217"/>
      <c r="CAQ209" s="1217"/>
      <c r="CAR209" s="1217"/>
      <c r="CAS209" s="1217"/>
      <c r="CAT209" s="1217"/>
      <c r="CAU209" s="1217"/>
      <c r="CAV209" s="1217"/>
      <c r="CAW209" s="1217"/>
      <c r="CAX209" s="1217"/>
      <c r="CAY209" s="1217"/>
      <c r="CAZ209" s="1217"/>
      <c r="CBA209" s="1217"/>
      <c r="CBB209" s="1217"/>
      <c r="CBC209" s="1217"/>
      <c r="CBD209" s="1217"/>
      <c r="CBE209" s="1217"/>
      <c r="CBF209" s="1217"/>
      <c r="CBG209" s="1217"/>
      <c r="CBH209" s="1217"/>
      <c r="CBI209" s="1217"/>
      <c r="CBJ209" s="1217"/>
      <c r="CBK209" s="1217"/>
      <c r="CBL209" s="1217"/>
      <c r="CBM209" s="1217"/>
      <c r="CBN209" s="1217"/>
      <c r="CBO209" s="1217"/>
      <c r="CBP209" s="1217"/>
      <c r="CBQ209" s="1217"/>
      <c r="CBR209" s="1217"/>
      <c r="CBS209" s="1217"/>
      <c r="CBT209" s="1217"/>
      <c r="CBU209" s="1217"/>
      <c r="CBV209" s="1217"/>
      <c r="CBW209" s="1217"/>
      <c r="CBX209" s="1217"/>
      <c r="CBY209" s="1217"/>
      <c r="CBZ209" s="1217"/>
      <c r="CCA209" s="1217"/>
      <c r="CCB209" s="1217"/>
      <c r="CCC209" s="1217"/>
      <c r="CCD209" s="1217"/>
      <c r="CCE209" s="1217"/>
      <c r="CCF209" s="1217"/>
      <c r="CCG209" s="1217"/>
      <c r="CCH209" s="1217"/>
      <c r="CCI209" s="1217"/>
      <c r="CCJ209" s="1217"/>
      <c r="CCK209" s="1217"/>
      <c r="CCL209" s="1217"/>
      <c r="CCM209" s="1217"/>
      <c r="CCN209" s="1217"/>
      <c r="CCO209" s="1217"/>
      <c r="CCP209" s="1217"/>
      <c r="CCQ209" s="1217"/>
      <c r="CCR209" s="1217"/>
      <c r="CCS209" s="1217"/>
      <c r="CCT209" s="1217"/>
      <c r="CCU209" s="1217"/>
      <c r="CCV209" s="1217"/>
      <c r="CCW209" s="1217"/>
      <c r="CCX209" s="1217"/>
      <c r="CCY209" s="1217"/>
      <c r="CCZ209" s="1217"/>
      <c r="CDA209" s="1217"/>
      <c r="CDB209" s="1217"/>
      <c r="CDC209" s="1217"/>
      <c r="CDD209" s="1217"/>
      <c r="CDE209" s="1217"/>
      <c r="CDF209" s="1217"/>
      <c r="CDG209" s="1217"/>
      <c r="CDH209" s="1217"/>
      <c r="CDI209" s="1217"/>
      <c r="CDJ209" s="1217"/>
      <c r="CDK209" s="1217"/>
      <c r="CDL209" s="1217"/>
      <c r="CDM209" s="1217"/>
      <c r="CDN209" s="1217"/>
      <c r="CDO209" s="1217"/>
      <c r="CDP209" s="1217"/>
      <c r="CDQ209" s="1217"/>
      <c r="CDR209" s="1217"/>
      <c r="CDS209" s="1217"/>
      <c r="CDT209" s="1217"/>
      <c r="CDU209" s="1217"/>
      <c r="CDV209" s="1217"/>
      <c r="CDW209" s="1217"/>
      <c r="CDX209" s="1217"/>
      <c r="CDY209" s="1217"/>
      <c r="CDZ209" s="1217"/>
      <c r="CEA209" s="1217"/>
      <c r="CEB209" s="1217"/>
      <c r="CEC209" s="1217"/>
      <c r="CED209" s="1217"/>
      <c r="CEE209" s="1217"/>
      <c r="CEF209" s="1217"/>
      <c r="CEG209" s="1217"/>
      <c r="CEH209" s="1217"/>
      <c r="CEI209" s="1217"/>
      <c r="CEJ209" s="1217"/>
      <c r="CEK209" s="1217"/>
      <c r="CEL209" s="1217"/>
      <c r="CEM209" s="1217"/>
      <c r="CEN209" s="1217"/>
      <c r="CEO209" s="1217"/>
      <c r="CEP209" s="1217"/>
      <c r="CEQ209" s="1217"/>
      <c r="CER209" s="1217"/>
      <c r="CES209" s="1217"/>
      <c r="CET209" s="1217"/>
      <c r="CEU209" s="1217"/>
      <c r="CEV209" s="1217"/>
      <c r="CEW209" s="1217"/>
      <c r="CEX209" s="1217"/>
      <c r="CEY209" s="1217"/>
      <c r="CEZ209" s="1217"/>
      <c r="CFA209" s="1217"/>
      <c r="CFB209" s="1217"/>
      <c r="CFC209" s="1217"/>
      <c r="CFD209" s="1217"/>
      <c r="CFE209" s="1217"/>
      <c r="CFF209" s="1217"/>
      <c r="CFG209" s="1217"/>
      <c r="CFH209" s="1217"/>
      <c r="CFI209" s="1217"/>
      <c r="CFJ209" s="1217"/>
      <c r="CFK209" s="1217"/>
      <c r="CFL209" s="1217"/>
      <c r="CFM209" s="1217"/>
      <c r="CFN209" s="1217"/>
      <c r="CFO209" s="1217"/>
      <c r="CFP209" s="1217"/>
      <c r="CFQ209" s="1217"/>
      <c r="CFR209" s="1217"/>
      <c r="CFS209" s="1217"/>
      <c r="CFT209" s="1217"/>
      <c r="CFU209" s="1217"/>
      <c r="CFV209" s="1217"/>
      <c r="CFW209" s="1217"/>
      <c r="CFX209" s="1217"/>
      <c r="CFY209" s="1217"/>
      <c r="CFZ209" s="1217"/>
      <c r="CGA209" s="1217"/>
      <c r="CGB209" s="1217"/>
      <c r="CGC209" s="1217"/>
      <c r="CGD209" s="1217"/>
      <c r="CGE209" s="1217"/>
      <c r="CGF209" s="1217"/>
      <c r="CGG209" s="1217"/>
      <c r="CGH209" s="1217"/>
      <c r="CGI209" s="1217"/>
      <c r="CGJ209" s="1217"/>
      <c r="CGK209" s="1217"/>
      <c r="CGL209" s="1217"/>
      <c r="CGM209" s="1217"/>
      <c r="CGN209" s="1217"/>
      <c r="CGO209" s="1217"/>
      <c r="CGP209" s="1217"/>
      <c r="CGQ209" s="1217"/>
      <c r="CGR209" s="1217"/>
      <c r="CGS209" s="1217"/>
      <c r="CGT209" s="1217"/>
      <c r="CGU209" s="1217"/>
      <c r="CGV209" s="1217"/>
      <c r="CGW209" s="1217"/>
      <c r="CGX209" s="1217"/>
      <c r="CGY209" s="1217"/>
      <c r="CGZ209" s="1217"/>
      <c r="CHA209" s="1217"/>
      <c r="CHB209" s="1217"/>
      <c r="CHC209" s="1217"/>
      <c r="CHD209" s="1217"/>
      <c r="CHE209" s="1217"/>
      <c r="CHF209" s="1217"/>
      <c r="CHG209" s="1217"/>
      <c r="CHH209" s="1217"/>
      <c r="CHI209" s="1217"/>
      <c r="CHJ209" s="1217"/>
      <c r="CHK209" s="1217"/>
      <c r="CHL209" s="1217"/>
      <c r="CHM209" s="1217"/>
      <c r="CHN209" s="1217"/>
      <c r="CHO209" s="1217"/>
      <c r="CHP209" s="1217"/>
      <c r="CHQ209" s="1217"/>
      <c r="CHR209" s="1217"/>
      <c r="CHS209" s="1217"/>
      <c r="CHT209" s="1217"/>
      <c r="CHU209" s="1217"/>
      <c r="CHV209" s="1217"/>
      <c r="CHW209" s="1217"/>
      <c r="CHX209" s="1217"/>
      <c r="CHY209" s="1217"/>
      <c r="CHZ209" s="1217"/>
      <c r="CIA209" s="1217"/>
      <c r="CIB209" s="1217"/>
      <c r="CIC209" s="1217"/>
      <c r="CID209" s="1217"/>
      <c r="CIE209" s="1217"/>
      <c r="CIF209" s="1217"/>
      <c r="CIG209" s="1217"/>
      <c r="CIH209" s="1217"/>
      <c r="CII209" s="1217"/>
      <c r="CIJ209" s="1217"/>
      <c r="CIK209" s="1217"/>
      <c r="CIL209" s="1217"/>
      <c r="CIM209" s="1217"/>
      <c r="CIN209" s="1217"/>
      <c r="CIO209" s="1217"/>
      <c r="CIP209" s="1217"/>
      <c r="CIQ209" s="1217"/>
      <c r="CIR209" s="1217"/>
      <c r="CIS209" s="1217"/>
      <c r="CIT209" s="1217"/>
      <c r="CIU209" s="1217"/>
      <c r="CIV209" s="1217"/>
      <c r="CIW209" s="1217"/>
      <c r="CIX209" s="1217"/>
      <c r="CIY209" s="1217"/>
      <c r="CIZ209" s="1217"/>
      <c r="CJA209" s="1217"/>
      <c r="CJB209" s="1217"/>
      <c r="CJC209" s="1217"/>
      <c r="CJD209" s="1217"/>
      <c r="CJE209" s="1217"/>
      <c r="CJF209" s="1217"/>
      <c r="CJG209" s="1217"/>
      <c r="CJH209" s="1217"/>
      <c r="CJI209" s="1217"/>
      <c r="CJJ209" s="1217"/>
      <c r="CJK209" s="1217"/>
      <c r="CJL209" s="1217"/>
      <c r="CJM209" s="1217"/>
      <c r="CJN209" s="1217"/>
      <c r="CJO209" s="1217"/>
      <c r="CJP209" s="1217"/>
      <c r="CJQ209" s="1217"/>
      <c r="CJR209" s="1217"/>
      <c r="CJS209" s="1217"/>
      <c r="CJT209" s="1217"/>
      <c r="CJU209" s="1217"/>
      <c r="CJV209" s="1217"/>
      <c r="CJW209" s="1217"/>
      <c r="CJX209" s="1217"/>
      <c r="CJY209" s="1217"/>
      <c r="CJZ209" s="1217"/>
      <c r="CKA209" s="1217"/>
      <c r="CKB209" s="1217"/>
      <c r="CKC209" s="1217"/>
      <c r="CKD209" s="1217"/>
      <c r="CKE209" s="1217"/>
      <c r="CKF209" s="1217"/>
      <c r="CKG209" s="1217"/>
      <c r="CKH209" s="1217"/>
      <c r="CKI209" s="1217"/>
      <c r="CKJ209" s="1217"/>
      <c r="CKK209" s="1217"/>
      <c r="CKL209" s="1217"/>
      <c r="CKM209" s="1217"/>
      <c r="CKN209" s="1217"/>
      <c r="CKO209" s="1217"/>
      <c r="CKP209" s="1217"/>
      <c r="CKQ209" s="1217"/>
      <c r="CKR209" s="1217"/>
      <c r="CKS209" s="1217"/>
      <c r="CKT209" s="1217"/>
      <c r="CKU209" s="1217"/>
      <c r="CKV209" s="1217"/>
      <c r="CKW209" s="1217"/>
      <c r="CKX209" s="1217"/>
      <c r="CKY209" s="1217"/>
      <c r="CKZ209" s="1217"/>
      <c r="CLA209" s="1217"/>
      <c r="CLB209" s="1217"/>
      <c r="CLC209" s="1217"/>
      <c r="CLD209" s="1217"/>
      <c r="CLE209" s="1217"/>
      <c r="CLF209" s="1217"/>
      <c r="CLG209" s="1217"/>
      <c r="CLH209" s="1217"/>
      <c r="CLI209" s="1217"/>
      <c r="CLJ209" s="1217"/>
      <c r="CLK209" s="1217"/>
      <c r="CLL209" s="1217"/>
      <c r="CLM209" s="1217"/>
      <c r="CLN209" s="1217"/>
      <c r="CLO209" s="1217"/>
      <c r="CLP209" s="1217"/>
      <c r="CLQ209" s="1217"/>
      <c r="CLR209" s="1217"/>
      <c r="CLS209" s="1217"/>
      <c r="CLT209" s="1217"/>
      <c r="CLU209" s="1217"/>
      <c r="CLV209" s="1217"/>
      <c r="CLW209" s="1217"/>
      <c r="CLX209" s="1217"/>
      <c r="CLY209" s="1217"/>
      <c r="CLZ209" s="1217"/>
      <c r="CMA209" s="1217"/>
      <c r="CMB209" s="1217"/>
      <c r="CMC209" s="1217"/>
      <c r="CMD209" s="1217"/>
      <c r="CME209" s="1217"/>
      <c r="CMF209" s="1217"/>
      <c r="CMG209" s="1217"/>
      <c r="CMH209" s="1217"/>
      <c r="CMI209" s="1217"/>
      <c r="CMJ209" s="1217"/>
      <c r="CMK209" s="1217"/>
      <c r="CML209" s="1217"/>
      <c r="CMM209" s="1217"/>
      <c r="CMN209" s="1217"/>
      <c r="CMO209" s="1217"/>
      <c r="CMP209" s="1217"/>
      <c r="CMQ209" s="1217"/>
      <c r="CMR209" s="1217"/>
      <c r="CMS209" s="1217"/>
      <c r="CMT209" s="1217"/>
      <c r="CMU209" s="1217"/>
      <c r="CMV209" s="1217"/>
      <c r="CMW209" s="1217"/>
      <c r="CMX209" s="1217"/>
      <c r="CMY209" s="1217"/>
      <c r="CMZ209" s="1217"/>
      <c r="CNA209" s="1217"/>
      <c r="CNB209" s="1217"/>
      <c r="CNC209" s="1217"/>
      <c r="CND209" s="1217"/>
      <c r="CNE209" s="1217"/>
      <c r="CNF209" s="1217"/>
      <c r="CNG209" s="1217"/>
      <c r="CNH209" s="1217"/>
      <c r="CNI209" s="1217"/>
      <c r="CNJ209" s="1217"/>
      <c r="CNK209" s="1217"/>
      <c r="CNL209" s="1217"/>
      <c r="CNM209" s="1217"/>
      <c r="CNN209" s="1217"/>
      <c r="CNO209" s="1217"/>
      <c r="CNP209" s="1217"/>
      <c r="CNQ209" s="1217"/>
      <c r="CNR209" s="1217"/>
      <c r="CNS209" s="1217"/>
      <c r="CNT209" s="1217"/>
      <c r="CNU209" s="1217"/>
      <c r="CNV209" s="1217"/>
      <c r="CNW209" s="1217"/>
      <c r="CNX209" s="1217"/>
      <c r="CNY209" s="1217"/>
      <c r="CNZ209" s="1217"/>
      <c r="COA209" s="1217"/>
      <c r="COB209" s="1217"/>
      <c r="COC209" s="1217"/>
      <c r="COD209" s="1217"/>
      <c r="COE209" s="1217"/>
      <c r="COF209" s="1217"/>
      <c r="COG209" s="1217"/>
      <c r="COH209" s="1217"/>
      <c r="COI209" s="1217"/>
      <c r="COJ209" s="1217"/>
      <c r="COK209" s="1217"/>
      <c r="COL209" s="1217"/>
      <c r="COM209" s="1217"/>
      <c r="CON209" s="1217"/>
      <c r="COO209" s="1217"/>
      <c r="COP209" s="1217"/>
      <c r="COQ209" s="1217"/>
      <c r="COR209" s="1217"/>
      <c r="COS209" s="1217"/>
      <c r="COT209" s="1217"/>
      <c r="COU209" s="1217"/>
      <c r="COV209" s="1217"/>
      <c r="COW209" s="1217"/>
      <c r="COX209" s="1217"/>
      <c r="COY209" s="1217"/>
      <c r="COZ209" s="1217"/>
      <c r="CPA209" s="1217"/>
      <c r="CPB209" s="1217"/>
      <c r="CPC209" s="1217"/>
      <c r="CPD209" s="1217"/>
      <c r="CPE209" s="1217"/>
      <c r="CPF209" s="1217"/>
      <c r="CPG209" s="1217"/>
      <c r="CPH209" s="1217"/>
      <c r="CPI209" s="1217"/>
      <c r="CPJ209" s="1217"/>
      <c r="CPK209" s="1217"/>
      <c r="CPL209" s="1217"/>
      <c r="CPM209" s="1217"/>
      <c r="CPN209" s="1217"/>
      <c r="CPO209" s="1217"/>
      <c r="CPP209" s="1217"/>
      <c r="CPQ209" s="1217"/>
      <c r="CPR209" s="1217"/>
      <c r="CPS209" s="1217"/>
      <c r="CPT209" s="1217"/>
      <c r="CPU209" s="1217"/>
      <c r="CPV209" s="1217"/>
      <c r="CPW209" s="1217"/>
      <c r="CPX209" s="1217"/>
      <c r="CPY209" s="1217"/>
      <c r="CPZ209" s="1217"/>
      <c r="CQA209" s="1217"/>
      <c r="CQB209" s="1217"/>
      <c r="CQC209" s="1217"/>
      <c r="CQD209" s="1217"/>
      <c r="CQE209" s="1217"/>
      <c r="CQF209" s="1217"/>
      <c r="CQG209" s="1217"/>
      <c r="CQH209" s="1217"/>
      <c r="CQI209" s="1217"/>
      <c r="CQJ209" s="1217"/>
      <c r="CQK209" s="1217"/>
      <c r="CQL209" s="1217"/>
      <c r="CQM209" s="1217"/>
      <c r="CQN209" s="1217"/>
      <c r="CQO209" s="1217"/>
      <c r="CQP209" s="1217"/>
      <c r="CQQ209" s="1217"/>
      <c r="CQR209" s="1217"/>
      <c r="CQS209" s="1217"/>
      <c r="CQT209" s="1217"/>
      <c r="CQU209" s="1217"/>
      <c r="CQV209" s="1217"/>
      <c r="CQW209" s="1217"/>
      <c r="CQX209" s="1217"/>
      <c r="CQY209" s="1217"/>
      <c r="CQZ209" s="1217"/>
      <c r="CRA209" s="1217"/>
      <c r="CRB209" s="1217"/>
      <c r="CRC209" s="1217"/>
      <c r="CRD209" s="1217"/>
      <c r="CRE209" s="1217"/>
      <c r="CRF209" s="1217"/>
      <c r="CRG209" s="1217"/>
      <c r="CRH209" s="1217"/>
      <c r="CRI209" s="1217"/>
      <c r="CRJ209" s="1217"/>
      <c r="CRK209" s="1217"/>
      <c r="CRL209" s="1217"/>
      <c r="CRM209" s="1217"/>
      <c r="CRN209" s="1217"/>
      <c r="CRO209" s="1217"/>
      <c r="CRP209" s="1217"/>
      <c r="CRQ209" s="1217"/>
      <c r="CRR209" s="1217"/>
      <c r="CRS209" s="1217"/>
      <c r="CRT209" s="1217"/>
      <c r="CRU209" s="1217"/>
      <c r="CRV209" s="1217"/>
      <c r="CRW209" s="1217"/>
      <c r="CRX209" s="1217"/>
      <c r="CRY209" s="1217"/>
      <c r="CRZ209" s="1217"/>
      <c r="CSA209" s="1217"/>
      <c r="CSB209" s="1217"/>
      <c r="CSC209" s="1217"/>
      <c r="CSD209" s="1217"/>
      <c r="CSE209" s="1217"/>
      <c r="CSF209" s="1217"/>
      <c r="CSG209" s="1217"/>
      <c r="CSH209" s="1217"/>
      <c r="CSI209" s="1217"/>
      <c r="CSJ209" s="1217"/>
      <c r="CSK209" s="1217"/>
      <c r="CSL209" s="1217"/>
      <c r="CSM209" s="1217"/>
      <c r="CSN209" s="1217"/>
      <c r="CSO209" s="1217"/>
      <c r="CSP209" s="1217"/>
      <c r="CSQ209" s="1217"/>
      <c r="CSR209" s="1217"/>
      <c r="CSS209" s="1217"/>
      <c r="CST209" s="1217"/>
      <c r="CSU209" s="1217"/>
      <c r="CSV209" s="1217"/>
      <c r="CSW209" s="1217"/>
      <c r="CSX209" s="1217"/>
      <c r="CSY209" s="1217"/>
      <c r="CSZ209" s="1217"/>
      <c r="CTA209" s="1217"/>
      <c r="CTB209" s="1217"/>
      <c r="CTC209" s="1217"/>
      <c r="CTD209" s="1217"/>
      <c r="CTE209" s="1217"/>
      <c r="CTF209" s="1217"/>
      <c r="CTG209" s="1217"/>
      <c r="CTH209" s="1217"/>
      <c r="CTI209" s="1217"/>
      <c r="CTJ209" s="1217"/>
      <c r="CTK209" s="1217"/>
      <c r="CTL209" s="1217"/>
      <c r="CTM209" s="1217"/>
      <c r="CTN209" s="1217"/>
      <c r="CTO209" s="1217"/>
      <c r="CTP209" s="1217"/>
      <c r="CTQ209" s="1217"/>
      <c r="CTR209" s="1217"/>
      <c r="CTS209" s="1217"/>
      <c r="CTT209" s="1217"/>
      <c r="CTU209" s="1217"/>
      <c r="CTV209" s="1217"/>
      <c r="CTW209" s="1217"/>
      <c r="CTX209" s="1217"/>
      <c r="CTY209" s="1217"/>
      <c r="CTZ209" s="1217"/>
      <c r="CUA209" s="1217"/>
      <c r="CUB209" s="1217"/>
      <c r="CUC209" s="1217"/>
      <c r="CUD209" s="1217"/>
      <c r="CUE209" s="1217"/>
      <c r="CUF209" s="1217"/>
      <c r="CUG209" s="1217"/>
      <c r="CUH209" s="1217"/>
      <c r="CUI209" s="1217"/>
      <c r="CUJ209" s="1217"/>
      <c r="CUK209" s="1217"/>
      <c r="CUL209" s="1217"/>
      <c r="CUM209" s="1217"/>
      <c r="CUN209" s="1217"/>
      <c r="CUO209" s="1217"/>
      <c r="CUP209" s="1217"/>
      <c r="CUQ209" s="1217"/>
      <c r="CUR209" s="1217"/>
      <c r="CUS209" s="1217"/>
      <c r="CUT209" s="1217"/>
      <c r="CUU209" s="1217"/>
      <c r="CUV209" s="1217"/>
      <c r="CUW209" s="1217"/>
      <c r="CUX209" s="1217"/>
      <c r="CUY209" s="1217"/>
      <c r="CUZ209" s="1217"/>
      <c r="CVA209" s="1217"/>
      <c r="CVB209" s="1217"/>
      <c r="CVC209" s="1217"/>
      <c r="CVD209" s="1217"/>
      <c r="CVE209" s="1217"/>
      <c r="CVF209" s="1217"/>
      <c r="CVG209" s="1217"/>
      <c r="CVH209" s="1217"/>
      <c r="CVI209" s="1217"/>
      <c r="CVJ209" s="1217"/>
      <c r="CVK209" s="1217"/>
      <c r="CVL209" s="1217"/>
      <c r="CVM209" s="1217"/>
      <c r="CVN209" s="1217"/>
      <c r="CVO209" s="1217"/>
      <c r="CVP209" s="1217"/>
      <c r="CVQ209" s="1217"/>
      <c r="CVR209" s="1217"/>
      <c r="CVS209" s="1217"/>
      <c r="CVT209" s="1217"/>
      <c r="CVU209" s="1217"/>
      <c r="CVV209" s="1217"/>
      <c r="CVW209" s="1217"/>
      <c r="CVX209" s="1217"/>
      <c r="CVY209" s="1217"/>
      <c r="CVZ209" s="1217"/>
      <c r="CWA209" s="1217"/>
      <c r="CWB209" s="1217"/>
      <c r="CWC209" s="1217"/>
      <c r="CWD209" s="1217"/>
      <c r="CWE209" s="1217"/>
      <c r="CWF209" s="1217"/>
      <c r="CWG209" s="1217"/>
      <c r="CWH209" s="1217"/>
      <c r="CWI209" s="1217"/>
      <c r="CWJ209" s="1217"/>
      <c r="CWK209" s="1217"/>
      <c r="CWL209" s="1217"/>
      <c r="CWM209" s="1217"/>
      <c r="CWN209" s="1217"/>
      <c r="CWO209" s="1217"/>
      <c r="CWP209" s="1217"/>
      <c r="CWQ209" s="1217"/>
      <c r="CWR209" s="1217"/>
      <c r="CWS209" s="1217"/>
      <c r="CWT209" s="1217"/>
      <c r="CWU209" s="1217"/>
      <c r="CWV209" s="1217"/>
      <c r="CWW209" s="1217"/>
      <c r="CWX209" s="1217"/>
      <c r="CWY209" s="1217"/>
      <c r="CWZ209" s="1217"/>
      <c r="CXA209" s="1217"/>
      <c r="CXB209" s="1217"/>
      <c r="CXC209" s="1217"/>
      <c r="CXD209" s="1217"/>
      <c r="CXE209" s="1217"/>
      <c r="CXF209" s="1217"/>
      <c r="CXG209" s="1217"/>
      <c r="CXH209" s="1217"/>
      <c r="CXI209" s="1217"/>
      <c r="CXJ209" s="1217"/>
      <c r="CXK209" s="1217"/>
      <c r="CXL209" s="1217"/>
      <c r="CXM209" s="1217"/>
      <c r="CXN209" s="1217"/>
      <c r="CXO209" s="1217"/>
      <c r="CXP209" s="1217"/>
      <c r="CXQ209" s="1217"/>
      <c r="CXR209" s="1217"/>
      <c r="CXS209" s="1217"/>
      <c r="CXT209" s="1217"/>
      <c r="CXU209" s="1217"/>
      <c r="CXV209" s="1217"/>
      <c r="CXW209" s="1217"/>
      <c r="CXX209" s="1217"/>
      <c r="CXY209" s="1217"/>
      <c r="CXZ209" s="1217"/>
      <c r="CYA209" s="1217"/>
      <c r="CYB209" s="1217"/>
      <c r="CYC209" s="1217"/>
      <c r="CYD209" s="1217"/>
      <c r="CYE209" s="1217"/>
      <c r="CYF209" s="1217"/>
      <c r="CYG209" s="1217"/>
      <c r="CYH209" s="1217"/>
      <c r="CYI209" s="1217"/>
      <c r="CYJ209" s="1217"/>
      <c r="CYK209" s="1217"/>
      <c r="CYL209" s="1217"/>
      <c r="CYM209" s="1217"/>
      <c r="CYN209" s="1217"/>
      <c r="CYO209" s="1217"/>
      <c r="CYP209" s="1217"/>
      <c r="CYQ209" s="1217"/>
      <c r="CYR209" s="1217"/>
      <c r="CYS209" s="1217"/>
      <c r="CYT209" s="1217"/>
      <c r="CYU209" s="1217"/>
      <c r="CYV209" s="1217"/>
      <c r="CYW209" s="1217"/>
      <c r="CYX209" s="1217"/>
      <c r="CYY209" s="1217"/>
      <c r="CYZ209" s="1217"/>
      <c r="CZA209" s="1217"/>
      <c r="CZB209" s="1217"/>
      <c r="CZC209" s="1217"/>
      <c r="CZD209" s="1217"/>
      <c r="CZE209" s="1217"/>
      <c r="CZF209" s="1217"/>
      <c r="CZG209" s="1217"/>
      <c r="CZH209" s="1217"/>
      <c r="CZI209" s="1217"/>
      <c r="CZJ209" s="1217"/>
      <c r="CZK209" s="1217"/>
      <c r="CZL209" s="1217"/>
      <c r="CZM209" s="1217"/>
      <c r="CZN209" s="1217"/>
      <c r="CZO209" s="1217"/>
      <c r="CZP209" s="1217"/>
      <c r="CZQ209" s="1217"/>
      <c r="CZR209" s="1217"/>
      <c r="CZS209" s="1217"/>
      <c r="CZT209" s="1217"/>
      <c r="CZU209" s="1217"/>
      <c r="CZV209" s="1217"/>
      <c r="CZW209" s="1217"/>
      <c r="CZX209" s="1217"/>
      <c r="CZY209" s="1217"/>
      <c r="CZZ209" s="1217"/>
      <c r="DAA209" s="1217"/>
      <c r="DAB209" s="1217"/>
      <c r="DAC209" s="1217"/>
      <c r="DAD209" s="1217"/>
      <c r="DAE209" s="1217"/>
      <c r="DAF209" s="1217"/>
      <c r="DAG209" s="1217"/>
      <c r="DAH209" s="1217"/>
      <c r="DAI209" s="1217"/>
      <c r="DAJ209" s="1217"/>
      <c r="DAK209" s="1217"/>
      <c r="DAL209" s="1217"/>
      <c r="DAM209" s="1217"/>
      <c r="DAN209" s="1217"/>
      <c r="DAO209" s="1217"/>
      <c r="DAP209" s="1217"/>
      <c r="DAQ209" s="1217"/>
      <c r="DAR209" s="1217"/>
      <c r="DAS209" s="1217"/>
      <c r="DAT209" s="1217"/>
      <c r="DAU209" s="1217"/>
      <c r="DAV209" s="1217"/>
      <c r="DAW209" s="1217"/>
      <c r="DAX209" s="1217"/>
      <c r="DAY209" s="1217"/>
      <c r="DAZ209" s="1217"/>
      <c r="DBA209" s="1217"/>
      <c r="DBB209" s="1217"/>
      <c r="DBC209" s="1217"/>
      <c r="DBD209" s="1217"/>
      <c r="DBE209" s="1217"/>
      <c r="DBF209" s="1217"/>
      <c r="DBG209" s="1217"/>
      <c r="DBH209" s="1217"/>
      <c r="DBI209" s="1217"/>
      <c r="DBJ209" s="1217"/>
      <c r="DBK209" s="1217"/>
      <c r="DBL209" s="1217"/>
      <c r="DBM209" s="1217"/>
      <c r="DBN209" s="1217"/>
      <c r="DBO209" s="1217"/>
      <c r="DBP209" s="1217"/>
      <c r="DBQ209" s="1217"/>
      <c r="DBR209" s="1217"/>
      <c r="DBS209" s="1217"/>
      <c r="DBT209" s="1217"/>
      <c r="DBU209" s="1217"/>
      <c r="DBV209" s="1217"/>
      <c r="DBW209" s="1217"/>
      <c r="DBX209" s="1217"/>
      <c r="DBY209" s="1217"/>
      <c r="DBZ209" s="1217"/>
      <c r="DCA209" s="1217"/>
      <c r="DCB209" s="1217"/>
      <c r="DCC209" s="1217"/>
      <c r="DCD209" s="1217"/>
      <c r="DCE209" s="1217"/>
      <c r="DCF209" s="1217"/>
      <c r="DCG209" s="1217"/>
      <c r="DCH209" s="1217"/>
      <c r="DCI209" s="1217"/>
      <c r="DCJ209" s="1217"/>
      <c r="DCK209" s="1217"/>
      <c r="DCL209" s="1217"/>
      <c r="DCM209" s="1217"/>
      <c r="DCN209" s="1217"/>
      <c r="DCO209" s="1217"/>
      <c r="DCP209" s="1217"/>
      <c r="DCQ209" s="1217"/>
      <c r="DCR209" s="1217"/>
      <c r="DCS209" s="1217"/>
      <c r="DCT209" s="1217"/>
      <c r="DCU209" s="1217"/>
      <c r="DCV209" s="1217"/>
      <c r="DCW209" s="1217"/>
      <c r="DCX209" s="1217"/>
      <c r="DCY209" s="1217"/>
      <c r="DCZ209" s="1217"/>
      <c r="DDA209" s="1217"/>
      <c r="DDB209" s="1217"/>
      <c r="DDC209" s="1217"/>
      <c r="DDD209" s="1217"/>
      <c r="DDE209" s="1217"/>
      <c r="DDF209" s="1217"/>
      <c r="DDG209" s="1217"/>
      <c r="DDH209" s="1217"/>
      <c r="DDI209" s="1217"/>
      <c r="DDJ209" s="1217"/>
      <c r="DDK209" s="1217"/>
      <c r="DDL209" s="1217"/>
      <c r="DDM209" s="1217"/>
      <c r="DDN209" s="1217"/>
      <c r="DDO209" s="1217"/>
      <c r="DDP209" s="1217"/>
      <c r="DDQ209" s="1217"/>
      <c r="DDR209" s="1217"/>
      <c r="DDS209" s="1217"/>
      <c r="DDT209" s="1217"/>
      <c r="DDU209" s="1217"/>
      <c r="DDV209" s="1217"/>
      <c r="DDW209" s="1217"/>
      <c r="DDX209" s="1217"/>
      <c r="DDY209" s="1217"/>
      <c r="DDZ209" s="1217"/>
      <c r="DEA209" s="1217"/>
      <c r="DEB209" s="1217"/>
      <c r="DEC209" s="1217"/>
      <c r="DED209" s="1217"/>
      <c r="DEE209" s="1217"/>
      <c r="DEF209" s="1217"/>
      <c r="DEG209" s="1217"/>
      <c r="DEH209" s="1217"/>
      <c r="DEI209" s="1217"/>
      <c r="DEJ209" s="1217"/>
      <c r="DEK209" s="1217"/>
      <c r="DEL209" s="1217"/>
      <c r="DEM209" s="1217"/>
      <c r="DEN209" s="1217"/>
      <c r="DEO209" s="1217"/>
      <c r="DEP209" s="1217"/>
      <c r="DEQ209" s="1217"/>
      <c r="DER209" s="1217"/>
      <c r="DES209" s="1217"/>
      <c r="DET209" s="1217"/>
      <c r="DEU209" s="1217"/>
      <c r="DEV209" s="1217"/>
      <c r="DEW209" s="1217"/>
      <c r="DEX209" s="1217"/>
      <c r="DEY209" s="1217"/>
      <c r="DEZ209" s="1217"/>
      <c r="DFA209" s="1217"/>
      <c r="DFB209" s="1217"/>
      <c r="DFC209" s="1217"/>
      <c r="DFD209" s="1217"/>
      <c r="DFE209" s="1217"/>
      <c r="DFF209" s="1217"/>
      <c r="DFG209" s="1217"/>
      <c r="DFH209" s="1217"/>
      <c r="DFI209" s="1217"/>
      <c r="DFJ209" s="1217"/>
      <c r="DFK209" s="1217"/>
      <c r="DFL209" s="1217"/>
      <c r="DFM209" s="1217"/>
      <c r="DFN209" s="1217"/>
      <c r="DFO209" s="1217"/>
      <c r="DFP209" s="1217"/>
      <c r="DFQ209" s="1217"/>
      <c r="DFR209" s="1217"/>
      <c r="DFS209" s="1217"/>
      <c r="DFT209" s="1217"/>
      <c r="DFU209" s="1217"/>
      <c r="DFV209" s="1217"/>
      <c r="DFW209" s="1217"/>
      <c r="DFX209" s="1217"/>
      <c r="DFY209" s="1217"/>
      <c r="DFZ209" s="1217"/>
      <c r="DGA209" s="1217"/>
      <c r="DGB209" s="1217"/>
      <c r="DGC209" s="1217"/>
      <c r="DGD209" s="1217"/>
      <c r="DGE209" s="1217"/>
      <c r="DGF209" s="1217"/>
      <c r="DGG209" s="1217"/>
      <c r="DGH209" s="1217"/>
      <c r="DGI209" s="1217"/>
      <c r="DGJ209" s="1217"/>
      <c r="DGK209" s="1217"/>
      <c r="DGL209" s="1217"/>
      <c r="DGM209" s="1217"/>
      <c r="DGN209" s="1217"/>
      <c r="DGO209" s="1217"/>
      <c r="DGP209" s="1217"/>
      <c r="DGQ209" s="1217"/>
      <c r="DGR209" s="1217"/>
      <c r="DGS209" s="1217"/>
      <c r="DGT209" s="1217"/>
      <c r="DGU209" s="1217"/>
      <c r="DGV209" s="1217"/>
      <c r="DGW209" s="1217"/>
      <c r="DGX209" s="1217"/>
      <c r="DGY209" s="1217"/>
      <c r="DGZ209" s="1217"/>
      <c r="DHA209" s="1217"/>
      <c r="DHB209" s="1217"/>
      <c r="DHC209" s="1217"/>
      <c r="DHD209" s="1217"/>
      <c r="DHE209" s="1217"/>
      <c r="DHF209" s="1217"/>
      <c r="DHG209" s="1217"/>
      <c r="DHH209" s="1217"/>
      <c r="DHI209" s="1217"/>
      <c r="DHJ209" s="1217"/>
      <c r="DHK209" s="1217"/>
      <c r="DHL209" s="1217"/>
      <c r="DHM209" s="1217"/>
      <c r="DHN209" s="1217"/>
      <c r="DHO209" s="1217"/>
      <c r="DHP209" s="1217"/>
      <c r="DHQ209" s="1217"/>
      <c r="DHR209" s="1217"/>
      <c r="DHS209" s="1217"/>
      <c r="DHT209" s="1217"/>
      <c r="DHU209" s="1217"/>
      <c r="DHV209" s="1217"/>
      <c r="DHW209" s="1217"/>
      <c r="DHX209" s="1217"/>
      <c r="DHY209" s="1217"/>
      <c r="DHZ209" s="1217"/>
      <c r="DIA209" s="1217"/>
      <c r="DIB209" s="1217"/>
      <c r="DIC209" s="1217"/>
      <c r="DID209" s="1217"/>
      <c r="DIE209" s="1217"/>
      <c r="DIF209" s="1217"/>
      <c r="DIG209" s="1217"/>
      <c r="DIH209" s="1217"/>
      <c r="DII209" s="1217"/>
      <c r="DIJ209" s="1217"/>
      <c r="DIK209" s="1217"/>
      <c r="DIL209" s="1217"/>
      <c r="DIM209" s="1217"/>
      <c r="DIN209" s="1217"/>
      <c r="DIO209" s="1217"/>
      <c r="DIP209" s="1217"/>
      <c r="DIQ209" s="1217"/>
      <c r="DIR209" s="1217"/>
      <c r="DIS209" s="1217"/>
      <c r="DIT209" s="1217"/>
      <c r="DIU209" s="1217"/>
      <c r="DIV209" s="1217"/>
      <c r="DIW209" s="1217"/>
      <c r="DIX209" s="1217"/>
      <c r="DIY209" s="1217"/>
      <c r="DIZ209" s="1217"/>
      <c r="DJA209" s="1217"/>
      <c r="DJB209" s="1217"/>
      <c r="DJC209" s="1217"/>
      <c r="DJD209" s="1217"/>
      <c r="DJE209" s="1217"/>
      <c r="DJF209" s="1217"/>
      <c r="DJG209" s="1217"/>
      <c r="DJH209" s="1217"/>
      <c r="DJI209" s="1217"/>
      <c r="DJJ209" s="1217"/>
      <c r="DJK209" s="1217"/>
      <c r="DJL209" s="1217"/>
      <c r="DJM209" s="1217"/>
      <c r="DJN209" s="1217"/>
      <c r="DJO209" s="1217"/>
      <c r="DJP209" s="1217"/>
      <c r="DJQ209" s="1217"/>
      <c r="DJR209" s="1217"/>
      <c r="DJS209" s="1217"/>
      <c r="DJT209" s="1217"/>
      <c r="DJU209" s="1217"/>
      <c r="DJV209" s="1217"/>
      <c r="DJW209" s="1217"/>
      <c r="DJX209" s="1217"/>
      <c r="DJY209" s="1217"/>
      <c r="DJZ209" s="1217"/>
      <c r="DKA209" s="1217"/>
      <c r="DKB209" s="1217"/>
      <c r="DKC209" s="1217"/>
      <c r="DKD209" s="1217"/>
      <c r="DKE209" s="1217"/>
      <c r="DKF209" s="1217"/>
      <c r="DKG209" s="1217"/>
      <c r="DKH209" s="1217"/>
      <c r="DKI209" s="1217"/>
      <c r="DKJ209" s="1217"/>
      <c r="DKK209" s="1217"/>
      <c r="DKL209" s="1217"/>
      <c r="DKM209" s="1217"/>
      <c r="DKN209" s="1217"/>
      <c r="DKO209" s="1217"/>
      <c r="DKP209" s="1217"/>
      <c r="DKQ209" s="1217"/>
      <c r="DKR209" s="1217"/>
      <c r="DKS209" s="1217"/>
      <c r="DKT209" s="1217"/>
      <c r="DKU209" s="1217"/>
      <c r="DKV209" s="1217"/>
      <c r="DKW209" s="1217"/>
      <c r="DKX209" s="1217"/>
      <c r="DKY209" s="1217"/>
      <c r="DKZ209" s="1217"/>
      <c r="DLA209" s="1217"/>
      <c r="DLB209" s="1217"/>
      <c r="DLC209" s="1217"/>
      <c r="DLD209" s="1217"/>
      <c r="DLE209" s="1217"/>
      <c r="DLF209" s="1217"/>
      <c r="DLG209" s="1217"/>
      <c r="DLH209" s="1217"/>
      <c r="DLI209" s="1217"/>
      <c r="DLJ209" s="1217"/>
      <c r="DLK209" s="1217"/>
      <c r="DLL209" s="1217"/>
      <c r="DLM209" s="1217"/>
      <c r="DLN209" s="1217"/>
      <c r="DLO209" s="1217"/>
      <c r="DLP209" s="1217"/>
      <c r="DLQ209" s="1217"/>
      <c r="DLR209" s="1217"/>
      <c r="DLS209" s="1217"/>
      <c r="DLT209" s="1217"/>
      <c r="DLU209" s="1217"/>
      <c r="DLV209" s="1217"/>
      <c r="DLW209" s="1217"/>
      <c r="DLX209" s="1217"/>
      <c r="DLY209" s="1217"/>
      <c r="DLZ209" s="1217"/>
      <c r="DMA209" s="1217"/>
      <c r="DMB209" s="1217"/>
      <c r="DMC209" s="1217"/>
      <c r="DMD209" s="1217"/>
      <c r="DME209" s="1217"/>
      <c r="DMF209" s="1217"/>
      <c r="DMG209" s="1217"/>
      <c r="DMH209" s="1217"/>
      <c r="DMI209" s="1217"/>
      <c r="DMJ209" s="1217"/>
      <c r="DMK209" s="1217"/>
      <c r="DML209" s="1217"/>
      <c r="DMM209" s="1217"/>
      <c r="DMN209" s="1217"/>
      <c r="DMO209" s="1217"/>
      <c r="DMP209" s="1217"/>
      <c r="DMQ209" s="1217"/>
      <c r="DMR209" s="1217"/>
      <c r="DMS209" s="1217"/>
      <c r="DMT209" s="1217"/>
      <c r="DMU209" s="1217"/>
      <c r="DMV209" s="1217"/>
      <c r="DMW209" s="1217"/>
      <c r="DMX209" s="1217"/>
      <c r="DMY209" s="1217"/>
      <c r="DMZ209" s="1217"/>
      <c r="DNA209" s="1217"/>
      <c r="DNB209" s="1217"/>
      <c r="DNC209" s="1217"/>
      <c r="DND209" s="1217"/>
      <c r="DNE209" s="1217"/>
      <c r="DNF209" s="1217"/>
      <c r="DNG209" s="1217"/>
      <c r="DNH209" s="1217"/>
      <c r="DNI209" s="1217"/>
      <c r="DNJ209" s="1217"/>
      <c r="DNK209" s="1217"/>
      <c r="DNL209" s="1217"/>
      <c r="DNM209" s="1217"/>
      <c r="DNN209" s="1217"/>
      <c r="DNO209" s="1217"/>
      <c r="DNP209" s="1217"/>
      <c r="DNQ209" s="1217"/>
      <c r="DNR209" s="1217"/>
      <c r="DNS209" s="1217"/>
      <c r="DNT209" s="1217"/>
      <c r="DNU209" s="1217"/>
      <c r="DNV209" s="1217"/>
      <c r="DNW209" s="1217"/>
      <c r="DNX209" s="1217"/>
      <c r="DNY209" s="1217"/>
      <c r="DNZ209" s="1217"/>
      <c r="DOA209" s="1217"/>
      <c r="DOB209" s="1217"/>
      <c r="DOC209" s="1217"/>
      <c r="DOD209" s="1217"/>
      <c r="DOE209" s="1217"/>
      <c r="DOF209" s="1217"/>
      <c r="DOG209" s="1217"/>
      <c r="DOH209" s="1217"/>
      <c r="DOI209" s="1217"/>
      <c r="DOJ209" s="1217"/>
      <c r="DOK209" s="1217"/>
      <c r="DOL209" s="1217"/>
      <c r="DOM209" s="1217"/>
      <c r="DON209" s="1217"/>
      <c r="DOO209" s="1217"/>
      <c r="DOP209" s="1217"/>
      <c r="DOQ209" s="1217"/>
      <c r="DOR209" s="1217"/>
      <c r="DOS209" s="1217"/>
      <c r="DOT209" s="1217"/>
      <c r="DOU209" s="1217"/>
      <c r="DOV209" s="1217"/>
      <c r="DOW209" s="1217"/>
      <c r="DOX209" s="1217"/>
      <c r="DOY209" s="1217"/>
      <c r="DOZ209" s="1217"/>
      <c r="DPA209" s="1217"/>
      <c r="DPB209" s="1217"/>
      <c r="DPC209" s="1217"/>
      <c r="DPD209" s="1217"/>
      <c r="DPE209" s="1217"/>
      <c r="DPF209" s="1217"/>
      <c r="DPG209" s="1217"/>
      <c r="DPH209" s="1217"/>
      <c r="DPI209" s="1217"/>
      <c r="DPJ209" s="1217"/>
      <c r="DPK209" s="1217"/>
      <c r="DPL209" s="1217"/>
      <c r="DPM209" s="1217"/>
      <c r="DPN209" s="1217"/>
      <c r="DPO209" s="1217"/>
      <c r="DPP209" s="1217"/>
      <c r="DPQ209" s="1217"/>
      <c r="DPR209" s="1217"/>
      <c r="DPS209" s="1217"/>
      <c r="DPT209" s="1217"/>
      <c r="DPU209" s="1217"/>
      <c r="DPV209" s="1217"/>
      <c r="DPW209" s="1217"/>
      <c r="DPX209" s="1217"/>
      <c r="DPY209" s="1217"/>
      <c r="DPZ209" s="1217"/>
      <c r="DQA209" s="1217"/>
      <c r="DQB209" s="1217"/>
      <c r="DQC209" s="1217"/>
      <c r="DQD209" s="1217"/>
      <c r="DQE209" s="1217"/>
      <c r="DQF209" s="1217"/>
      <c r="DQG209" s="1217"/>
      <c r="DQH209" s="1217"/>
      <c r="DQI209" s="1217"/>
      <c r="DQJ209" s="1217"/>
      <c r="DQK209" s="1217"/>
      <c r="DQL209" s="1217"/>
      <c r="DQM209" s="1217"/>
      <c r="DQN209" s="1217"/>
      <c r="DQO209" s="1217"/>
      <c r="DQP209" s="1217"/>
      <c r="DQQ209" s="1217"/>
      <c r="DQR209" s="1217"/>
      <c r="DQS209" s="1217"/>
      <c r="DQT209" s="1217"/>
      <c r="DQU209" s="1217"/>
      <c r="DQV209" s="1217"/>
      <c r="DQW209" s="1217"/>
      <c r="DQX209" s="1217"/>
      <c r="DQY209" s="1217"/>
      <c r="DQZ209" s="1217"/>
      <c r="DRA209" s="1217"/>
      <c r="DRB209" s="1217"/>
      <c r="DRC209" s="1217"/>
      <c r="DRD209" s="1217"/>
      <c r="DRE209" s="1217"/>
      <c r="DRF209" s="1217"/>
      <c r="DRG209" s="1217"/>
      <c r="DRH209" s="1217"/>
      <c r="DRI209" s="1217"/>
      <c r="DRJ209" s="1217"/>
      <c r="DRK209" s="1217"/>
      <c r="DRL209" s="1217"/>
      <c r="DRM209" s="1217"/>
      <c r="DRN209" s="1217"/>
      <c r="DRO209" s="1217"/>
      <c r="DRP209" s="1217"/>
      <c r="DRQ209" s="1217"/>
      <c r="DRR209" s="1217"/>
      <c r="DRS209" s="1217"/>
      <c r="DRT209" s="1217"/>
      <c r="DRU209" s="1217"/>
      <c r="DRV209" s="1217"/>
      <c r="DRW209" s="1217"/>
      <c r="DRX209" s="1217"/>
      <c r="DRY209" s="1217"/>
      <c r="DRZ209" s="1217"/>
      <c r="DSA209" s="1217"/>
      <c r="DSB209" s="1217"/>
      <c r="DSC209" s="1217"/>
      <c r="DSD209" s="1217"/>
      <c r="DSE209" s="1217"/>
      <c r="DSF209" s="1217"/>
      <c r="DSG209" s="1217"/>
      <c r="DSH209" s="1217"/>
      <c r="DSI209" s="1217"/>
      <c r="DSJ209" s="1217"/>
      <c r="DSK209" s="1217"/>
      <c r="DSL209" s="1217"/>
      <c r="DSM209" s="1217"/>
      <c r="DSN209" s="1217"/>
      <c r="DSO209" s="1217"/>
      <c r="DSP209" s="1217"/>
      <c r="DSQ209" s="1217"/>
      <c r="DSR209" s="1217"/>
      <c r="DSS209" s="1217"/>
      <c r="DST209" s="1217"/>
      <c r="DSU209" s="1217"/>
      <c r="DSV209" s="1217"/>
      <c r="DSW209" s="1217"/>
      <c r="DSX209" s="1217"/>
      <c r="DSY209" s="1217"/>
      <c r="DSZ209" s="1217"/>
      <c r="DTA209" s="1217"/>
      <c r="DTB209" s="1217"/>
      <c r="DTC209" s="1217"/>
      <c r="DTD209" s="1217"/>
      <c r="DTE209" s="1217"/>
      <c r="DTF209" s="1217"/>
      <c r="DTG209" s="1217"/>
      <c r="DTH209" s="1217"/>
      <c r="DTI209" s="1217"/>
      <c r="DTJ209" s="1217"/>
      <c r="DTK209" s="1217"/>
      <c r="DTL209" s="1217"/>
      <c r="DTM209" s="1217"/>
      <c r="DTN209" s="1217"/>
      <c r="DTO209" s="1217"/>
      <c r="DTP209" s="1217"/>
      <c r="DTQ209" s="1217"/>
      <c r="DTR209" s="1217"/>
      <c r="DTS209" s="1217"/>
      <c r="DTT209" s="1217"/>
      <c r="DTU209" s="1217"/>
      <c r="DTV209" s="1217"/>
      <c r="DTW209" s="1217"/>
      <c r="DTX209" s="1217"/>
      <c r="DTY209" s="1217"/>
      <c r="DTZ209" s="1217"/>
      <c r="DUA209" s="1217"/>
      <c r="DUB209" s="1217"/>
      <c r="DUC209" s="1217"/>
      <c r="DUD209" s="1217"/>
      <c r="DUE209" s="1217"/>
      <c r="DUF209" s="1217"/>
      <c r="DUG209" s="1217"/>
      <c r="DUH209" s="1217"/>
      <c r="DUI209" s="1217"/>
      <c r="DUJ209" s="1217"/>
      <c r="DUK209" s="1217"/>
      <c r="DUL209" s="1217"/>
      <c r="DUM209" s="1217"/>
      <c r="DUN209" s="1217"/>
      <c r="DUO209" s="1217"/>
      <c r="DUP209" s="1217"/>
      <c r="DUQ209" s="1217"/>
      <c r="DUR209" s="1217"/>
      <c r="DUS209" s="1217"/>
      <c r="DUT209" s="1217"/>
      <c r="DUU209" s="1217"/>
      <c r="DUV209" s="1217"/>
      <c r="DUW209" s="1217"/>
      <c r="DUX209" s="1217"/>
      <c r="DUY209" s="1217"/>
      <c r="DUZ209" s="1217"/>
      <c r="DVA209" s="1217"/>
      <c r="DVB209" s="1217"/>
      <c r="DVC209" s="1217"/>
      <c r="DVD209" s="1217"/>
      <c r="DVE209" s="1217"/>
      <c r="DVF209" s="1217"/>
      <c r="DVG209" s="1217"/>
      <c r="DVH209" s="1217"/>
      <c r="DVI209" s="1217"/>
      <c r="DVJ209" s="1217"/>
      <c r="DVK209" s="1217"/>
      <c r="DVL209" s="1217"/>
      <c r="DVM209" s="1217"/>
      <c r="DVN209" s="1217"/>
      <c r="DVO209" s="1217"/>
      <c r="DVP209" s="1217"/>
      <c r="DVQ209" s="1217"/>
      <c r="DVR209" s="1217"/>
      <c r="DVS209" s="1217"/>
      <c r="DVT209" s="1217"/>
      <c r="DVU209" s="1217"/>
      <c r="DVV209" s="1217"/>
      <c r="DVW209" s="1217"/>
      <c r="DVX209" s="1217"/>
      <c r="DVY209" s="1217"/>
      <c r="DVZ209" s="1217"/>
      <c r="DWA209" s="1217"/>
      <c r="DWB209" s="1217"/>
      <c r="DWC209" s="1217"/>
      <c r="DWD209" s="1217"/>
      <c r="DWE209" s="1217"/>
      <c r="DWF209" s="1217"/>
      <c r="DWG209" s="1217"/>
      <c r="DWH209" s="1217"/>
      <c r="DWI209" s="1217"/>
      <c r="DWJ209" s="1217"/>
      <c r="DWK209" s="1217"/>
      <c r="DWL209" s="1217"/>
      <c r="DWM209" s="1217"/>
      <c r="DWN209" s="1217"/>
      <c r="DWO209" s="1217"/>
      <c r="DWP209" s="1217"/>
      <c r="DWQ209" s="1217"/>
      <c r="DWR209" s="1217"/>
      <c r="DWS209" s="1217"/>
      <c r="DWT209" s="1217"/>
      <c r="DWU209" s="1217"/>
      <c r="DWV209" s="1217"/>
      <c r="DWW209" s="1217"/>
      <c r="DWX209" s="1217"/>
      <c r="DWY209" s="1217"/>
      <c r="DWZ209" s="1217"/>
      <c r="DXA209" s="1217"/>
      <c r="DXB209" s="1217"/>
      <c r="DXC209" s="1217"/>
      <c r="DXD209" s="1217"/>
      <c r="DXE209" s="1217"/>
      <c r="DXF209" s="1217"/>
      <c r="DXG209" s="1217"/>
      <c r="DXH209" s="1217"/>
      <c r="DXI209" s="1217"/>
      <c r="DXJ209" s="1217"/>
      <c r="DXK209" s="1217"/>
      <c r="DXL209" s="1217"/>
      <c r="DXM209" s="1217"/>
      <c r="DXN209" s="1217"/>
      <c r="DXO209" s="1217"/>
      <c r="DXP209" s="1217"/>
      <c r="DXQ209" s="1217"/>
      <c r="DXR209" s="1217"/>
      <c r="DXS209" s="1217"/>
      <c r="DXT209" s="1217"/>
      <c r="DXU209" s="1217"/>
      <c r="DXV209" s="1217"/>
      <c r="DXW209" s="1217"/>
      <c r="DXX209" s="1217"/>
      <c r="DXY209" s="1217"/>
      <c r="DXZ209" s="1217"/>
      <c r="DYA209" s="1217"/>
      <c r="DYB209" s="1217"/>
      <c r="DYC209" s="1217"/>
      <c r="DYD209" s="1217"/>
      <c r="DYE209" s="1217"/>
      <c r="DYF209" s="1217"/>
      <c r="DYG209" s="1217"/>
      <c r="DYH209" s="1217"/>
      <c r="DYI209" s="1217"/>
      <c r="DYJ209" s="1217"/>
      <c r="DYK209" s="1217"/>
      <c r="DYL209" s="1217"/>
      <c r="DYM209" s="1217"/>
      <c r="DYN209" s="1217"/>
      <c r="DYO209" s="1217"/>
      <c r="DYP209" s="1217"/>
      <c r="DYQ209" s="1217"/>
      <c r="DYR209" s="1217"/>
      <c r="DYS209" s="1217"/>
      <c r="DYT209" s="1217"/>
      <c r="DYU209" s="1217"/>
      <c r="DYV209" s="1217"/>
      <c r="DYW209" s="1217"/>
      <c r="DYX209" s="1217"/>
      <c r="DYY209" s="1217"/>
      <c r="DYZ209" s="1217"/>
      <c r="DZA209" s="1217"/>
      <c r="DZB209" s="1217"/>
      <c r="DZC209" s="1217"/>
      <c r="DZD209" s="1217"/>
      <c r="DZE209" s="1217"/>
      <c r="DZF209" s="1217"/>
      <c r="DZG209" s="1217"/>
      <c r="DZH209" s="1217"/>
      <c r="DZI209" s="1217"/>
      <c r="DZJ209" s="1217"/>
      <c r="DZK209" s="1217"/>
      <c r="DZL209" s="1217"/>
      <c r="DZM209" s="1217"/>
      <c r="DZN209" s="1217"/>
      <c r="DZO209" s="1217"/>
      <c r="DZP209" s="1217"/>
      <c r="DZQ209" s="1217"/>
      <c r="DZR209" s="1217"/>
      <c r="DZS209" s="1217"/>
      <c r="DZT209" s="1217"/>
      <c r="DZU209" s="1217"/>
      <c r="DZV209" s="1217"/>
      <c r="DZW209" s="1217"/>
      <c r="DZX209" s="1217"/>
      <c r="DZY209" s="1217"/>
      <c r="DZZ209" s="1217"/>
      <c r="EAA209" s="1217"/>
      <c r="EAB209" s="1217"/>
      <c r="EAC209" s="1217"/>
      <c r="EAD209" s="1217"/>
      <c r="EAE209" s="1217"/>
      <c r="EAF209" s="1217"/>
      <c r="EAG209" s="1217"/>
      <c r="EAH209" s="1217"/>
      <c r="EAI209" s="1217"/>
      <c r="EAJ209" s="1217"/>
      <c r="EAK209" s="1217"/>
      <c r="EAL209" s="1217"/>
      <c r="EAM209" s="1217"/>
      <c r="EAN209" s="1217"/>
      <c r="EAO209" s="1217"/>
      <c r="EAP209" s="1217"/>
      <c r="EAQ209" s="1217"/>
      <c r="EAR209" s="1217"/>
      <c r="EAS209" s="1217"/>
      <c r="EAT209" s="1217"/>
      <c r="EAU209" s="1217"/>
      <c r="EAV209" s="1217"/>
      <c r="EAW209" s="1217"/>
      <c r="EAX209" s="1217"/>
      <c r="EAY209" s="1217"/>
      <c r="EAZ209" s="1217"/>
      <c r="EBA209" s="1217"/>
      <c r="EBB209" s="1217"/>
      <c r="EBC209" s="1217"/>
      <c r="EBD209" s="1217"/>
      <c r="EBE209" s="1217"/>
      <c r="EBF209" s="1217"/>
      <c r="EBG209" s="1217"/>
      <c r="EBH209" s="1217"/>
      <c r="EBI209" s="1217"/>
      <c r="EBJ209" s="1217"/>
      <c r="EBK209" s="1217"/>
      <c r="EBL209" s="1217"/>
      <c r="EBM209" s="1217"/>
      <c r="EBN209" s="1217"/>
      <c r="EBO209" s="1217"/>
      <c r="EBP209" s="1217"/>
      <c r="EBQ209" s="1217"/>
      <c r="EBR209" s="1217"/>
      <c r="EBS209" s="1217"/>
      <c r="EBT209" s="1217"/>
      <c r="EBU209" s="1217"/>
      <c r="EBV209" s="1217"/>
      <c r="EBW209" s="1217"/>
      <c r="EBX209" s="1217"/>
      <c r="EBY209" s="1217"/>
      <c r="EBZ209" s="1217"/>
      <c r="ECA209" s="1217"/>
      <c r="ECB209" s="1217"/>
      <c r="ECC209" s="1217"/>
      <c r="ECD209" s="1217"/>
      <c r="ECE209" s="1217"/>
      <c r="ECF209" s="1217"/>
      <c r="ECG209" s="1217"/>
      <c r="ECH209" s="1217"/>
      <c r="ECI209" s="1217"/>
      <c r="ECJ209" s="1217"/>
      <c r="ECK209" s="1217"/>
      <c r="ECL209" s="1217"/>
      <c r="ECM209" s="1217"/>
      <c r="ECN209" s="1217"/>
      <c r="ECO209" s="1217"/>
      <c r="ECP209" s="1217"/>
      <c r="ECQ209" s="1217"/>
      <c r="ECR209" s="1217"/>
      <c r="ECS209" s="1217"/>
      <c r="ECT209" s="1217"/>
      <c r="ECU209" s="1217"/>
      <c r="ECV209" s="1217"/>
      <c r="ECW209" s="1217"/>
      <c r="ECX209" s="1217"/>
      <c r="ECY209" s="1217"/>
      <c r="ECZ209" s="1217"/>
      <c r="EDA209" s="1217"/>
      <c r="EDB209" s="1217"/>
      <c r="EDC209" s="1217"/>
      <c r="EDD209" s="1217"/>
      <c r="EDE209" s="1217"/>
      <c r="EDF209" s="1217"/>
      <c r="EDG209" s="1217"/>
      <c r="EDH209" s="1217"/>
      <c r="EDI209" s="1217"/>
      <c r="EDJ209" s="1217"/>
      <c r="EDK209" s="1217"/>
      <c r="EDL209" s="1217"/>
      <c r="EDM209" s="1217"/>
      <c r="EDN209" s="1217"/>
      <c r="EDO209" s="1217"/>
      <c r="EDP209" s="1217"/>
      <c r="EDQ209" s="1217"/>
      <c r="EDR209" s="1217"/>
      <c r="EDS209" s="1217"/>
      <c r="EDT209" s="1217"/>
      <c r="EDU209" s="1217"/>
      <c r="EDV209" s="1217"/>
      <c r="EDW209" s="1217"/>
      <c r="EDX209" s="1217"/>
      <c r="EDY209" s="1217"/>
      <c r="EDZ209" s="1217"/>
      <c r="EEA209" s="1217"/>
      <c r="EEB209" s="1217"/>
      <c r="EEC209" s="1217"/>
      <c r="EED209" s="1217"/>
      <c r="EEE209" s="1217"/>
      <c r="EEF209" s="1217"/>
      <c r="EEG209" s="1217"/>
      <c r="EEH209" s="1217"/>
      <c r="EEI209" s="1217"/>
      <c r="EEJ209" s="1217"/>
      <c r="EEK209" s="1217"/>
      <c r="EEL209" s="1217"/>
      <c r="EEM209" s="1217"/>
      <c r="EEN209" s="1217"/>
      <c r="EEO209" s="1217"/>
      <c r="EEP209" s="1217"/>
      <c r="EEQ209" s="1217"/>
      <c r="EER209" s="1217"/>
      <c r="EES209" s="1217"/>
      <c r="EET209" s="1217"/>
      <c r="EEU209" s="1217"/>
      <c r="EEV209" s="1217"/>
      <c r="EEW209" s="1217"/>
      <c r="EEX209" s="1217"/>
      <c r="EEY209" s="1217"/>
      <c r="EEZ209" s="1217"/>
      <c r="EFA209" s="1217"/>
      <c r="EFB209" s="1217"/>
      <c r="EFC209" s="1217"/>
      <c r="EFD209" s="1217"/>
      <c r="EFE209" s="1217"/>
      <c r="EFF209" s="1217"/>
      <c r="EFG209" s="1217"/>
      <c r="EFH209" s="1217"/>
      <c r="EFI209" s="1217"/>
      <c r="EFJ209" s="1217"/>
      <c r="EFK209" s="1217"/>
      <c r="EFL209" s="1217"/>
      <c r="EFM209" s="1217"/>
      <c r="EFN209" s="1217"/>
      <c r="EFO209" s="1217"/>
      <c r="EFP209" s="1217"/>
      <c r="EFQ209" s="1217"/>
      <c r="EFR209" s="1217"/>
      <c r="EFS209" s="1217"/>
      <c r="EFT209" s="1217"/>
      <c r="EFU209" s="1217"/>
      <c r="EFV209" s="1217"/>
      <c r="EFW209" s="1217"/>
      <c r="EFX209" s="1217"/>
      <c r="EFY209" s="1217"/>
      <c r="EFZ209" s="1217"/>
      <c r="EGA209" s="1217"/>
      <c r="EGB209" s="1217"/>
      <c r="EGC209" s="1217"/>
      <c r="EGD209" s="1217"/>
      <c r="EGE209" s="1217"/>
      <c r="EGF209" s="1217"/>
      <c r="EGG209" s="1217"/>
      <c r="EGH209" s="1217"/>
      <c r="EGI209" s="1217"/>
      <c r="EGJ209" s="1217"/>
      <c r="EGK209" s="1217"/>
      <c r="EGL209" s="1217"/>
      <c r="EGM209" s="1217"/>
      <c r="EGN209" s="1217"/>
      <c r="EGO209" s="1217"/>
      <c r="EGP209" s="1217"/>
      <c r="EGQ209" s="1217"/>
      <c r="EGR209" s="1217"/>
      <c r="EGS209" s="1217"/>
      <c r="EGT209" s="1217"/>
      <c r="EGU209" s="1217"/>
      <c r="EGV209" s="1217"/>
      <c r="EGW209" s="1217"/>
      <c r="EGX209" s="1217"/>
      <c r="EGY209" s="1217"/>
      <c r="EGZ209" s="1217"/>
      <c r="EHA209" s="1217"/>
      <c r="EHB209" s="1217"/>
      <c r="EHC209" s="1217"/>
      <c r="EHD209" s="1217"/>
      <c r="EHE209" s="1217"/>
      <c r="EHF209" s="1217"/>
      <c r="EHG209" s="1217"/>
      <c r="EHH209" s="1217"/>
      <c r="EHI209" s="1217"/>
      <c r="EHJ209" s="1217"/>
      <c r="EHK209" s="1217"/>
      <c r="EHL209" s="1217"/>
      <c r="EHM209" s="1217"/>
      <c r="EHN209" s="1217"/>
      <c r="EHO209" s="1217"/>
      <c r="EHP209" s="1217"/>
      <c r="EHQ209" s="1217"/>
      <c r="EHR209" s="1217"/>
      <c r="EHS209" s="1217"/>
      <c r="EHT209" s="1217"/>
      <c r="EHU209" s="1217"/>
      <c r="EHV209" s="1217"/>
      <c r="EHW209" s="1217"/>
      <c r="EHX209" s="1217"/>
      <c r="EHY209" s="1217"/>
      <c r="EHZ209" s="1217"/>
      <c r="EIA209" s="1217"/>
      <c r="EIB209" s="1217"/>
      <c r="EIC209" s="1217"/>
      <c r="EID209" s="1217"/>
      <c r="EIE209" s="1217"/>
      <c r="EIF209" s="1217"/>
      <c r="EIG209" s="1217"/>
      <c r="EIH209" s="1217"/>
      <c r="EII209" s="1217"/>
      <c r="EIJ209" s="1217"/>
      <c r="EIK209" s="1217"/>
      <c r="EIL209" s="1217"/>
      <c r="EIM209" s="1217"/>
      <c r="EIN209" s="1217"/>
      <c r="EIO209" s="1217"/>
      <c r="EIP209" s="1217"/>
      <c r="EIQ209" s="1217"/>
      <c r="EIR209" s="1217"/>
      <c r="EIS209" s="1217"/>
      <c r="EIT209" s="1217"/>
      <c r="EIU209" s="1217"/>
      <c r="EIV209" s="1217"/>
      <c r="EIW209" s="1217"/>
      <c r="EIX209" s="1217"/>
      <c r="EIY209" s="1217"/>
      <c r="EIZ209" s="1217"/>
      <c r="EJA209" s="1217"/>
      <c r="EJB209" s="1217"/>
      <c r="EJC209" s="1217"/>
      <c r="EJD209" s="1217"/>
      <c r="EJE209" s="1217"/>
      <c r="EJF209" s="1217"/>
      <c r="EJG209" s="1217"/>
      <c r="EJH209" s="1217"/>
      <c r="EJI209" s="1217"/>
      <c r="EJJ209" s="1217"/>
      <c r="EJK209" s="1217"/>
      <c r="EJL209" s="1217"/>
      <c r="EJM209" s="1217"/>
      <c r="EJN209" s="1217"/>
      <c r="EJO209" s="1217"/>
      <c r="EJP209" s="1217"/>
      <c r="EJQ209" s="1217"/>
      <c r="EJR209" s="1217"/>
      <c r="EJS209" s="1217"/>
      <c r="EJT209" s="1217"/>
      <c r="EJU209" s="1217"/>
      <c r="EJV209" s="1217"/>
      <c r="EJW209" s="1217"/>
      <c r="EJX209" s="1217"/>
      <c r="EJY209" s="1217"/>
      <c r="EJZ209" s="1217"/>
      <c r="EKA209" s="1217"/>
      <c r="EKB209" s="1217"/>
      <c r="EKC209" s="1217"/>
      <c r="EKD209" s="1217"/>
      <c r="EKE209" s="1217"/>
      <c r="EKF209" s="1217"/>
      <c r="EKG209" s="1217"/>
      <c r="EKH209" s="1217"/>
      <c r="EKI209" s="1217"/>
      <c r="EKJ209" s="1217"/>
      <c r="EKK209" s="1217"/>
      <c r="EKL209" s="1217"/>
      <c r="EKM209" s="1217"/>
      <c r="EKN209" s="1217"/>
      <c r="EKO209" s="1217"/>
      <c r="EKP209" s="1217"/>
      <c r="EKQ209" s="1217"/>
      <c r="EKR209" s="1217"/>
      <c r="EKS209" s="1217"/>
      <c r="EKT209" s="1217"/>
      <c r="EKU209" s="1217"/>
      <c r="EKV209" s="1217"/>
      <c r="EKW209" s="1217"/>
      <c r="EKX209" s="1217"/>
      <c r="EKY209" s="1217"/>
      <c r="EKZ209" s="1217"/>
      <c r="ELA209" s="1217"/>
      <c r="ELB209" s="1217"/>
      <c r="ELC209" s="1217"/>
      <c r="ELD209" s="1217"/>
      <c r="ELE209" s="1217"/>
      <c r="ELF209" s="1217"/>
      <c r="ELG209" s="1217"/>
      <c r="ELH209" s="1217"/>
      <c r="ELI209" s="1217"/>
      <c r="ELJ209" s="1217"/>
      <c r="ELK209" s="1217"/>
      <c r="ELL209" s="1217"/>
      <c r="ELM209" s="1217"/>
      <c r="ELN209" s="1217"/>
      <c r="ELO209" s="1217"/>
      <c r="ELP209" s="1217"/>
      <c r="ELQ209" s="1217"/>
      <c r="ELR209" s="1217"/>
      <c r="ELS209" s="1217"/>
      <c r="ELT209" s="1217"/>
      <c r="ELU209" s="1217"/>
      <c r="ELV209" s="1217"/>
      <c r="ELW209" s="1217"/>
      <c r="ELX209" s="1217"/>
      <c r="ELY209" s="1217"/>
      <c r="ELZ209" s="1217"/>
      <c r="EMA209" s="1217"/>
      <c r="EMB209" s="1217"/>
      <c r="EMC209" s="1217"/>
      <c r="EMD209" s="1217"/>
      <c r="EME209" s="1217"/>
      <c r="EMF209" s="1217"/>
      <c r="EMG209" s="1217"/>
      <c r="EMH209" s="1217"/>
      <c r="EMI209" s="1217"/>
      <c r="EMJ209" s="1217"/>
      <c r="EMK209" s="1217"/>
      <c r="EML209" s="1217"/>
      <c r="EMM209" s="1217"/>
      <c r="EMN209" s="1217"/>
      <c r="EMO209" s="1217"/>
      <c r="EMP209" s="1217"/>
      <c r="EMQ209" s="1217"/>
      <c r="EMR209" s="1217"/>
      <c r="EMS209" s="1217"/>
      <c r="EMT209" s="1217"/>
      <c r="EMU209" s="1217"/>
      <c r="EMV209" s="1217"/>
      <c r="EMW209" s="1217"/>
      <c r="EMX209" s="1217"/>
      <c r="EMY209" s="1217"/>
      <c r="EMZ209" s="1217"/>
      <c r="ENA209" s="1217"/>
      <c r="ENB209" s="1217"/>
      <c r="ENC209" s="1217"/>
      <c r="END209" s="1217"/>
      <c r="ENE209" s="1217"/>
      <c r="ENF209" s="1217"/>
      <c r="ENG209" s="1217"/>
      <c r="ENH209" s="1217"/>
      <c r="ENI209" s="1217"/>
      <c r="ENJ209" s="1217"/>
      <c r="ENK209" s="1217"/>
      <c r="ENL209" s="1217"/>
      <c r="ENM209" s="1217"/>
      <c r="ENN209" s="1217"/>
      <c r="ENO209" s="1217"/>
      <c r="ENP209" s="1217"/>
      <c r="ENQ209" s="1217"/>
      <c r="ENR209" s="1217"/>
      <c r="ENS209" s="1217"/>
      <c r="ENT209" s="1217"/>
      <c r="ENU209" s="1217"/>
      <c r="ENV209" s="1217"/>
      <c r="ENW209" s="1217"/>
      <c r="ENX209" s="1217"/>
      <c r="ENY209" s="1217"/>
      <c r="ENZ209" s="1217"/>
      <c r="EOA209" s="1217"/>
      <c r="EOB209" s="1217"/>
      <c r="EOC209" s="1217"/>
      <c r="EOD209" s="1217"/>
      <c r="EOE209" s="1217"/>
      <c r="EOF209" s="1217"/>
      <c r="EOG209" s="1217"/>
      <c r="EOH209" s="1217"/>
      <c r="EOI209" s="1217"/>
      <c r="EOJ209" s="1217"/>
      <c r="EOK209" s="1217"/>
      <c r="EOL209" s="1217"/>
      <c r="EOM209" s="1217"/>
      <c r="EON209" s="1217"/>
      <c r="EOO209" s="1217"/>
      <c r="EOP209" s="1217"/>
      <c r="EOQ209" s="1217"/>
      <c r="EOR209" s="1217"/>
      <c r="EOS209" s="1217"/>
      <c r="EOT209" s="1217"/>
      <c r="EOU209" s="1217"/>
      <c r="EOV209" s="1217"/>
      <c r="EOW209" s="1217"/>
      <c r="EOX209" s="1217"/>
      <c r="EOY209" s="1217"/>
      <c r="EOZ209" s="1217"/>
      <c r="EPA209" s="1217"/>
      <c r="EPB209" s="1217"/>
      <c r="EPC209" s="1217"/>
      <c r="EPD209" s="1217"/>
      <c r="EPE209" s="1217"/>
      <c r="EPF209" s="1217"/>
      <c r="EPG209" s="1217"/>
      <c r="EPH209" s="1217"/>
      <c r="EPI209" s="1217"/>
      <c r="EPJ209" s="1217"/>
      <c r="EPK209" s="1217"/>
      <c r="EPL209" s="1217"/>
      <c r="EPM209" s="1217"/>
      <c r="EPN209" s="1217"/>
      <c r="EPO209" s="1217"/>
      <c r="EPP209" s="1217"/>
      <c r="EPQ209" s="1217"/>
      <c r="EPR209" s="1217"/>
      <c r="EPS209" s="1217"/>
      <c r="EPT209" s="1217"/>
      <c r="EPU209" s="1217"/>
      <c r="EPV209" s="1217"/>
      <c r="EPW209" s="1217"/>
      <c r="EPX209" s="1217"/>
      <c r="EPY209" s="1217"/>
      <c r="EPZ209" s="1217"/>
      <c r="EQA209" s="1217"/>
      <c r="EQB209" s="1217"/>
      <c r="EQC209" s="1217"/>
      <c r="EQD209" s="1217"/>
      <c r="EQE209" s="1217"/>
      <c r="EQF209" s="1217"/>
      <c r="EQG209" s="1217"/>
      <c r="EQH209" s="1217"/>
      <c r="EQI209" s="1217"/>
      <c r="EQJ209" s="1217"/>
      <c r="EQK209" s="1217"/>
      <c r="EQL209" s="1217"/>
      <c r="EQM209" s="1217"/>
      <c r="EQN209" s="1217"/>
      <c r="EQO209" s="1217"/>
      <c r="EQP209" s="1217"/>
      <c r="EQQ209" s="1217"/>
      <c r="EQR209" s="1217"/>
      <c r="EQS209" s="1217"/>
      <c r="EQT209" s="1217"/>
      <c r="EQU209" s="1217"/>
      <c r="EQV209" s="1217"/>
      <c r="EQW209" s="1217"/>
      <c r="EQX209" s="1217"/>
      <c r="EQY209" s="1217"/>
      <c r="EQZ209" s="1217"/>
      <c r="ERA209" s="1217"/>
      <c r="ERB209" s="1217"/>
      <c r="ERC209" s="1217"/>
      <c r="ERD209" s="1217"/>
      <c r="ERE209" s="1217"/>
      <c r="ERF209" s="1217"/>
      <c r="ERG209" s="1217"/>
      <c r="ERH209" s="1217"/>
      <c r="ERI209" s="1217"/>
      <c r="ERJ209" s="1217"/>
      <c r="ERK209" s="1217"/>
      <c r="ERL209" s="1217"/>
      <c r="ERM209" s="1217"/>
      <c r="ERN209" s="1217"/>
      <c r="ERO209" s="1217"/>
      <c r="ERP209" s="1217"/>
      <c r="ERQ209" s="1217"/>
      <c r="ERR209" s="1217"/>
      <c r="ERS209" s="1217"/>
      <c r="ERT209" s="1217"/>
      <c r="ERU209" s="1217"/>
      <c r="ERV209" s="1217"/>
      <c r="ERW209" s="1217"/>
      <c r="ERX209" s="1217"/>
      <c r="ERY209" s="1217"/>
      <c r="ERZ209" s="1217"/>
      <c r="ESA209" s="1217"/>
      <c r="ESB209" s="1217"/>
      <c r="ESC209" s="1217"/>
      <c r="ESD209" s="1217"/>
      <c r="ESE209" s="1217"/>
      <c r="ESF209" s="1217"/>
      <c r="ESG209" s="1217"/>
      <c r="ESH209" s="1217"/>
      <c r="ESI209" s="1217"/>
      <c r="ESJ209" s="1217"/>
      <c r="ESK209" s="1217"/>
      <c r="ESL209" s="1217"/>
      <c r="ESM209" s="1217"/>
      <c r="ESN209" s="1217"/>
      <c r="ESO209" s="1217"/>
      <c r="ESP209" s="1217"/>
      <c r="ESQ209" s="1217"/>
      <c r="ESR209" s="1217"/>
      <c r="ESS209" s="1217"/>
      <c r="EST209" s="1217"/>
      <c r="ESU209" s="1217"/>
      <c r="ESV209" s="1217"/>
      <c r="ESW209" s="1217"/>
      <c r="ESX209" s="1217"/>
      <c r="ESY209" s="1217"/>
      <c r="ESZ209" s="1217"/>
      <c r="ETA209" s="1217"/>
      <c r="ETB209" s="1217"/>
      <c r="ETC209" s="1217"/>
      <c r="ETD209" s="1217"/>
      <c r="ETE209" s="1217"/>
      <c r="ETF209" s="1217"/>
      <c r="ETG209" s="1217"/>
      <c r="ETH209" s="1217"/>
      <c r="ETI209" s="1217"/>
      <c r="ETJ209" s="1217"/>
      <c r="ETK209" s="1217"/>
      <c r="ETL209" s="1217"/>
      <c r="ETM209" s="1217"/>
      <c r="ETN209" s="1217"/>
      <c r="ETO209" s="1217"/>
      <c r="ETP209" s="1217"/>
      <c r="ETQ209" s="1217"/>
      <c r="ETR209" s="1217"/>
      <c r="ETS209" s="1217"/>
      <c r="ETT209" s="1217"/>
      <c r="ETU209" s="1217"/>
      <c r="ETV209" s="1217"/>
      <c r="ETW209" s="1217"/>
      <c r="ETX209" s="1217"/>
      <c r="ETY209" s="1217"/>
      <c r="ETZ209" s="1217"/>
      <c r="EUA209" s="1217"/>
      <c r="EUB209" s="1217"/>
      <c r="EUC209" s="1217"/>
      <c r="EUD209" s="1217"/>
      <c r="EUE209" s="1217"/>
      <c r="EUF209" s="1217"/>
      <c r="EUG209" s="1217"/>
      <c r="EUH209" s="1217"/>
      <c r="EUI209" s="1217"/>
      <c r="EUJ209" s="1217"/>
      <c r="EUK209" s="1217"/>
      <c r="EUL209" s="1217"/>
      <c r="EUM209" s="1217"/>
      <c r="EUN209" s="1217"/>
      <c r="EUO209" s="1217"/>
      <c r="EUP209" s="1217"/>
      <c r="EUQ209" s="1217"/>
      <c r="EUR209" s="1217"/>
      <c r="EUS209" s="1217"/>
      <c r="EUT209" s="1217"/>
      <c r="EUU209" s="1217"/>
      <c r="EUV209" s="1217"/>
      <c r="EUW209" s="1217"/>
      <c r="EUX209" s="1217"/>
      <c r="EUY209" s="1217"/>
      <c r="EUZ209" s="1217"/>
      <c r="EVA209" s="1217"/>
      <c r="EVB209" s="1217"/>
      <c r="EVC209" s="1217"/>
      <c r="EVD209" s="1217"/>
      <c r="EVE209" s="1217"/>
      <c r="EVF209" s="1217"/>
      <c r="EVG209" s="1217"/>
      <c r="EVH209" s="1217"/>
      <c r="EVI209" s="1217"/>
      <c r="EVJ209" s="1217"/>
      <c r="EVK209" s="1217"/>
      <c r="EVL209" s="1217"/>
      <c r="EVM209" s="1217"/>
      <c r="EVN209" s="1217"/>
      <c r="EVO209" s="1217"/>
      <c r="EVP209" s="1217"/>
      <c r="EVQ209" s="1217"/>
      <c r="EVR209" s="1217"/>
      <c r="EVS209" s="1217"/>
      <c r="EVT209" s="1217"/>
      <c r="EVU209" s="1217"/>
      <c r="EVV209" s="1217"/>
      <c r="EVW209" s="1217"/>
      <c r="EVX209" s="1217"/>
      <c r="EVY209" s="1217"/>
      <c r="EVZ209" s="1217"/>
      <c r="EWA209" s="1217"/>
      <c r="EWB209" s="1217"/>
      <c r="EWC209" s="1217"/>
      <c r="EWD209" s="1217"/>
      <c r="EWE209" s="1217"/>
      <c r="EWF209" s="1217"/>
      <c r="EWG209" s="1217"/>
      <c r="EWH209" s="1217"/>
      <c r="EWI209" s="1217"/>
      <c r="EWJ209" s="1217"/>
      <c r="EWK209" s="1217"/>
      <c r="EWL209" s="1217"/>
      <c r="EWM209" s="1217"/>
      <c r="EWN209" s="1217"/>
      <c r="EWO209" s="1217"/>
      <c r="EWP209" s="1217"/>
      <c r="EWQ209" s="1217"/>
      <c r="EWR209" s="1217"/>
      <c r="EWS209" s="1217"/>
      <c r="EWT209" s="1217"/>
      <c r="EWU209" s="1217"/>
      <c r="EWV209" s="1217"/>
      <c r="EWW209" s="1217"/>
      <c r="EWX209" s="1217"/>
      <c r="EWY209" s="1217"/>
      <c r="EWZ209" s="1217"/>
      <c r="EXA209" s="1217"/>
      <c r="EXB209" s="1217"/>
      <c r="EXC209" s="1217"/>
      <c r="EXD209" s="1217"/>
      <c r="EXE209" s="1217"/>
      <c r="EXF209" s="1217"/>
      <c r="EXG209" s="1217"/>
      <c r="EXH209" s="1217"/>
      <c r="EXI209" s="1217"/>
      <c r="EXJ209" s="1217"/>
      <c r="EXK209" s="1217"/>
      <c r="EXL209" s="1217"/>
      <c r="EXM209" s="1217"/>
      <c r="EXN209" s="1217"/>
      <c r="EXO209" s="1217"/>
      <c r="EXP209" s="1217"/>
      <c r="EXQ209" s="1217"/>
      <c r="EXR209" s="1217"/>
      <c r="EXS209" s="1217"/>
      <c r="EXT209" s="1217"/>
      <c r="EXU209" s="1217"/>
      <c r="EXV209" s="1217"/>
      <c r="EXW209" s="1217"/>
      <c r="EXX209" s="1217"/>
      <c r="EXY209" s="1217"/>
      <c r="EXZ209" s="1217"/>
      <c r="EYA209" s="1217"/>
      <c r="EYB209" s="1217"/>
      <c r="EYC209" s="1217"/>
      <c r="EYD209" s="1217"/>
      <c r="EYE209" s="1217"/>
      <c r="EYF209" s="1217"/>
      <c r="EYG209" s="1217"/>
      <c r="EYH209" s="1217"/>
      <c r="EYI209" s="1217"/>
      <c r="EYJ209" s="1217"/>
      <c r="EYK209" s="1217"/>
      <c r="EYL209" s="1217"/>
      <c r="EYM209" s="1217"/>
      <c r="EYN209" s="1217"/>
      <c r="EYO209" s="1217"/>
      <c r="EYP209" s="1217"/>
      <c r="EYQ209" s="1217"/>
      <c r="EYR209" s="1217"/>
      <c r="EYS209" s="1217"/>
      <c r="EYT209" s="1217"/>
      <c r="EYU209" s="1217"/>
      <c r="EYV209" s="1217"/>
      <c r="EYW209" s="1217"/>
      <c r="EYX209" s="1217"/>
      <c r="EYY209" s="1217"/>
      <c r="EYZ209" s="1217"/>
      <c r="EZA209" s="1217"/>
      <c r="EZB209" s="1217"/>
      <c r="EZC209" s="1217"/>
      <c r="EZD209" s="1217"/>
      <c r="EZE209" s="1217"/>
      <c r="EZF209" s="1217"/>
      <c r="EZG209" s="1217"/>
      <c r="EZH209" s="1217"/>
      <c r="EZI209" s="1217"/>
      <c r="EZJ209" s="1217"/>
      <c r="EZK209" s="1217"/>
      <c r="EZL209" s="1217"/>
      <c r="EZM209" s="1217"/>
      <c r="EZN209" s="1217"/>
      <c r="EZO209" s="1217"/>
      <c r="EZP209" s="1217"/>
      <c r="EZQ209" s="1217"/>
      <c r="EZR209" s="1217"/>
      <c r="EZS209" s="1217"/>
      <c r="EZT209" s="1217"/>
      <c r="EZU209" s="1217"/>
      <c r="EZV209" s="1217"/>
      <c r="EZW209" s="1217"/>
      <c r="EZX209" s="1217"/>
      <c r="EZY209" s="1217"/>
      <c r="EZZ209" s="1217"/>
      <c r="FAA209" s="1217"/>
      <c r="FAB209" s="1217"/>
      <c r="FAC209" s="1217"/>
      <c r="FAD209" s="1217"/>
      <c r="FAE209" s="1217"/>
      <c r="FAF209" s="1217"/>
      <c r="FAG209" s="1217"/>
      <c r="FAH209" s="1217"/>
      <c r="FAI209" s="1217"/>
      <c r="FAJ209" s="1217"/>
      <c r="FAK209" s="1217"/>
      <c r="FAL209" s="1217"/>
      <c r="FAM209" s="1217"/>
      <c r="FAN209" s="1217"/>
      <c r="FAO209" s="1217"/>
      <c r="FAP209" s="1217"/>
      <c r="FAQ209" s="1217"/>
      <c r="FAR209" s="1217"/>
      <c r="FAS209" s="1217"/>
      <c r="FAT209" s="1217"/>
      <c r="FAU209" s="1217"/>
      <c r="FAV209" s="1217"/>
      <c r="FAW209" s="1217"/>
      <c r="FAX209" s="1217"/>
      <c r="FAY209" s="1217"/>
      <c r="FAZ209" s="1217"/>
      <c r="FBA209" s="1217"/>
      <c r="FBB209" s="1217"/>
      <c r="FBC209" s="1217"/>
      <c r="FBD209" s="1217"/>
      <c r="FBE209" s="1217"/>
      <c r="FBF209" s="1217"/>
      <c r="FBG209" s="1217"/>
      <c r="FBH209" s="1217"/>
      <c r="FBI209" s="1217"/>
      <c r="FBJ209" s="1217"/>
      <c r="FBK209" s="1217"/>
      <c r="FBL209" s="1217"/>
      <c r="FBM209" s="1217"/>
      <c r="FBN209" s="1217"/>
      <c r="FBO209" s="1217"/>
      <c r="FBP209" s="1217"/>
      <c r="FBQ209" s="1217"/>
      <c r="FBR209" s="1217"/>
      <c r="FBS209" s="1217"/>
      <c r="FBT209" s="1217"/>
      <c r="FBU209" s="1217"/>
      <c r="FBV209" s="1217"/>
      <c r="FBW209" s="1217"/>
      <c r="FBX209" s="1217"/>
      <c r="FBY209" s="1217"/>
      <c r="FBZ209" s="1217"/>
      <c r="FCA209" s="1217"/>
      <c r="FCB209" s="1217"/>
      <c r="FCC209" s="1217"/>
      <c r="FCD209" s="1217"/>
      <c r="FCE209" s="1217"/>
      <c r="FCF209" s="1217"/>
      <c r="FCG209" s="1217"/>
      <c r="FCH209" s="1217"/>
      <c r="FCI209" s="1217"/>
      <c r="FCJ209" s="1217"/>
      <c r="FCK209" s="1217"/>
      <c r="FCL209" s="1217"/>
      <c r="FCM209" s="1217"/>
      <c r="FCN209" s="1217"/>
      <c r="FCO209" s="1217"/>
      <c r="FCP209" s="1217"/>
      <c r="FCQ209" s="1217"/>
      <c r="FCR209" s="1217"/>
      <c r="FCS209" s="1217"/>
      <c r="FCT209" s="1217"/>
      <c r="FCU209" s="1217"/>
      <c r="FCV209" s="1217"/>
      <c r="FCW209" s="1217"/>
      <c r="FCX209" s="1217"/>
      <c r="FCY209" s="1217"/>
      <c r="FCZ209" s="1217"/>
      <c r="FDA209" s="1217"/>
      <c r="FDB209" s="1217"/>
      <c r="FDC209" s="1217"/>
      <c r="FDD209" s="1217"/>
      <c r="FDE209" s="1217"/>
      <c r="FDF209" s="1217"/>
      <c r="FDG209" s="1217"/>
      <c r="FDH209" s="1217"/>
      <c r="FDI209" s="1217"/>
      <c r="FDJ209" s="1217"/>
      <c r="FDK209" s="1217"/>
      <c r="FDL209" s="1217"/>
      <c r="FDM209" s="1217"/>
      <c r="FDN209" s="1217"/>
      <c r="FDO209" s="1217"/>
      <c r="FDP209" s="1217"/>
      <c r="FDQ209" s="1217"/>
      <c r="FDR209" s="1217"/>
      <c r="FDS209" s="1217"/>
      <c r="FDT209" s="1217"/>
      <c r="FDU209" s="1217"/>
      <c r="FDV209" s="1217"/>
      <c r="FDW209" s="1217"/>
      <c r="FDX209" s="1217"/>
      <c r="FDY209" s="1217"/>
      <c r="FDZ209" s="1217"/>
      <c r="FEA209" s="1217"/>
      <c r="FEB209" s="1217"/>
      <c r="FEC209" s="1217"/>
      <c r="FED209" s="1217"/>
      <c r="FEE209" s="1217"/>
      <c r="FEF209" s="1217"/>
      <c r="FEG209" s="1217"/>
      <c r="FEH209" s="1217"/>
      <c r="FEI209" s="1217"/>
      <c r="FEJ209" s="1217"/>
      <c r="FEK209" s="1217"/>
      <c r="FEL209" s="1217"/>
      <c r="FEM209" s="1217"/>
      <c r="FEN209" s="1217"/>
      <c r="FEO209" s="1217"/>
      <c r="FEP209" s="1217"/>
      <c r="FEQ209" s="1217"/>
      <c r="FER209" s="1217"/>
      <c r="FES209" s="1217"/>
      <c r="FET209" s="1217"/>
      <c r="FEU209" s="1217"/>
      <c r="FEV209" s="1217"/>
      <c r="FEW209" s="1217"/>
      <c r="FEX209" s="1217"/>
      <c r="FEY209" s="1217"/>
      <c r="FEZ209" s="1217"/>
      <c r="FFA209" s="1217"/>
      <c r="FFB209" s="1217"/>
      <c r="FFC209" s="1217"/>
      <c r="FFD209" s="1217"/>
      <c r="FFE209" s="1217"/>
      <c r="FFF209" s="1217"/>
      <c r="FFG209" s="1217"/>
      <c r="FFH209" s="1217"/>
      <c r="FFI209" s="1217"/>
      <c r="FFJ209" s="1217"/>
      <c r="FFK209" s="1217"/>
      <c r="FFL209" s="1217"/>
      <c r="FFM209" s="1217"/>
      <c r="FFN209" s="1217"/>
      <c r="FFO209" s="1217"/>
      <c r="FFP209" s="1217"/>
      <c r="FFQ209" s="1217"/>
      <c r="FFR209" s="1217"/>
      <c r="FFS209" s="1217"/>
      <c r="FFT209" s="1217"/>
      <c r="FFU209" s="1217"/>
      <c r="FFV209" s="1217"/>
      <c r="FFW209" s="1217"/>
      <c r="FFX209" s="1217"/>
      <c r="FFY209" s="1217"/>
      <c r="FFZ209" s="1217"/>
      <c r="FGA209" s="1217"/>
      <c r="FGB209" s="1217"/>
      <c r="FGC209" s="1217"/>
      <c r="FGD209" s="1217"/>
      <c r="FGE209" s="1217"/>
      <c r="FGF209" s="1217"/>
      <c r="FGG209" s="1217"/>
      <c r="FGH209" s="1217"/>
      <c r="FGI209" s="1217"/>
      <c r="FGJ209" s="1217"/>
      <c r="FGK209" s="1217"/>
      <c r="FGL209" s="1217"/>
      <c r="FGM209" s="1217"/>
      <c r="FGN209" s="1217"/>
      <c r="FGO209" s="1217"/>
      <c r="FGP209" s="1217"/>
      <c r="FGQ209" s="1217"/>
      <c r="FGR209" s="1217"/>
      <c r="FGS209" s="1217"/>
      <c r="FGT209" s="1217"/>
      <c r="FGU209" s="1217"/>
      <c r="FGV209" s="1217"/>
      <c r="FGW209" s="1217"/>
      <c r="FGX209" s="1217"/>
      <c r="FGY209" s="1217"/>
      <c r="FGZ209" s="1217"/>
      <c r="FHA209" s="1217"/>
      <c r="FHB209" s="1217"/>
      <c r="FHC209" s="1217"/>
      <c r="FHD209" s="1217"/>
      <c r="FHE209" s="1217"/>
      <c r="FHF209" s="1217"/>
      <c r="FHG209" s="1217"/>
      <c r="FHH209" s="1217"/>
      <c r="FHI209" s="1217"/>
      <c r="FHJ209" s="1217"/>
      <c r="FHK209" s="1217"/>
      <c r="FHL209" s="1217"/>
      <c r="FHM209" s="1217"/>
      <c r="FHN209" s="1217"/>
      <c r="FHO209" s="1217"/>
      <c r="FHP209" s="1217"/>
      <c r="FHQ209" s="1217"/>
      <c r="FHR209" s="1217"/>
      <c r="FHS209" s="1217"/>
      <c r="FHT209" s="1217"/>
      <c r="FHU209" s="1217"/>
      <c r="FHV209" s="1217"/>
      <c r="FHW209" s="1217"/>
      <c r="FHX209" s="1217"/>
      <c r="FHY209" s="1217"/>
      <c r="FHZ209" s="1217"/>
      <c r="FIA209" s="1217"/>
      <c r="FIB209" s="1217"/>
      <c r="FIC209" s="1217"/>
      <c r="FID209" s="1217"/>
      <c r="FIE209" s="1217"/>
      <c r="FIF209" s="1217"/>
      <c r="FIG209" s="1217"/>
      <c r="FIH209" s="1217"/>
      <c r="FII209" s="1217"/>
      <c r="FIJ209" s="1217"/>
      <c r="FIK209" s="1217"/>
      <c r="FIL209" s="1217"/>
      <c r="FIM209" s="1217"/>
      <c r="FIN209" s="1217"/>
      <c r="FIO209" s="1217"/>
      <c r="FIP209" s="1217"/>
      <c r="FIQ209" s="1217"/>
      <c r="FIR209" s="1217"/>
      <c r="FIS209" s="1217"/>
      <c r="FIT209" s="1217"/>
      <c r="FIU209" s="1217"/>
      <c r="FIV209" s="1217"/>
      <c r="FIW209" s="1217"/>
      <c r="FIX209" s="1217"/>
      <c r="FIY209" s="1217"/>
      <c r="FIZ209" s="1217"/>
      <c r="FJA209" s="1217"/>
      <c r="FJB209" s="1217"/>
      <c r="FJC209" s="1217"/>
      <c r="FJD209" s="1217"/>
      <c r="FJE209" s="1217"/>
      <c r="FJF209" s="1217"/>
      <c r="FJG209" s="1217"/>
      <c r="FJH209" s="1217"/>
      <c r="FJI209" s="1217"/>
      <c r="FJJ209" s="1217"/>
      <c r="FJK209" s="1217"/>
      <c r="FJL209" s="1217"/>
      <c r="FJM209" s="1217"/>
      <c r="FJN209" s="1217"/>
      <c r="FJO209" s="1217"/>
      <c r="FJP209" s="1217"/>
      <c r="FJQ209" s="1217"/>
      <c r="FJR209" s="1217"/>
      <c r="FJS209" s="1217"/>
      <c r="FJT209" s="1217"/>
      <c r="FJU209" s="1217"/>
      <c r="FJV209" s="1217"/>
      <c r="FJW209" s="1217"/>
      <c r="FJX209" s="1217"/>
      <c r="FJY209" s="1217"/>
      <c r="FJZ209" s="1217"/>
      <c r="FKA209" s="1217"/>
      <c r="FKB209" s="1217"/>
      <c r="FKC209" s="1217"/>
      <c r="FKD209" s="1217"/>
      <c r="FKE209" s="1217"/>
      <c r="FKF209" s="1217"/>
      <c r="FKG209" s="1217"/>
      <c r="FKH209" s="1217"/>
      <c r="FKI209" s="1217"/>
      <c r="FKJ209" s="1217"/>
      <c r="FKK209" s="1217"/>
      <c r="FKL209" s="1217"/>
      <c r="FKM209" s="1217"/>
      <c r="FKN209" s="1217"/>
      <c r="FKO209" s="1217"/>
      <c r="FKP209" s="1217"/>
      <c r="FKQ209" s="1217"/>
      <c r="FKR209" s="1217"/>
      <c r="FKS209" s="1217"/>
      <c r="FKT209" s="1217"/>
      <c r="FKU209" s="1217"/>
      <c r="FKV209" s="1217"/>
      <c r="FKW209" s="1217"/>
      <c r="FKX209" s="1217"/>
      <c r="FKY209" s="1217"/>
      <c r="FKZ209" s="1217"/>
      <c r="FLA209" s="1217"/>
      <c r="FLB209" s="1217"/>
      <c r="FLC209" s="1217"/>
      <c r="FLD209" s="1217"/>
      <c r="FLE209" s="1217"/>
      <c r="FLF209" s="1217"/>
      <c r="FLG209" s="1217"/>
      <c r="FLH209" s="1217"/>
      <c r="FLI209" s="1217"/>
      <c r="FLJ209" s="1217"/>
      <c r="FLK209" s="1217"/>
      <c r="FLL209" s="1217"/>
      <c r="FLM209" s="1217"/>
      <c r="FLN209" s="1217"/>
      <c r="FLO209" s="1217"/>
      <c r="FLP209" s="1217"/>
      <c r="FLQ209" s="1217"/>
      <c r="FLR209" s="1217"/>
      <c r="FLS209" s="1217"/>
      <c r="FLT209" s="1217"/>
      <c r="FLU209" s="1217"/>
      <c r="FLV209" s="1217"/>
      <c r="FLW209" s="1217"/>
      <c r="FLX209" s="1217"/>
      <c r="FLY209" s="1217"/>
      <c r="FLZ209" s="1217"/>
      <c r="FMA209" s="1217"/>
      <c r="FMB209" s="1217"/>
      <c r="FMC209" s="1217"/>
      <c r="FMD209" s="1217"/>
      <c r="FME209" s="1217"/>
      <c r="FMF209" s="1217"/>
      <c r="FMG209" s="1217"/>
      <c r="FMH209" s="1217"/>
      <c r="FMI209" s="1217"/>
      <c r="FMJ209" s="1217"/>
      <c r="FMK209" s="1217"/>
      <c r="FML209" s="1217"/>
      <c r="FMM209" s="1217"/>
      <c r="FMN209" s="1217"/>
      <c r="FMO209" s="1217"/>
      <c r="FMP209" s="1217"/>
      <c r="FMQ209" s="1217"/>
      <c r="FMR209" s="1217"/>
      <c r="FMS209" s="1217"/>
      <c r="FMT209" s="1217"/>
      <c r="FMU209" s="1217"/>
      <c r="FMV209" s="1217"/>
      <c r="FMW209" s="1217"/>
      <c r="FMX209" s="1217"/>
      <c r="FMY209" s="1217"/>
      <c r="FMZ209" s="1217"/>
      <c r="FNA209" s="1217"/>
      <c r="FNB209" s="1217"/>
      <c r="FNC209" s="1217"/>
      <c r="FND209" s="1217"/>
      <c r="FNE209" s="1217"/>
      <c r="FNF209" s="1217"/>
      <c r="FNG209" s="1217"/>
      <c r="FNH209" s="1217"/>
      <c r="FNI209" s="1217"/>
      <c r="FNJ209" s="1217"/>
      <c r="FNK209" s="1217"/>
      <c r="FNL209" s="1217"/>
      <c r="FNM209" s="1217"/>
      <c r="FNN209" s="1217"/>
      <c r="FNO209" s="1217"/>
      <c r="FNP209" s="1217"/>
      <c r="FNQ209" s="1217"/>
      <c r="FNR209" s="1217"/>
      <c r="FNS209" s="1217"/>
      <c r="FNT209" s="1217"/>
      <c r="FNU209" s="1217"/>
      <c r="FNV209" s="1217"/>
      <c r="FNW209" s="1217"/>
      <c r="FNX209" s="1217"/>
      <c r="FNY209" s="1217"/>
      <c r="FNZ209" s="1217"/>
      <c r="FOA209" s="1217"/>
      <c r="FOB209" s="1217"/>
      <c r="FOC209" s="1217"/>
      <c r="FOD209" s="1217"/>
      <c r="FOE209" s="1217"/>
      <c r="FOF209" s="1217"/>
      <c r="FOG209" s="1217"/>
      <c r="FOH209" s="1217"/>
      <c r="FOI209" s="1217"/>
      <c r="FOJ209" s="1217"/>
      <c r="FOK209" s="1217"/>
      <c r="FOL209" s="1217"/>
      <c r="FOM209" s="1217"/>
      <c r="FON209" s="1217"/>
      <c r="FOO209" s="1217"/>
      <c r="FOP209" s="1217"/>
      <c r="FOQ209" s="1217"/>
      <c r="FOR209" s="1217"/>
      <c r="FOS209" s="1217"/>
      <c r="FOT209" s="1217"/>
      <c r="FOU209" s="1217"/>
      <c r="FOV209" s="1217"/>
      <c r="FOW209" s="1217"/>
      <c r="FOX209" s="1217"/>
      <c r="FOY209" s="1217"/>
      <c r="FOZ209" s="1217"/>
      <c r="FPA209" s="1217"/>
      <c r="FPB209" s="1217"/>
      <c r="FPC209" s="1217"/>
      <c r="FPD209" s="1217"/>
      <c r="FPE209" s="1217"/>
      <c r="FPF209" s="1217"/>
      <c r="FPG209" s="1217"/>
      <c r="FPH209" s="1217"/>
      <c r="FPI209" s="1217"/>
      <c r="FPJ209" s="1217"/>
      <c r="FPK209" s="1217"/>
      <c r="FPL209" s="1217"/>
      <c r="FPM209" s="1217"/>
      <c r="FPN209" s="1217"/>
      <c r="FPO209" s="1217"/>
      <c r="FPP209" s="1217"/>
      <c r="FPQ209" s="1217"/>
      <c r="FPR209" s="1217"/>
      <c r="FPS209" s="1217"/>
      <c r="FPT209" s="1217"/>
      <c r="FPU209" s="1217"/>
      <c r="FPV209" s="1217"/>
      <c r="FPW209" s="1217"/>
      <c r="FPX209" s="1217"/>
      <c r="FPY209" s="1217"/>
      <c r="FPZ209" s="1217"/>
      <c r="FQA209" s="1217"/>
      <c r="FQB209" s="1217"/>
      <c r="FQC209" s="1217"/>
      <c r="FQD209" s="1217"/>
      <c r="FQE209" s="1217"/>
      <c r="FQF209" s="1217"/>
      <c r="FQG209" s="1217"/>
      <c r="FQH209" s="1217"/>
      <c r="FQI209" s="1217"/>
      <c r="FQJ209" s="1217"/>
      <c r="FQK209" s="1217"/>
      <c r="FQL209" s="1217"/>
      <c r="FQM209" s="1217"/>
      <c r="FQN209" s="1217"/>
      <c r="FQO209" s="1217"/>
      <c r="FQP209" s="1217"/>
      <c r="FQQ209" s="1217"/>
      <c r="FQR209" s="1217"/>
      <c r="FQS209" s="1217"/>
      <c r="FQT209" s="1217"/>
      <c r="FQU209" s="1217"/>
      <c r="FQV209" s="1217"/>
      <c r="FQW209" s="1217"/>
      <c r="FQX209" s="1217"/>
      <c r="FQY209" s="1217"/>
      <c r="FQZ209" s="1217"/>
      <c r="FRA209" s="1217"/>
      <c r="FRB209" s="1217"/>
      <c r="FRC209" s="1217"/>
      <c r="FRD209" s="1217"/>
      <c r="FRE209" s="1217"/>
      <c r="FRF209" s="1217"/>
      <c r="FRG209" s="1217"/>
      <c r="FRH209" s="1217"/>
      <c r="FRI209" s="1217"/>
      <c r="FRJ209" s="1217"/>
      <c r="FRK209" s="1217"/>
      <c r="FRL209" s="1217"/>
      <c r="FRM209" s="1217"/>
      <c r="FRN209" s="1217"/>
      <c r="FRO209" s="1217"/>
      <c r="FRP209" s="1217"/>
      <c r="FRQ209" s="1217"/>
      <c r="FRR209" s="1217"/>
      <c r="FRS209" s="1217"/>
      <c r="FRT209" s="1217"/>
      <c r="FRU209" s="1217"/>
      <c r="FRV209" s="1217"/>
      <c r="FRW209" s="1217"/>
      <c r="FRX209" s="1217"/>
      <c r="FRY209" s="1217"/>
      <c r="FRZ209" s="1217"/>
      <c r="FSA209" s="1217"/>
      <c r="FSB209" s="1217"/>
      <c r="FSC209" s="1217"/>
      <c r="FSD209" s="1217"/>
      <c r="FSE209" s="1217"/>
      <c r="FSF209" s="1217"/>
      <c r="FSG209" s="1217"/>
      <c r="FSH209" s="1217"/>
      <c r="FSI209" s="1217"/>
      <c r="FSJ209" s="1217"/>
      <c r="FSK209" s="1217"/>
      <c r="FSL209" s="1217"/>
      <c r="FSM209" s="1217"/>
      <c r="FSN209" s="1217"/>
      <c r="FSO209" s="1217"/>
      <c r="FSP209" s="1217"/>
      <c r="FSQ209" s="1217"/>
      <c r="FSR209" s="1217"/>
      <c r="FSS209" s="1217"/>
      <c r="FST209" s="1217"/>
      <c r="FSU209" s="1217"/>
      <c r="FSV209" s="1217"/>
      <c r="FSW209" s="1217"/>
      <c r="FSX209" s="1217"/>
      <c r="FSY209" s="1217"/>
      <c r="FSZ209" s="1217"/>
      <c r="FTA209" s="1217"/>
      <c r="FTB209" s="1217"/>
      <c r="FTC209" s="1217"/>
      <c r="FTD209" s="1217"/>
      <c r="FTE209" s="1217"/>
      <c r="FTF209" s="1217"/>
      <c r="FTG209" s="1217"/>
      <c r="FTH209" s="1217"/>
      <c r="FTI209" s="1217"/>
      <c r="FTJ209" s="1217"/>
      <c r="FTK209" s="1217"/>
      <c r="FTL209" s="1217"/>
      <c r="FTM209" s="1217"/>
      <c r="FTN209" s="1217"/>
      <c r="FTO209" s="1217"/>
      <c r="FTP209" s="1217"/>
      <c r="FTQ209" s="1217"/>
      <c r="FTR209" s="1217"/>
      <c r="FTS209" s="1217"/>
      <c r="FTT209" s="1217"/>
      <c r="FTU209" s="1217"/>
      <c r="FTV209" s="1217"/>
      <c r="FTW209" s="1217"/>
      <c r="FTX209" s="1217"/>
      <c r="FTY209" s="1217"/>
      <c r="FTZ209" s="1217"/>
      <c r="FUA209" s="1217"/>
      <c r="FUB209" s="1217"/>
      <c r="FUC209" s="1217"/>
      <c r="FUD209" s="1217"/>
      <c r="FUE209" s="1217"/>
      <c r="FUF209" s="1217"/>
      <c r="FUG209" s="1217"/>
      <c r="FUH209" s="1217"/>
      <c r="FUI209" s="1217"/>
      <c r="FUJ209" s="1217"/>
      <c r="FUK209" s="1217"/>
      <c r="FUL209" s="1217"/>
      <c r="FUM209" s="1217"/>
      <c r="FUN209" s="1217"/>
      <c r="FUO209" s="1217"/>
      <c r="FUP209" s="1217"/>
      <c r="FUQ209" s="1217"/>
      <c r="FUR209" s="1217"/>
      <c r="FUS209" s="1217"/>
      <c r="FUT209" s="1217"/>
      <c r="FUU209" s="1217"/>
      <c r="FUV209" s="1217"/>
      <c r="FUW209" s="1217"/>
      <c r="FUX209" s="1217"/>
      <c r="FUY209" s="1217"/>
      <c r="FUZ209" s="1217"/>
      <c r="FVA209" s="1217"/>
      <c r="FVB209" s="1217"/>
      <c r="FVC209" s="1217"/>
      <c r="FVD209" s="1217"/>
      <c r="FVE209" s="1217"/>
      <c r="FVF209" s="1217"/>
      <c r="FVG209" s="1217"/>
      <c r="FVH209" s="1217"/>
      <c r="FVI209" s="1217"/>
      <c r="FVJ209" s="1217"/>
      <c r="FVK209" s="1217"/>
      <c r="FVL209" s="1217"/>
      <c r="FVM209" s="1217"/>
      <c r="FVN209" s="1217"/>
      <c r="FVO209" s="1217"/>
      <c r="FVP209" s="1217"/>
      <c r="FVQ209" s="1217"/>
      <c r="FVR209" s="1217"/>
      <c r="FVS209" s="1217"/>
      <c r="FVT209" s="1217"/>
      <c r="FVU209" s="1217"/>
      <c r="FVV209" s="1217"/>
      <c r="FVW209" s="1217"/>
      <c r="FVX209" s="1217"/>
      <c r="FVY209" s="1217"/>
      <c r="FVZ209" s="1217"/>
      <c r="FWA209" s="1217"/>
      <c r="FWB209" s="1217"/>
      <c r="FWC209" s="1217"/>
      <c r="FWD209" s="1217"/>
      <c r="FWE209" s="1217"/>
      <c r="FWF209" s="1217"/>
      <c r="FWG209" s="1217"/>
      <c r="FWH209" s="1217"/>
      <c r="FWI209" s="1217"/>
      <c r="FWJ209" s="1217"/>
      <c r="FWK209" s="1217"/>
      <c r="FWL209" s="1217"/>
      <c r="FWM209" s="1217"/>
      <c r="FWN209" s="1217"/>
      <c r="FWO209" s="1217"/>
      <c r="FWP209" s="1217"/>
      <c r="FWQ209" s="1217"/>
      <c r="FWR209" s="1217"/>
      <c r="FWS209" s="1217"/>
      <c r="FWT209" s="1217"/>
      <c r="FWU209" s="1217"/>
      <c r="FWV209" s="1217"/>
      <c r="FWW209" s="1217"/>
      <c r="FWX209" s="1217"/>
      <c r="FWY209" s="1217"/>
      <c r="FWZ209" s="1217"/>
      <c r="FXA209" s="1217"/>
      <c r="FXB209" s="1217"/>
      <c r="FXC209" s="1217"/>
      <c r="FXD209" s="1217"/>
      <c r="FXE209" s="1217"/>
      <c r="FXF209" s="1217"/>
      <c r="FXG209" s="1217"/>
      <c r="FXH209" s="1217"/>
      <c r="FXI209" s="1217"/>
      <c r="FXJ209" s="1217"/>
      <c r="FXK209" s="1217"/>
      <c r="FXL209" s="1217"/>
      <c r="FXM209" s="1217"/>
      <c r="FXN209" s="1217"/>
      <c r="FXO209" s="1217"/>
      <c r="FXP209" s="1217"/>
      <c r="FXQ209" s="1217"/>
      <c r="FXR209" s="1217"/>
      <c r="FXS209" s="1217"/>
      <c r="FXT209" s="1217"/>
      <c r="FXU209" s="1217"/>
      <c r="FXV209" s="1217"/>
      <c r="FXW209" s="1217"/>
      <c r="FXX209" s="1217"/>
      <c r="FXY209" s="1217"/>
      <c r="FXZ209" s="1217"/>
      <c r="FYA209" s="1217"/>
      <c r="FYB209" s="1217"/>
      <c r="FYC209" s="1217"/>
      <c r="FYD209" s="1217"/>
      <c r="FYE209" s="1217"/>
      <c r="FYF209" s="1217"/>
      <c r="FYG209" s="1217"/>
      <c r="FYH209" s="1217"/>
      <c r="FYI209" s="1217"/>
      <c r="FYJ209" s="1217"/>
      <c r="FYK209" s="1217"/>
      <c r="FYL209" s="1217"/>
      <c r="FYM209" s="1217"/>
      <c r="FYN209" s="1217"/>
      <c r="FYO209" s="1217"/>
      <c r="FYP209" s="1217"/>
      <c r="FYQ209" s="1217"/>
      <c r="FYR209" s="1217"/>
      <c r="FYS209" s="1217"/>
      <c r="FYT209" s="1217"/>
      <c r="FYU209" s="1217"/>
      <c r="FYV209" s="1217"/>
      <c r="FYW209" s="1217"/>
      <c r="FYX209" s="1217"/>
      <c r="FYY209" s="1217"/>
      <c r="FYZ209" s="1217"/>
      <c r="FZA209" s="1217"/>
      <c r="FZB209" s="1217"/>
      <c r="FZC209" s="1217"/>
      <c r="FZD209" s="1217"/>
      <c r="FZE209" s="1217"/>
      <c r="FZF209" s="1217"/>
      <c r="FZG209" s="1217"/>
      <c r="FZH209" s="1217"/>
      <c r="FZI209" s="1217"/>
      <c r="FZJ209" s="1217"/>
      <c r="FZK209" s="1217"/>
      <c r="FZL209" s="1217"/>
      <c r="FZM209" s="1217"/>
      <c r="FZN209" s="1217"/>
      <c r="FZO209" s="1217"/>
      <c r="FZP209" s="1217"/>
      <c r="FZQ209" s="1217"/>
      <c r="FZR209" s="1217"/>
      <c r="FZS209" s="1217"/>
      <c r="FZT209" s="1217"/>
      <c r="FZU209" s="1217"/>
      <c r="FZV209" s="1217"/>
      <c r="FZW209" s="1217"/>
      <c r="FZX209" s="1217"/>
      <c r="FZY209" s="1217"/>
      <c r="FZZ209" s="1217"/>
      <c r="GAA209" s="1217"/>
      <c r="GAB209" s="1217"/>
      <c r="GAC209" s="1217"/>
      <c r="GAD209" s="1217"/>
      <c r="GAE209" s="1217"/>
      <c r="GAF209" s="1217"/>
      <c r="GAG209" s="1217"/>
      <c r="GAH209" s="1217"/>
      <c r="GAI209" s="1217"/>
      <c r="GAJ209" s="1217"/>
      <c r="GAK209" s="1217"/>
      <c r="GAL209" s="1217"/>
      <c r="GAM209" s="1217"/>
      <c r="GAN209" s="1217"/>
      <c r="GAO209" s="1217"/>
      <c r="GAP209" s="1217"/>
      <c r="GAQ209" s="1217"/>
      <c r="GAR209" s="1217"/>
      <c r="GAS209" s="1217"/>
      <c r="GAT209" s="1217"/>
      <c r="GAU209" s="1217"/>
      <c r="GAV209" s="1217"/>
      <c r="GAW209" s="1217"/>
      <c r="GAX209" s="1217"/>
      <c r="GAY209" s="1217"/>
      <c r="GAZ209" s="1217"/>
      <c r="GBA209" s="1217"/>
      <c r="GBB209" s="1217"/>
      <c r="GBC209" s="1217"/>
      <c r="GBD209" s="1217"/>
      <c r="GBE209" s="1217"/>
      <c r="GBF209" s="1217"/>
      <c r="GBG209" s="1217"/>
      <c r="GBH209" s="1217"/>
      <c r="GBI209" s="1217"/>
      <c r="GBJ209" s="1217"/>
      <c r="GBK209" s="1217"/>
      <c r="GBL209" s="1217"/>
      <c r="GBM209" s="1217"/>
      <c r="GBN209" s="1217"/>
      <c r="GBO209" s="1217"/>
      <c r="GBP209" s="1217"/>
      <c r="GBQ209" s="1217"/>
      <c r="GBR209" s="1217"/>
      <c r="GBS209" s="1217"/>
      <c r="GBT209" s="1217"/>
      <c r="GBU209" s="1217"/>
      <c r="GBV209" s="1217"/>
      <c r="GBW209" s="1217"/>
      <c r="GBX209" s="1217"/>
      <c r="GBY209" s="1217"/>
      <c r="GBZ209" s="1217"/>
      <c r="GCA209" s="1217"/>
      <c r="GCB209" s="1217"/>
      <c r="GCC209" s="1217"/>
      <c r="GCD209" s="1217"/>
      <c r="GCE209" s="1217"/>
      <c r="GCF209" s="1217"/>
      <c r="GCG209" s="1217"/>
      <c r="GCH209" s="1217"/>
      <c r="GCI209" s="1217"/>
      <c r="GCJ209" s="1217"/>
      <c r="GCK209" s="1217"/>
      <c r="GCL209" s="1217"/>
      <c r="GCM209" s="1217"/>
      <c r="GCN209" s="1217"/>
      <c r="GCO209" s="1217"/>
      <c r="GCP209" s="1217"/>
      <c r="GCQ209" s="1217"/>
      <c r="GCR209" s="1217"/>
      <c r="GCS209" s="1217"/>
      <c r="GCT209" s="1217"/>
      <c r="GCU209" s="1217"/>
      <c r="GCV209" s="1217"/>
      <c r="GCW209" s="1217"/>
      <c r="GCX209" s="1217"/>
      <c r="GCY209" s="1217"/>
      <c r="GCZ209" s="1217"/>
      <c r="GDA209" s="1217"/>
      <c r="GDB209" s="1217"/>
      <c r="GDC209" s="1217"/>
      <c r="GDD209" s="1217"/>
      <c r="GDE209" s="1217"/>
      <c r="GDF209" s="1217"/>
      <c r="GDG209" s="1217"/>
      <c r="GDH209" s="1217"/>
      <c r="GDI209" s="1217"/>
      <c r="GDJ209" s="1217"/>
      <c r="GDK209" s="1217"/>
      <c r="GDL209" s="1217"/>
      <c r="GDM209" s="1217"/>
      <c r="GDN209" s="1217"/>
      <c r="GDO209" s="1217"/>
      <c r="GDP209" s="1217"/>
      <c r="GDQ209" s="1217"/>
      <c r="GDR209" s="1217"/>
      <c r="GDS209" s="1217"/>
      <c r="GDT209" s="1217"/>
      <c r="GDU209" s="1217"/>
      <c r="GDV209" s="1217"/>
      <c r="GDW209" s="1217"/>
      <c r="GDX209" s="1217"/>
      <c r="GDY209" s="1217"/>
      <c r="GDZ209" s="1217"/>
      <c r="GEA209" s="1217"/>
      <c r="GEB209" s="1217"/>
      <c r="GEC209" s="1217"/>
      <c r="GED209" s="1217"/>
      <c r="GEE209" s="1217"/>
      <c r="GEF209" s="1217"/>
      <c r="GEG209" s="1217"/>
      <c r="GEH209" s="1217"/>
      <c r="GEI209" s="1217"/>
      <c r="GEJ209" s="1217"/>
      <c r="GEK209" s="1217"/>
      <c r="GEL209" s="1217"/>
      <c r="GEM209" s="1217"/>
      <c r="GEN209" s="1217"/>
      <c r="GEO209" s="1217"/>
      <c r="GEP209" s="1217"/>
      <c r="GEQ209" s="1217"/>
      <c r="GER209" s="1217"/>
      <c r="GES209" s="1217"/>
      <c r="GET209" s="1217"/>
      <c r="GEU209" s="1217"/>
      <c r="GEV209" s="1217"/>
      <c r="GEW209" s="1217"/>
      <c r="GEX209" s="1217"/>
      <c r="GEY209" s="1217"/>
      <c r="GEZ209" s="1217"/>
      <c r="GFA209" s="1217"/>
      <c r="GFB209" s="1217"/>
      <c r="GFC209" s="1217"/>
      <c r="GFD209" s="1217"/>
      <c r="GFE209" s="1217"/>
      <c r="GFF209" s="1217"/>
      <c r="GFG209" s="1217"/>
      <c r="GFH209" s="1217"/>
      <c r="GFI209" s="1217"/>
      <c r="GFJ209" s="1217"/>
      <c r="GFK209" s="1217"/>
      <c r="GFL209" s="1217"/>
      <c r="GFM209" s="1217"/>
      <c r="GFN209" s="1217"/>
      <c r="GFO209" s="1217"/>
      <c r="GFP209" s="1217"/>
      <c r="GFQ209" s="1217"/>
      <c r="GFR209" s="1217"/>
      <c r="GFS209" s="1217"/>
      <c r="GFT209" s="1217"/>
      <c r="GFU209" s="1217"/>
      <c r="GFV209" s="1217"/>
      <c r="GFW209" s="1217"/>
      <c r="GFX209" s="1217"/>
      <c r="GFY209" s="1217"/>
      <c r="GFZ209" s="1217"/>
      <c r="GGA209" s="1217"/>
      <c r="GGB209" s="1217"/>
      <c r="GGC209" s="1217"/>
      <c r="GGD209" s="1217"/>
      <c r="GGE209" s="1217"/>
      <c r="GGF209" s="1217"/>
      <c r="GGG209" s="1217"/>
      <c r="GGH209" s="1217"/>
      <c r="GGI209" s="1217"/>
      <c r="GGJ209" s="1217"/>
      <c r="GGK209" s="1217"/>
      <c r="GGL209" s="1217"/>
      <c r="GGM209" s="1217"/>
      <c r="GGN209" s="1217"/>
      <c r="GGO209" s="1217"/>
      <c r="GGP209" s="1217"/>
      <c r="GGQ209" s="1217"/>
      <c r="GGR209" s="1217"/>
      <c r="GGS209" s="1217"/>
      <c r="GGT209" s="1217"/>
      <c r="GGU209" s="1217"/>
      <c r="GGV209" s="1217"/>
      <c r="GGW209" s="1217"/>
      <c r="GGX209" s="1217"/>
      <c r="GGY209" s="1217"/>
      <c r="GGZ209" s="1217"/>
      <c r="GHA209" s="1217"/>
      <c r="GHB209" s="1217"/>
      <c r="GHC209" s="1217"/>
      <c r="GHD209" s="1217"/>
      <c r="GHE209" s="1217"/>
      <c r="GHF209" s="1217"/>
      <c r="GHG209" s="1217"/>
      <c r="GHH209" s="1217"/>
      <c r="GHI209" s="1217"/>
      <c r="GHJ209" s="1217"/>
      <c r="GHK209" s="1217"/>
      <c r="GHL209" s="1217"/>
      <c r="GHM209" s="1217"/>
      <c r="GHN209" s="1217"/>
      <c r="GHO209" s="1217"/>
      <c r="GHP209" s="1217"/>
      <c r="GHQ209" s="1217"/>
      <c r="GHR209" s="1217"/>
      <c r="GHS209" s="1217"/>
      <c r="GHT209" s="1217"/>
      <c r="GHU209" s="1217"/>
      <c r="GHV209" s="1217"/>
      <c r="GHW209" s="1217"/>
      <c r="GHX209" s="1217"/>
      <c r="GHY209" s="1217"/>
      <c r="GHZ209" s="1217"/>
      <c r="GIA209" s="1217"/>
      <c r="GIB209" s="1217"/>
      <c r="GIC209" s="1217"/>
      <c r="GID209" s="1217"/>
      <c r="GIE209" s="1217"/>
      <c r="GIF209" s="1217"/>
      <c r="GIG209" s="1217"/>
      <c r="GIH209" s="1217"/>
      <c r="GII209" s="1217"/>
      <c r="GIJ209" s="1217"/>
      <c r="GIK209" s="1217"/>
      <c r="GIL209" s="1217"/>
      <c r="GIM209" s="1217"/>
      <c r="GIN209" s="1217"/>
      <c r="GIO209" s="1217"/>
      <c r="GIP209" s="1217"/>
      <c r="GIQ209" s="1217"/>
      <c r="GIR209" s="1217"/>
      <c r="GIS209" s="1217"/>
      <c r="GIT209" s="1217"/>
      <c r="GIU209" s="1217"/>
      <c r="GIV209" s="1217"/>
      <c r="GIW209" s="1217"/>
      <c r="GIX209" s="1217"/>
      <c r="GIY209" s="1217"/>
      <c r="GIZ209" s="1217"/>
      <c r="GJA209" s="1217"/>
      <c r="GJB209" s="1217"/>
      <c r="GJC209" s="1217"/>
      <c r="GJD209" s="1217"/>
      <c r="GJE209" s="1217"/>
      <c r="GJF209" s="1217"/>
      <c r="GJG209" s="1217"/>
      <c r="GJH209" s="1217"/>
      <c r="GJI209" s="1217"/>
      <c r="GJJ209" s="1217"/>
      <c r="GJK209" s="1217"/>
      <c r="GJL209" s="1217"/>
      <c r="GJM209" s="1217"/>
      <c r="GJN209" s="1217"/>
      <c r="GJO209" s="1217"/>
      <c r="GJP209" s="1217"/>
      <c r="GJQ209" s="1217"/>
      <c r="GJR209" s="1217"/>
      <c r="GJS209" s="1217"/>
      <c r="GJT209" s="1217"/>
      <c r="GJU209" s="1217"/>
      <c r="GJV209" s="1217"/>
      <c r="GJW209" s="1217"/>
      <c r="GJX209" s="1217"/>
      <c r="GJY209" s="1217"/>
      <c r="GJZ209" s="1217"/>
      <c r="GKA209" s="1217"/>
      <c r="GKB209" s="1217"/>
      <c r="GKC209" s="1217"/>
      <c r="GKD209" s="1217"/>
      <c r="GKE209" s="1217"/>
      <c r="GKF209" s="1217"/>
      <c r="GKG209" s="1217"/>
      <c r="GKH209" s="1217"/>
      <c r="GKI209" s="1217"/>
      <c r="GKJ209" s="1217"/>
      <c r="GKK209" s="1217"/>
      <c r="GKL209" s="1217"/>
      <c r="GKM209" s="1217"/>
      <c r="GKN209" s="1217"/>
      <c r="GKO209" s="1217"/>
      <c r="GKP209" s="1217"/>
      <c r="GKQ209" s="1217"/>
      <c r="GKR209" s="1217"/>
      <c r="GKS209" s="1217"/>
      <c r="GKT209" s="1217"/>
      <c r="GKU209" s="1217"/>
      <c r="GKV209" s="1217"/>
      <c r="GKW209" s="1217"/>
      <c r="GKX209" s="1217"/>
      <c r="GKY209" s="1217"/>
      <c r="GKZ209" s="1217"/>
      <c r="GLA209" s="1217"/>
      <c r="GLB209" s="1217"/>
      <c r="GLC209" s="1217"/>
      <c r="GLD209" s="1217"/>
      <c r="GLE209" s="1217"/>
      <c r="GLF209" s="1217"/>
      <c r="GLG209" s="1217"/>
      <c r="GLH209" s="1217"/>
      <c r="GLI209" s="1217"/>
      <c r="GLJ209" s="1217"/>
      <c r="GLK209" s="1217"/>
      <c r="GLL209" s="1217"/>
      <c r="GLM209" s="1217"/>
      <c r="GLN209" s="1217"/>
      <c r="GLO209" s="1217"/>
      <c r="GLP209" s="1217"/>
      <c r="GLQ209" s="1217"/>
      <c r="GLR209" s="1217"/>
      <c r="GLS209" s="1217"/>
      <c r="GLT209" s="1217"/>
      <c r="GLU209" s="1217"/>
      <c r="GLV209" s="1217"/>
      <c r="GLW209" s="1217"/>
      <c r="GLX209" s="1217"/>
      <c r="GLY209" s="1217"/>
      <c r="GLZ209" s="1217"/>
      <c r="GMA209" s="1217"/>
      <c r="GMB209" s="1217"/>
      <c r="GMC209" s="1217"/>
      <c r="GMD209" s="1217"/>
      <c r="GME209" s="1217"/>
      <c r="GMF209" s="1217"/>
      <c r="GMG209" s="1217"/>
      <c r="GMH209" s="1217"/>
      <c r="GMI209" s="1217"/>
      <c r="GMJ209" s="1217"/>
      <c r="GMK209" s="1217"/>
      <c r="GML209" s="1217"/>
      <c r="GMM209" s="1217"/>
      <c r="GMN209" s="1217"/>
      <c r="GMO209" s="1217"/>
      <c r="GMP209" s="1217"/>
      <c r="GMQ209" s="1217"/>
      <c r="GMR209" s="1217"/>
      <c r="GMS209" s="1217"/>
      <c r="GMT209" s="1217"/>
      <c r="GMU209" s="1217"/>
      <c r="GMV209" s="1217"/>
      <c r="GMW209" s="1217"/>
      <c r="GMX209" s="1217"/>
      <c r="GMY209" s="1217"/>
      <c r="GMZ209" s="1217"/>
      <c r="GNA209" s="1217"/>
      <c r="GNB209" s="1217"/>
      <c r="GNC209" s="1217"/>
      <c r="GND209" s="1217"/>
      <c r="GNE209" s="1217"/>
      <c r="GNF209" s="1217"/>
      <c r="GNG209" s="1217"/>
      <c r="GNH209" s="1217"/>
      <c r="GNI209" s="1217"/>
      <c r="GNJ209" s="1217"/>
      <c r="GNK209" s="1217"/>
      <c r="GNL209" s="1217"/>
      <c r="GNM209" s="1217"/>
      <c r="GNN209" s="1217"/>
      <c r="GNO209" s="1217"/>
      <c r="GNP209" s="1217"/>
      <c r="GNQ209" s="1217"/>
      <c r="GNR209" s="1217"/>
      <c r="GNS209" s="1217"/>
      <c r="GNT209" s="1217"/>
      <c r="GNU209" s="1217"/>
      <c r="GNV209" s="1217"/>
      <c r="GNW209" s="1217"/>
      <c r="GNX209" s="1217"/>
      <c r="GNY209" s="1217"/>
      <c r="GNZ209" s="1217"/>
      <c r="GOA209" s="1217"/>
      <c r="GOB209" s="1217"/>
      <c r="GOC209" s="1217"/>
      <c r="GOD209" s="1217"/>
      <c r="GOE209" s="1217"/>
      <c r="GOF209" s="1217"/>
      <c r="GOG209" s="1217"/>
      <c r="GOH209" s="1217"/>
      <c r="GOI209" s="1217"/>
      <c r="GOJ209" s="1217"/>
      <c r="GOK209" s="1217"/>
      <c r="GOL209" s="1217"/>
      <c r="GOM209" s="1217"/>
      <c r="GON209" s="1217"/>
      <c r="GOO209" s="1217"/>
      <c r="GOP209" s="1217"/>
      <c r="GOQ209" s="1217"/>
      <c r="GOR209" s="1217"/>
      <c r="GOS209" s="1217"/>
      <c r="GOT209" s="1217"/>
      <c r="GOU209" s="1217"/>
      <c r="GOV209" s="1217"/>
      <c r="GOW209" s="1217"/>
      <c r="GOX209" s="1217"/>
      <c r="GOY209" s="1217"/>
      <c r="GOZ209" s="1217"/>
      <c r="GPA209" s="1217"/>
      <c r="GPB209" s="1217"/>
      <c r="GPC209" s="1217"/>
      <c r="GPD209" s="1217"/>
      <c r="GPE209" s="1217"/>
      <c r="GPF209" s="1217"/>
      <c r="GPG209" s="1217"/>
      <c r="GPH209" s="1217"/>
      <c r="GPI209" s="1217"/>
      <c r="GPJ209" s="1217"/>
      <c r="GPK209" s="1217"/>
      <c r="GPL209" s="1217"/>
      <c r="GPM209" s="1217"/>
      <c r="GPN209" s="1217"/>
      <c r="GPO209" s="1217"/>
      <c r="GPP209" s="1217"/>
      <c r="GPQ209" s="1217"/>
      <c r="GPR209" s="1217"/>
      <c r="GPS209" s="1217"/>
      <c r="GPT209" s="1217"/>
      <c r="GPU209" s="1217"/>
      <c r="GPV209" s="1217"/>
      <c r="GPW209" s="1217"/>
      <c r="GPX209" s="1217"/>
      <c r="GPY209" s="1217"/>
      <c r="GPZ209" s="1217"/>
      <c r="GQA209" s="1217"/>
      <c r="GQB209" s="1217"/>
      <c r="GQC209" s="1217"/>
      <c r="GQD209" s="1217"/>
      <c r="GQE209" s="1217"/>
      <c r="GQF209" s="1217"/>
      <c r="GQG209" s="1217"/>
      <c r="GQH209" s="1217"/>
      <c r="GQI209" s="1217"/>
      <c r="GQJ209" s="1217"/>
      <c r="GQK209" s="1217"/>
      <c r="GQL209" s="1217"/>
      <c r="GQM209" s="1217"/>
      <c r="GQN209" s="1217"/>
      <c r="GQO209" s="1217"/>
      <c r="GQP209" s="1217"/>
      <c r="GQQ209" s="1217"/>
      <c r="GQR209" s="1217"/>
      <c r="GQS209" s="1217"/>
      <c r="GQT209" s="1217"/>
      <c r="GQU209" s="1217"/>
      <c r="GQV209" s="1217"/>
      <c r="GQW209" s="1217"/>
      <c r="GQX209" s="1217"/>
      <c r="GQY209" s="1217"/>
      <c r="GQZ209" s="1217"/>
      <c r="GRA209" s="1217"/>
      <c r="GRB209" s="1217"/>
      <c r="GRC209" s="1217"/>
      <c r="GRD209" s="1217"/>
      <c r="GRE209" s="1217"/>
      <c r="GRF209" s="1217"/>
      <c r="GRG209" s="1217"/>
      <c r="GRH209" s="1217"/>
      <c r="GRI209" s="1217"/>
      <c r="GRJ209" s="1217"/>
      <c r="GRK209" s="1217"/>
      <c r="GRL209" s="1217"/>
      <c r="GRM209" s="1217"/>
      <c r="GRN209" s="1217"/>
      <c r="GRO209" s="1217"/>
      <c r="GRP209" s="1217"/>
      <c r="GRQ209" s="1217"/>
      <c r="GRR209" s="1217"/>
      <c r="GRS209" s="1217"/>
      <c r="GRT209" s="1217"/>
      <c r="GRU209" s="1217"/>
      <c r="GRV209" s="1217"/>
      <c r="GRW209" s="1217"/>
      <c r="GRX209" s="1217"/>
      <c r="GRY209" s="1217"/>
      <c r="GRZ209" s="1217"/>
      <c r="GSA209" s="1217"/>
      <c r="GSB209" s="1217"/>
      <c r="GSC209" s="1217"/>
      <c r="GSD209" s="1217"/>
      <c r="GSE209" s="1217"/>
      <c r="GSF209" s="1217"/>
      <c r="GSG209" s="1217"/>
      <c r="GSH209" s="1217"/>
      <c r="GSI209" s="1217"/>
      <c r="GSJ209" s="1217"/>
      <c r="GSK209" s="1217"/>
      <c r="GSL209" s="1217"/>
      <c r="GSM209" s="1217"/>
      <c r="GSN209" s="1217"/>
      <c r="GSO209" s="1217"/>
      <c r="GSP209" s="1217"/>
      <c r="GSQ209" s="1217"/>
      <c r="GSR209" s="1217"/>
      <c r="GSS209" s="1217"/>
      <c r="GST209" s="1217"/>
      <c r="GSU209" s="1217"/>
      <c r="GSV209" s="1217"/>
      <c r="GSW209" s="1217"/>
      <c r="GSX209" s="1217"/>
      <c r="GSY209" s="1217"/>
      <c r="GSZ209" s="1217"/>
      <c r="GTA209" s="1217"/>
      <c r="GTB209" s="1217"/>
      <c r="GTC209" s="1217"/>
      <c r="GTD209" s="1217"/>
      <c r="GTE209" s="1217"/>
      <c r="GTF209" s="1217"/>
      <c r="GTG209" s="1217"/>
      <c r="GTH209" s="1217"/>
      <c r="GTI209" s="1217"/>
      <c r="GTJ209" s="1217"/>
      <c r="GTK209" s="1217"/>
      <c r="GTL209" s="1217"/>
      <c r="GTM209" s="1217"/>
      <c r="GTN209" s="1217"/>
      <c r="GTO209" s="1217"/>
      <c r="GTP209" s="1217"/>
      <c r="GTQ209" s="1217"/>
      <c r="GTR209" s="1217"/>
      <c r="GTS209" s="1217"/>
      <c r="GTT209" s="1217"/>
      <c r="GTU209" s="1217"/>
      <c r="GTV209" s="1217"/>
      <c r="GTW209" s="1217"/>
      <c r="GTX209" s="1217"/>
      <c r="GTY209" s="1217"/>
      <c r="GTZ209" s="1217"/>
      <c r="GUA209" s="1217"/>
      <c r="GUB209" s="1217"/>
      <c r="GUC209" s="1217"/>
      <c r="GUD209" s="1217"/>
      <c r="GUE209" s="1217"/>
      <c r="GUF209" s="1217"/>
      <c r="GUG209" s="1217"/>
      <c r="GUH209" s="1217"/>
      <c r="GUI209" s="1217"/>
      <c r="GUJ209" s="1217"/>
      <c r="GUK209" s="1217"/>
      <c r="GUL209" s="1217"/>
      <c r="GUM209" s="1217"/>
      <c r="GUN209" s="1217"/>
      <c r="GUO209" s="1217"/>
      <c r="GUP209" s="1217"/>
      <c r="GUQ209" s="1217"/>
      <c r="GUR209" s="1217"/>
      <c r="GUS209" s="1217"/>
      <c r="GUT209" s="1217"/>
      <c r="GUU209" s="1217"/>
      <c r="GUV209" s="1217"/>
      <c r="GUW209" s="1217"/>
      <c r="GUX209" s="1217"/>
      <c r="GUY209" s="1217"/>
      <c r="GUZ209" s="1217"/>
      <c r="GVA209" s="1217"/>
      <c r="GVB209" s="1217"/>
      <c r="GVC209" s="1217"/>
      <c r="GVD209" s="1217"/>
      <c r="GVE209" s="1217"/>
      <c r="GVF209" s="1217"/>
      <c r="GVG209" s="1217"/>
      <c r="GVH209" s="1217"/>
      <c r="GVI209" s="1217"/>
      <c r="GVJ209" s="1217"/>
      <c r="GVK209" s="1217"/>
      <c r="GVL209" s="1217"/>
      <c r="GVM209" s="1217"/>
      <c r="GVN209" s="1217"/>
      <c r="GVO209" s="1217"/>
      <c r="GVP209" s="1217"/>
      <c r="GVQ209" s="1217"/>
      <c r="GVR209" s="1217"/>
      <c r="GVS209" s="1217"/>
      <c r="GVT209" s="1217"/>
      <c r="GVU209" s="1217"/>
      <c r="GVV209" s="1217"/>
      <c r="GVW209" s="1217"/>
      <c r="GVX209" s="1217"/>
      <c r="GVY209" s="1217"/>
      <c r="GVZ209" s="1217"/>
      <c r="GWA209" s="1217"/>
      <c r="GWB209" s="1217"/>
      <c r="GWC209" s="1217"/>
      <c r="GWD209" s="1217"/>
      <c r="GWE209" s="1217"/>
      <c r="GWF209" s="1217"/>
      <c r="GWG209" s="1217"/>
      <c r="GWH209" s="1217"/>
      <c r="GWI209" s="1217"/>
      <c r="GWJ209" s="1217"/>
      <c r="GWK209" s="1217"/>
      <c r="GWL209" s="1217"/>
      <c r="GWM209" s="1217"/>
      <c r="GWN209" s="1217"/>
      <c r="GWO209" s="1217"/>
      <c r="GWP209" s="1217"/>
      <c r="GWQ209" s="1217"/>
      <c r="GWR209" s="1217"/>
      <c r="GWS209" s="1217"/>
      <c r="GWT209" s="1217"/>
      <c r="GWU209" s="1217"/>
      <c r="GWV209" s="1217"/>
      <c r="GWW209" s="1217"/>
      <c r="GWX209" s="1217"/>
      <c r="GWY209" s="1217"/>
      <c r="GWZ209" s="1217"/>
      <c r="GXA209" s="1217"/>
      <c r="GXB209" s="1217"/>
      <c r="GXC209" s="1217"/>
      <c r="GXD209" s="1217"/>
      <c r="GXE209" s="1217"/>
      <c r="GXF209" s="1217"/>
      <c r="GXG209" s="1217"/>
      <c r="GXH209" s="1217"/>
      <c r="GXI209" s="1217"/>
      <c r="GXJ209" s="1217"/>
      <c r="GXK209" s="1217"/>
      <c r="GXL209" s="1217"/>
      <c r="GXM209" s="1217"/>
      <c r="GXN209" s="1217"/>
      <c r="GXO209" s="1217"/>
      <c r="GXP209" s="1217"/>
      <c r="GXQ209" s="1217"/>
      <c r="GXR209" s="1217"/>
      <c r="GXS209" s="1217"/>
      <c r="GXT209" s="1217"/>
      <c r="GXU209" s="1217"/>
      <c r="GXV209" s="1217"/>
      <c r="GXW209" s="1217"/>
      <c r="GXX209" s="1217"/>
      <c r="GXY209" s="1217"/>
      <c r="GXZ209" s="1217"/>
      <c r="GYA209" s="1217"/>
      <c r="GYB209" s="1217"/>
      <c r="GYC209" s="1217"/>
      <c r="GYD209" s="1217"/>
      <c r="GYE209" s="1217"/>
      <c r="GYF209" s="1217"/>
      <c r="GYG209" s="1217"/>
      <c r="GYH209" s="1217"/>
      <c r="GYI209" s="1217"/>
      <c r="GYJ209" s="1217"/>
      <c r="GYK209" s="1217"/>
      <c r="GYL209" s="1217"/>
      <c r="GYM209" s="1217"/>
      <c r="GYN209" s="1217"/>
      <c r="GYO209" s="1217"/>
      <c r="GYP209" s="1217"/>
      <c r="GYQ209" s="1217"/>
      <c r="GYR209" s="1217"/>
      <c r="GYS209" s="1217"/>
      <c r="GYT209" s="1217"/>
      <c r="GYU209" s="1217"/>
      <c r="GYV209" s="1217"/>
      <c r="GYW209" s="1217"/>
      <c r="GYX209" s="1217"/>
      <c r="GYY209" s="1217"/>
      <c r="GYZ209" s="1217"/>
      <c r="GZA209" s="1217"/>
      <c r="GZB209" s="1217"/>
      <c r="GZC209" s="1217"/>
      <c r="GZD209" s="1217"/>
      <c r="GZE209" s="1217"/>
      <c r="GZF209" s="1217"/>
      <c r="GZG209" s="1217"/>
      <c r="GZH209" s="1217"/>
      <c r="GZI209" s="1217"/>
      <c r="GZJ209" s="1217"/>
      <c r="GZK209" s="1217"/>
      <c r="GZL209" s="1217"/>
      <c r="GZM209" s="1217"/>
      <c r="GZN209" s="1217"/>
      <c r="GZO209" s="1217"/>
      <c r="GZP209" s="1217"/>
      <c r="GZQ209" s="1217"/>
      <c r="GZR209" s="1217"/>
      <c r="GZS209" s="1217"/>
      <c r="GZT209" s="1217"/>
      <c r="GZU209" s="1217"/>
      <c r="GZV209" s="1217"/>
      <c r="GZW209" s="1217"/>
      <c r="GZX209" s="1217"/>
      <c r="GZY209" s="1217"/>
      <c r="GZZ209" s="1217"/>
      <c r="HAA209" s="1217"/>
      <c r="HAB209" s="1217"/>
      <c r="HAC209" s="1217"/>
      <c r="HAD209" s="1217"/>
      <c r="HAE209" s="1217"/>
      <c r="HAF209" s="1217"/>
      <c r="HAG209" s="1217"/>
      <c r="HAH209" s="1217"/>
      <c r="HAI209" s="1217"/>
      <c r="HAJ209" s="1217"/>
      <c r="HAK209" s="1217"/>
      <c r="HAL209" s="1217"/>
      <c r="HAM209" s="1217"/>
      <c r="HAN209" s="1217"/>
      <c r="HAO209" s="1217"/>
      <c r="HAP209" s="1217"/>
      <c r="HAQ209" s="1217"/>
      <c r="HAR209" s="1217"/>
      <c r="HAS209" s="1217"/>
      <c r="HAT209" s="1217"/>
      <c r="HAU209" s="1217"/>
      <c r="HAV209" s="1217"/>
      <c r="HAW209" s="1217"/>
      <c r="HAX209" s="1217"/>
      <c r="HAY209" s="1217"/>
      <c r="HAZ209" s="1217"/>
      <c r="HBA209" s="1217"/>
      <c r="HBB209" s="1217"/>
      <c r="HBC209" s="1217"/>
      <c r="HBD209" s="1217"/>
      <c r="HBE209" s="1217"/>
      <c r="HBF209" s="1217"/>
      <c r="HBG209" s="1217"/>
      <c r="HBH209" s="1217"/>
      <c r="HBI209" s="1217"/>
      <c r="HBJ209" s="1217"/>
      <c r="HBK209" s="1217"/>
      <c r="HBL209" s="1217"/>
      <c r="HBM209" s="1217"/>
      <c r="HBN209" s="1217"/>
      <c r="HBO209" s="1217"/>
      <c r="HBP209" s="1217"/>
      <c r="HBQ209" s="1217"/>
      <c r="HBR209" s="1217"/>
      <c r="HBS209" s="1217"/>
      <c r="HBT209" s="1217"/>
      <c r="HBU209" s="1217"/>
      <c r="HBV209" s="1217"/>
      <c r="HBW209" s="1217"/>
      <c r="HBX209" s="1217"/>
      <c r="HBY209" s="1217"/>
      <c r="HBZ209" s="1217"/>
      <c r="HCA209" s="1217"/>
      <c r="HCB209" s="1217"/>
      <c r="HCC209" s="1217"/>
      <c r="HCD209" s="1217"/>
      <c r="HCE209" s="1217"/>
      <c r="HCF209" s="1217"/>
      <c r="HCG209" s="1217"/>
      <c r="HCH209" s="1217"/>
      <c r="HCI209" s="1217"/>
      <c r="HCJ209" s="1217"/>
      <c r="HCK209" s="1217"/>
      <c r="HCL209" s="1217"/>
      <c r="HCM209" s="1217"/>
      <c r="HCN209" s="1217"/>
      <c r="HCO209" s="1217"/>
      <c r="HCP209" s="1217"/>
      <c r="HCQ209" s="1217"/>
      <c r="HCR209" s="1217"/>
      <c r="HCS209" s="1217"/>
      <c r="HCT209" s="1217"/>
      <c r="HCU209" s="1217"/>
      <c r="HCV209" s="1217"/>
      <c r="HCW209" s="1217"/>
      <c r="HCX209" s="1217"/>
      <c r="HCY209" s="1217"/>
      <c r="HCZ209" s="1217"/>
      <c r="HDA209" s="1217"/>
      <c r="HDB209" s="1217"/>
      <c r="HDC209" s="1217"/>
      <c r="HDD209" s="1217"/>
      <c r="HDE209" s="1217"/>
      <c r="HDF209" s="1217"/>
      <c r="HDG209" s="1217"/>
      <c r="HDH209" s="1217"/>
      <c r="HDI209" s="1217"/>
      <c r="HDJ209" s="1217"/>
      <c r="HDK209" s="1217"/>
      <c r="HDL209" s="1217"/>
      <c r="HDM209" s="1217"/>
      <c r="HDN209" s="1217"/>
      <c r="HDO209" s="1217"/>
      <c r="HDP209" s="1217"/>
      <c r="HDQ209" s="1217"/>
      <c r="HDR209" s="1217"/>
      <c r="HDS209" s="1217"/>
      <c r="HDT209" s="1217"/>
      <c r="HDU209" s="1217"/>
      <c r="HDV209" s="1217"/>
      <c r="HDW209" s="1217"/>
      <c r="HDX209" s="1217"/>
      <c r="HDY209" s="1217"/>
      <c r="HDZ209" s="1217"/>
      <c r="HEA209" s="1217"/>
      <c r="HEB209" s="1217"/>
      <c r="HEC209" s="1217"/>
      <c r="HED209" s="1217"/>
      <c r="HEE209" s="1217"/>
      <c r="HEF209" s="1217"/>
      <c r="HEG209" s="1217"/>
      <c r="HEH209" s="1217"/>
      <c r="HEI209" s="1217"/>
      <c r="HEJ209" s="1217"/>
      <c r="HEK209" s="1217"/>
      <c r="HEL209" s="1217"/>
      <c r="HEM209" s="1217"/>
      <c r="HEN209" s="1217"/>
      <c r="HEO209" s="1217"/>
      <c r="HEP209" s="1217"/>
      <c r="HEQ209" s="1217"/>
      <c r="HER209" s="1217"/>
      <c r="HES209" s="1217"/>
      <c r="HET209" s="1217"/>
      <c r="HEU209" s="1217"/>
      <c r="HEV209" s="1217"/>
      <c r="HEW209" s="1217"/>
      <c r="HEX209" s="1217"/>
      <c r="HEY209" s="1217"/>
      <c r="HEZ209" s="1217"/>
      <c r="HFA209" s="1217"/>
      <c r="HFB209" s="1217"/>
      <c r="HFC209" s="1217"/>
      <c r="HFD209" s="1217"/>
      <c r="HFE209" s="1217"/>
      <c r="HFF209" s="1217"/>
      <c r="HFG209" s="1217"/>
      <c r="HFH209" s="1217"/>
      <c r="HFI209" s="1217"/>
      <c r="HFJ209" s="1217"/>
      <c r="HFK209" s="1217"/>
      <c r="HFL209" s="1217"/>
      <c r="HFM209" s="1217"/>
      <c r="HFN209" s="1217"/>
      <c r="HFO209" s="1217"/>
      <c r="HFP209" s="1217"/>
      <c r="HFQ209" s="1217"/>
      <c r="HFR209" s="1217"/>
      <c r="HFS209" s="1217"/>
      <c r="HFT209" s="1217"/>
      <c r="HFU209" s="1217"/>
      <c r="HFV209" s="1217"/>
      <c r="HFW209" s="1217"/>
      <c r="HFX209" s="1217"/>
      <c r="HFY209" s="1217"/>
      <c r="HFZ209" s="1217"/>
      <c r="HGA209" s="1217"/>
      <c r="HGB209" s="1217"/>
      <c r="HGC209" s="1217"/>
      <c r="HGD209" s="1217"/>
      <c r="HGE209" s="1217"/>
      <c r="HGF209" s="1217"/>
      <c r="HGG209" s="1217"/>
      <c r="HGH209" s="1217"/>
      <c r="HGI209" s="1217"/>
      <c r="HGJ209" s="1217"/>
      <c r="HGK209" s="1217"/>
      <c r="HGL209" s="1217"/>
      <c r="HGM209" s="1217"/>
      <c r="HGN209" s="1217"/>
      <c r="HGO209" s="1217"/>
      <c r="HGP209" s="1217"/>
      <c r="HGQ209" s="1217"/>
      <c r="HGR209" s="1217"/>
      <c r="HGS209" s="1217"/>
      <c r="HGT209" s="1217"/>
      <c r="HGU209" s="1217"/>
      <c r="HGV209" s="1217"/>
      <c r="HGW209" s="1217"/>
      <c r="HGX209" s="1217"/>
      <c r="HGY209" s="1217"/>
      <c r="HGZ209" s="1217"/>
      <c r="HHA209" s="1217"/>
      <c r="HHB209" s="1217"/>
      <c r="HHC209" s="1217"/>
      <c r="HHD209" s="1217"/>
      <c r="HHE209" s="1217"/>
      <c r="HHF209" s="1217"/>
      <c r="HHG209" s="1217"/>
      <c r="HHH209" s="1217"/>
      <c r="HHI209" s="1217"/>
      <c r="HHJ209" s="1217"/>
      <c r="HHK209" s="1217"/>
      <c r="HHL209" s="1217"/>
      <c r="HHM209" s="1217"/>
      <c r="HHN209" s="1217"/>
      <c r="HHO209" s="1217"/>
      <c r="HHP209" s="1217"/>
      <c r="HHQ209" s="1217"/>
      <c r="HHR209" s="1217"/>
      <c r="HHS209" s="1217"/>
      <c r="HHT209" s="1217"/>
      <c r="HHU209" s="1217"/>
      <c r="HHV209" s="1217"/>
      <c r="HHW209" s="1217"/>
      <c r="HHX209" s="1217"/>
      <c r="HHY209" s="1217"/>
      <c r="HHZ209" s="1217"/>
      <c r="HIA209" s="1217"/>
      <c r="HIB209" s="1217"/>
      <c r="HIC209" s="1217"/>
      <c r="HID209" s="1217"/>
      <c r="HIE209" s="1217"/>
      <c r="HIF209" s="1217"/>
      <c r="HIG209" s="1217"/>
      <c r="HIH209" s="1217"/>
      <c r="HII209" s="1217"/>
      <c r="HIJ209" s="1217"/>
      <c r="HIK209" s="1217"/>
      <c r="HIL209" s="1217"/>
      <c r="HIM209" s="1217"/>
      <c r="HIN209" s="1217"/>
      <c r="HIO209" s="1217"/>
      <c r="HIP209" s="1217"/>
      <c r="HIQ209" s="1217"/>
      <c r="HIR209" s="1217"/>
      <c r="HIS209" s="1217"/>
      <c r="HIT209" s="1217"/>
      <c r="HIU209" s="1217"/>
      <c r="HIV209" s="1217"/>
      <c r="HIW209" s="1217"/>
      <c r="HIX209" s="1217"/>
      <c r="HIY209" s="1217"/>
      <c r="HIZ209" s="1217"/>
      <c r="HJA209" s="1217"/>
      <c r="HJB209" s="1217"/>
      <c r="HJC209" s="1217"/>
      <c r="HJD209" s="1217"/>
      <c r="HJE209" s="1217"/>
      <c r="HJF209" s="1217"/>
      <c r="HJG209" s="1217"/>
      <c r="HJH209" s="1217"/>
      <c r="HJI209" s="1217"/>
      <c r="HJJ209" s="1217"/>
      <c r="HJK209" s="1217"/>
      <c r="HJL209" s="1217"/>
      <c r="HJM209" s="1217"/>
      <c r="HJN209" s="1217"/>
      <c r="HJO209" s="1217"/>
      <c r="HJP209" s="1217"/>
      <c r="HJQ209" s="1217"/>
      <c r="HJR209" s="1217"/>
      <c r="HJS209" s="1217"/>
      <c r="HJT209" s="1217"/>
      <c r="HJU209" s="1217"/>
      <c r="HJV209" s="1217"/>
      <c r="HJW209" s="1217"/>
      <c r="HJX209" s="1217"/>
      <c r="HJY209" s="1217"/>
      <c r="HJZ209" s="1217"/>
      <c r="HKA209" s="1217"/>
      <c r="HKB209" s="1217"/>
      <c r="HKC209" s="1217"/>
      <c r="HKD209" s="1217"/>
      <c r="HKE209" s="1217"/>
      <c r="HKF209" s="1217"/>
      <c r="HKG209" s="1217"/>
      <c r="HKH209" s="1217"/>
      <c r="HKI209" s="1217"/>
      <c r="HKJ209" s="1217"/>
      <c r="HKK209" s="1217"/>
      <c r="HKL209" s="1217"/>
      <c r="HKM209" s="1217"/>
      <c r="HKN209" s="1217"/>
      <c r="HKO209" s="1217"/>
      <c r="HKP209" s="1217"/>
      <c r="HKQ209" s="1217"/>
      <c r="HKR209" s="1217"/>
      <c r="HKS209" s="1217"/>
      <c r="HKT209" s="1217"/>
      <c r="HKU209" s="1217"/>
      <c r="HKV209" s="1217"/>
      <c r="HKW209" s="1217"/>
      <c r="HKX209" s="1217"/>
      <c r="HKY209" s="1217"/>
      <c r="HKZ209" s="1217"/>
      <c r="HLA209" s="1217"/>
      <c r="HLB209" s="1217"/>
      <c r="HLC209" s="1217"/>
      <c r="HLD209" s="1217"/>
      <c r="HLE209" s="1217"/>
      <c r="HLF209" s="1217"/>
      <c r="HLG209" s="1217"/>
      <c r="HLH209" s="1217"/>
      <c r="HLI209" s="1217"/>
      <c r="HLJ209" s="1217"/>
      <c r="HLK209" s="1217"/>
      <c r="HLL209" s="1217"/>
      <c r="HLM209" s="1217"/>
      <c r="HLN209" s="1217"/>
      <c r="HLO209" s="1217"/>
      <c r="HLP209" s="1217"/>
      <c r="HLQ209" s="1217"/>
      <c r="HLR209" s="1217"/>
      <c r="HLS209" s="1217"/>
      <c r="HLT209" s="1217"/>
      <c r="HLU209" s="1217"/>
      <c r="HLV209" s="1217"/>
      <c r="HLW209" s="1217"/>
      <c r="HLX209" s="1217"/>
      <c r="HLY209" s="1217"/>
      <c r="HLZ209" s="1217"/>
      <c r="HMA209" s="1217"/>
      <c r="HMB209" s="1217"/>
      <c r="HMC209" s="1217"/>
      <c r="HMD209" s="1217"/>
      <c r="HME209" s="1217"/>
      <c r="HMF209" s="1217"/>
      <c r="HMG209" s="1217"/>
      <c r="HMH209" s="1217"/>
      <c r="HMI209" s="1217"/>
      <c r="HMJ209" s="1217"/>
      <c r="HMK209" s="1217"/>
      <c r="HML209" s="1217"/>
      <c r="HMM209" s="1217"/>
      <c r="HMN209" s="1217"/>
      <c r="HMO209" s="1217"/>
      <c r="HMP209" s="1217"/>
      <c r="HMQ209" s="1217"/>
      <c r="HMR209" s="1217"/>
      <c r="HMS209" s="1217"/>
      <c r="HMT209" s="1217"/>
      <c r="HMU209" s="1217"/>
      <c r="HMV209" s="1217"/>
      <c r="HMW209" s="1217"/>
      <c r="HMX209" s="1217"/>
      <c r="HMY209" s="1217"/>
      <c r="HMZ209" s="1217"/>
      <c r="HNA209" s="1217"/>
      <c r="HNB209" s="1217"/>
      <c r="HNC209" s="1217"/>
      <c r="HND209" s="1217"/>
      <c r="HNE209" s="1217"/>
      <c r="HNF209" s="1217"/>
      <c r="HNG209" s="1217"/>
      <c r="HNH209" s="1217"/>
      <c r="HNI209" s="1217"/>
      <c r="HNJ209" s="1217"/>
      <c r="HNK209" s="1217"/>
      <c r="HNL209" s="1217"/>
      <c r="HNM209" s="1217"/>
      <c r="HNN209" s="1217"/>
      <c r="HNO209" s="1217"/>
      <c r="HNP209" s="1217"/>
      <c r="HNQ209" s="1217"/>
      <c r="HNR209" s="1217"/>
      <c r="HNS209" s="1217"/>
      <c r="HNT209" s="1217"/>
      <c r="HNU209" s="1217"/>
      <c r="HNV209" s="1217"/>
      <c r="HNW209" s="1217"/>
      <c r="HNX209" s="1217"/>
      <c r="HNY209" s="1217"/>
      <c r="HNZ209" s="1217"/>
      <c r="HOA209" s="1217"/>
      <c r="HOB209" s="1217"/>
      <c r="HOC209" s="1217"/>
      <c r="HOD209" s="1217"/>
      <c r="HOE209" s="1217"/>
      <c r="HOF209" s="1217"/>
      <c r="HOG209" s="1217"/>
      <c r="HOH209" s="1217"/>
      <c r="HOI209" s="1217"/>
      <c r="HOJ209" s="1217"/>
      <c r="HOK209" s="1217"/>
      <c r="HOL209" s="1217"/>
      <c r="HOM209" s="1217"/>
      <c r="HON209" s="1217"/>
      <c r="HOO209" s="1217"/>
      <c r="HOP209" s="1217"/>
      <c r="HOQ209" s="1217"/>
      <c r="HOR209" s="1217"/>
      <c r="HOS209" s="1217"/>
      <c r="HOT209" s="1217"/>
      <c r="HOU209" s="1217"/>
      <c r="HOV209" s="1217"/>
      <c r="HOW209" s="1217"/>
      <c r="HOX209" s="1217"/>
      <c r="HOY209" s="1217"/>
      <c r="HOZ209" s="1217"/>
      <c r="HPA209" s="1217"/>
      <c r="HPB209" s="1217"/>
      <c r="HPC209" s="1217"/>
      <c r="HPD209" s="1217"/>
      <c r="HPE209" s="1217"/>
      <c r="HPF209" s="1217"/>
      <c r="HPG209" s="1217"/>
      <c r="HPH209" s="1217"/>
      <c r="HPI209" s="1217"/>
      <c r="HPJ209" s="1217"/>
      <c r="HPK209" s="1217"/>
      <c r="HPL209" s="1217"/>
      <c r="HPM209" s="1217"/>
      <c r="HPN209" s="1217"/>
      <c r="HPO209" s="1217"/>
      <c r="HPP209" s="1217"/>
      <c r="HPQ209" s="1217"/>
      <c r="HPR209" s="1217"/>
      <c r="HPS209" s="1217"/>
      <c r="HPT209" s="1217"/>
      <c r="HPU209" s="1217"/>
      <c r="HPV209" s="1217"/>
      <c r="HPW209" s="1217"/>
      <c r="HPX209" s="1217"/>
      <c r="HPY209" s="1217"/>
      <c r="HPZ209" s="1217"/>
      <c r="HQA209" s="1217"/>
      <c r="HQB209" s="1217"/>
      <c r="HQC209" s="1217"/>
      <c r="HQD209" s="1217"/>
      <c r="HQE209" s="1217"/>
      <c r="HQF209" s="1217"/>
      <c r="HQG209" s="1217"/>
      <c r="HQH209" s="1217"/>
      <c r="HQI209" s="1217"/>
      <c r="HQJ209" s="1217"/>
      <c r="HQK209" s="1217"/>
      <c r="HQL209" s="1217"/>
      <c r="HQM209" s="1217"/>
      <c r="HQN209" s="1217"/>
      <c r="HQO209" s="1217"/>
      <c r="HQP209" s="1217"/>
      <c r="HQQ209" s="1217"/>
      <c r="HQR209" s="1217"/>
      <c r="HQS209" s="1217"/>
      <c r="HQT209" s="1217"/>
      <c r="HQU209" s="1217"/>
      <c r="HQV209" s="1217"/>
      <c r="HQW209" s="1217"/>
      <c r="HQX209" s="1217"/>
      <c r="HQY209" s="1217"/>
      <c r="HQZ209" s="1217"/>
      <c r="HRA209" s="1217"/>
      <c r="HRB209" s="1217"/>
      <c r="HRC209" s="1217"/>
      <c r="HRD209" s="1217"/>
      <c r="HRE209" s="1217"/>
      <c r="HRF209" s="1217"/>
      <c r="HRG209" s="1217"/>
      <c r="HRH209" s="1217"/>
      <c r="HRI209" s="1217"/>
      <c r="HRJ209" s="1217"/>
      <c r="HRK209" s="1217"/>
      <c r="HRL209" s="1217"/>
      <c r="HRM209" s="1217"/>
      <c r="HRN209" s="1217"/>
      <c r="HRO209" s="1217"/>
      <c r="HRP209" s="1217"/>
      <c r="HRQ209" s="1217"/>
      <c r="HRR209" s="1217"/>
      <c r="HRS209" s="1217"/>
      <c r="HRT209" s="1217"/>
      <c r="HRU209" s="1217"/>
      <c r="HRV209" s="1217"/>
      <c r="HRW209" s="1217"/>
      <c r="HRX209" s="1217"/>
      <c r="HRY209" s="1217"/>
      <c r="HRZ209" s="1217"/>
      <c r="HSA209" s="1217"/>
      <c r="HSB209" s="1217"/>
      <c r="HSC209" s="1217"/>
      <c r="HSD209" s="1217"/>
      <c r="HSE209" s="1217"/>
      <c r="HSF209" s="1217"/>
      <c r="HSG209" s="1217"/>
      <c r="HSH209" s="1217"/>
      <c r="HSI209" s="1217"/>
      <c r="HSJ209" s="1217"/>
      <c r="HSK209" s="1217"/>
      <c r="HSL209" s="1217"/>
      <c r="HSM209" s="1217"/>
      <c r="HSN209" s="1217"/>
      <c r="HSO209" s="1217"/>
      <c r="HSP209" s="1217"/>
      <c r="HSQ209" s="1217"/>
      <c r="HSR209" s="1217"/>
      <c r="HSS209" s="1217"/>
      <c r="HST209" s="1217"/>
      <c r="HSU209" s="1217"/>
      <c r="HSV209" s="1217"/>
      <c r="HSW209" s="1217"/>
      <c r="HSX209" s="1217"/>
      <c r="HSY209" s="1217"/>
      <c r="HSZ209" s="1217"/>
      <c r="HTA209" s="1217"/>
      <c r="HTB209" s="1217"/>
      <c r="HTC209" s="1217"/>
      <c r="HTD209" s="1217"/>
      <c r="HTE209" s="1217"/>
      <c r="HTF209" s="1217"/>
      <c r="HTG209" s="1217"/>
      <c r="HTH209" s="1217"/>
      <c r="HTI209" s="1217"/>
      <c r="HTJ209" s="1217"/>
      <c r="HTK209" s="1217"/>
      <c r="HTL209" s="1217"/>
      <c r="HTM209" s="1217"/>
      <c r="HTN209" s="1217"/>
      <c r="HTO209" s="1217"/>
      <c r="HTP209" s="1217"/>
      <c r="HTQ209" s="1217"/>
      <c r="HTR209" s="1217"/>
      <c r="HTS209" s="1217"/>
      <c r="HTT209" s="1217"/>
      <c r="HTU209" s="1217"/>
      <c r="HTV209" s="1217"/>
      <c r="HTW209" s="1217"/>
      <c r="HTX209" s="1217"/>
      <c r="HTY209" s="1217"/>
      <c r="HTZ209" s="1217"/>
      <c r="HUA209" s="1217"/>
      <c r="HUB209" s="1217"/>
      <c r="HUC209" s="1217"/>
      <c r="HUD209" s="1217"/>
      <c r="HUE209" s="1217"/>
      <c r="HUF209" s="1217"/>
      <c r="HUG209" s="1217"/>
      <c r="HUH209" s="1217"/>
      <c r="HUI209" s="1217"/>
      <c r="HUJ209" s="1217"/>
      <c r="HUK209" s="1217"/>
      <c r="HUL209" s="1217"/>
      <c r="HUM209" s="1217"/>
      <c r="HUN209" s="1217"/>
      <c r="HUO209" s="1217"/>
      <c r="HUP209" s="1217"/>
      <c r="HUQ209" s="1217"/>
      <c r="HUR209" s="1217"/>
      <c r="HUS209" s="1217"/>
      <c r="HUT209" s="1217"/>
      <c r="HUU209" s="1217"/>
      <c r="HUV209" s="1217"/>
      <c r="HUW209" s="1217"/>
      <c r="HUX209" s="1217"/>
      <c r="HUY209" s="1217"/>
      <c r="HUZ209" s="1217"/>
      <c r="HVA209" s="1217"/>
      <c r="HVB209" s="1217"/>
      <c r="HVC209" s="1217"/>
      <c r="HVD209" s="1217"/>
      <c r="HVE209" s="1217"/>
      <c r="HVF209" s="1217"/>
      <c r="HVG209" s="1217"/>
      <c r="HVH209" s="1217"/>
      <c r="HVI209" s="1217"/>
      <c r="HVJ209" s="1217"/>
      <c r="HVK209" s="1217"/>
      <c r="HVL209" s="1217"/>
      <c r="HVM209" s="1217"/>
      <c r="HVN209" s="1217"/>
      <c r="HVO209" s="1217"/>
      <c r="HVP209" s="1217"/>
      <c r="HVQ209" s="1217"/>
      <c r="HVR209" s="1217"/>
      <c r="HVS209" s="1217"/>
      <c r="HVT209" s="1217"/>
      <c r="HVU209" s="1217"/>
      <c r="HVV209" s="1217"/>
      <c r="HVW209" s="1217"/>
      <c r="HVX209" s="1217"/>
      <c r="HVY209" s="1217"/>
      <c r="HVZ209" s="1217"/>
      <c r="HWA209" s="1217"/>
      <c r="HWB209" s="1217"/>
      <c r="HWC209" s="1217"/>
      <c r="HWD209" s="1217"/>
      <c r="HWE209" s="1217"/>
      <c r="HWF209" s="1217"/>
      <c r="HWG209" s="1217"/>
      <c r="HWH209" s="1217"/>
      <c r="HWI209" s="1217"/>
      <c r="HWJ209" s="1217"/>
      <c r="HWK209" s="1217"/>
      <c r="HWL209" s="1217"/>
      <c r="HWM209" s="1217"/>
      <c r="HWN209" s="1217"/>
      <c r="HWO209" s="1217"/>
      <c r="HWP209" s="1217"/>
      <c r="HWQ209" s="1217"/>
      <c r="HWR209" s="1217"/>
      <c r="HWS209" s="1217"/>
      <c r="HWT209" s="1217"/>
      <c r="HWU209" s="1217"/>
      <c r="HWV209" s="1217"/>
      <c r="HWW209" s="1217"/>
      <c r="HWX209" s="1217"/>
      <c r="HWY209" s="1217"/>
      <c r="HWZ209" s="1217"/>
      <c r="HXA209" s="1217"/>
      <c r="HXB209" s="1217"/>
      <c r="HXC209" s="1217"/>
      <c r="HXD209" s="1217"/>
      <c r="HXE209" s="1217"/>
      <c r="HXF209" s="1217"/>
      <c r="HXG209" s="1217"/>
      <c r="HXH209" s="1217"/>
      <c r="HXI209" s="1217"/>
      <c r="HXJ209" s="1217"/>
      <c r="HXK209" s="1217"/>
      <c r="HXL209" s="1217"/>
      <c r="HXM209" s="1217"/>
      <c r="HXN209" s="1217"/>
      <c r="HXO209" s="1217"/>
      <c r="HXP209" s="1217"/>
      <c r="HXQ209" s="1217"/>
      <c r="HXR209" s="1217"/>
      <c r="HXS209" s="1217"/>
      <c r="HXT209" s="1217"/>
      <c r="HXU209" s="1217"/>
      <c r="HXV209" s="1217"/>
      <c r="HXW209" s="1217"/>
      <c r="HXX209" s="1217"/>
      <c r="HXY209" s="1217"/>
      <c r="HXZ209" s="1217"/>
      <c r="HYA209" s="1217"/>
      <c r="HYB209" s="1217"/>
      <c r="HYC209" s="1217"/>
      <c r="HYD209" s="1217"/>
      <c r="HYE209" s="1217"/>
      <c r="HYF209" s="1217"/>
      <c r="HYG209" s="1217"/>
      <c r="HYH209" s="1217"/>
      <c r="HYI209" s="1217"/>
      <c r="HYJ209" s="1217"/>
      <c r="HYK209" s="1217"/>
      <c r="HYL209" s="1217"/>
      <c r="HYM209" s="1217"/>
      <c r="HYN209" s="1217"/>
      <c r="HYO209" s="1217"/>
      <c r="HYP209" s="1217"/>
      <c r="HYQ209" s="1217"/>
      <c r="HYR209" s="1217"/>
      <c r="HYS209" s="1217"/>
      <c r="HYT209" s="1217"/>
      <c r="HYU209" s="1217"/>
      <c r="HYV209" s="1217"/>
      <c r="HYW209" s="1217"/>
      <c r="HYX209" s="1217"/>
      <c r="HYY209" s="1217"/>
      <c r="HYZ209" s="1217"/>
      <c r="HZA209" s="1217"/>
      <c r="HZB209" s="1217"/>
      <c r="HZC209" s="1217"/>
      <c r="HZD209" s="1217"/>
      <c r="HZE209" s="1217"/>
      <c r="HZF209" s="1217"/>
      <c r="HZG209" s="1217"/>
      <c r="HZH209" s="1217"/>
      <c r="HZI209" s="1217"/>
      <c r="HZJ209" s="1217"/>
      <c r="HZK209" s="1217"/>
      <c r="HZL209" s="1217"/>
      <c r="HZM209" s="1217"/>
      <c r="HZN209" s="1217"/>
      <c r="HZO209" s="1217"/>
      <c r="HZP209" s="1217"/>
      <c r="HZQ209" s="1217"/>
      <c r="HZR209" s="1217"/>
      <c r="HZS209" s="1217"/>
      <c r="HZT209" s="1217"/>
      <c r="HZU209" s="1217"/>
      <c r="HZV209" s="1217"/>
      <c r="HZW209" s="1217"/>
      <c r="HZX209" s="1217"/>
      <c r="HZY209" s="1217"/>
      <c r="HZZ209" s="1217"/>
      <c r="IAA209" s="1217"/>
      <c r="IAB209" s="1217"/>
      <c r="IAC209" s="1217"/>
      <c r="IAD209" s="1217"/>
      <c r="IAE209" s="1217"/>
      <c r="IAF209" s="1217"/>
      <c r="IAG209" s="1217"/>
      <c r="IAH209" s="1217"/>
      <c r="IAI209" s="1217"/>
      <c r="IAJ209" s="1217"/>
      <c r="IAK209" s="1217"/>
      <c r="IAL209" s="1217"/>
      <c r="IAM209" s="1217"/>
      <c r="IAN209" s="1217"/>
      <c r="IAO209" s="1217"/>
      <c r="IAP209" s="1217"/>
      <c r="IAQ209" s="1217"/>
      <c r="IAR209" s="1217"/>
      <c r="IAS209" s="1217"/>
      <c r="IAT209" s="1217"/>
      <c r="IAU209" s="1217"/>
      <c r="IAV209" s="1217"/>
      <c r="IAW209" s="1217"/>
      <c r="IAX209" s="1217"/>
      <c r="IAY209" s="1217"/>
      <c r="IAZ209" s="1217"/>
      <c r="IBA209" s="1217"/>
      <c r="IBB209" s="1217"/>
      <c r="IBC209" s="1217"/>
      <c r="IBD209" s="1217"/>
      <c r="IBE209" s="1217"/>
      <c r="IBF209" s="1217"/>
      <c r="IBG209" s="1217"/>
      <c r="IBH209" s="1217"/>
      <c r="IBI209" s="1217"/>
      <c r="IBJ209" s="1217"/>
      <c r="IBK209" s="1217"/>
      <c r="IBL209" s="1217"/>
      <c r="IBM209" s="1217"/>
      <c r="IBN209" s="1217"/>
      <c r="IBO209" s="1217"/>
      <c r="IBP209" s="1217"/>
      <c r="IBQ209" s="1217"/>
      <c r="IBR209" s="1217"/>
      <c r="IBS209" s="1217"/>
      <c r="IBT209" s="1217"/>
      <c r="IBU209" s="1217"/>
      <c r="IBV209" s="1217"/>
      <c r="IBW209" s="1217"/>
      <c r="IBX209" s="1217"/>
      <c r="IBY209" s="1217"/>
      <c r="IBZ209" s="1217"/>
      <c r="ICA209" s="1217"/>
      <c r="ICB209" s="1217"/>
      <c r="ICC209" s="1217"/>
      <c r="ICD209" s="1217"/>
      <c r="ICE209" s="1217"/>
      <c r="ICF209" s="1217"/>
      <c r="ICG209" s="1217"/>
      <c r="ICH209" s="1217"/>
      <c r="ICI209" s="1217"/>
      <c r="ICJ209" s="1217"/>
      <c r="ICK209" s="1217"/>
      <c r="ICL209" s="1217"/>
      <c r="ICM209" s="1217"/>
      <c r="ICN209" s="1217"/>
      <c r="ICO209" s="1217"/>
      <c r="ICP209" s="1217"/>
      <c r="ICQ209" s="1217"/>
      <c r="ICR209" s="1217"/>
      <c r="ICS209" s="1217"/>
      <c r="ICT209" s="1217"/>
      <c r="ICU209" s="1217"/>
      <c r="ICV209" s="1217"/>
      <c r="ICW209" s="1217"/>
      <c r="ICX209" s="1217"/>
      <c r="ICY209" s="1217"/>
      <c r="ICZ209" s="1217"/>
      <c r="IDA209" s="1217"/>
      <c r="IDB209" s="1217"/>
      <c r="IDC209" s="1217"/>
      <c r="IDD209" s="1217"/>
      <c r="IDE209" s="1217"/>
      <c r="IDF209" s="1217"/>
      <c r="IDG209" s="1217"/>
      <c r="IDH209" s="1217"/>
      <c r="IDI209" s="1217"/>
      <c r="IDJ209" s="1217"/>
      <c r="IDK209" s="1217"/>
      <c r="IDL209" s="1217"/>
      <c r="IDM209" s="1217"/>
      <c r="IDN209" s="1217"/>
      <c r="IDO209" s="1217"/>
      <c r="IDP209" s="1217"/>
      <c r="IDQ209" s="1217"/>
      <c r="IDR209" s="1217"/>
      <c r="IDS209" s="1217"/>
      <c r="IDT209" s="1217"/>
      <c r="IDU209" s="1217"/>
      <c r="IDV209" s="1217"/>
      <c r="IDW209" s="1217"/>
      <c r="IDX209" s="1217"/>
      <c r="IDY209" s="1217"/>
      <c r="IDZ209" s="1217"/>
      <c r="IEA209" s="1217"/>
      <c r="IEB209" s="1217"/>
      <c r="IEC209" s="1217"/>
      <c r="IED209" s="1217"/>
      <c r="IEE209" s="1217"/>
      <c r="IEF209" s="1217"/>
      <c r="IEG209" s="1217"/>
      <c r="IEH209" s="1217"/>
      <c r="IEI209" s="1217"/>
      <c r="IEJ209" s="1217"/>
      <c r="IEK209" s="1217"/>
      <c r="IEL209" s="1217"/>
      <c r="IEM209" s="1217"/>
      <c r="IEN209" s="1217"/>
      <c r="IEO209" s="1217"/>
      <c r="IEP209" s="1217"/>
      <c r="IEQ209" s="1217"/>
      <c r="IER209" s="1217"/>
      <c r="IES209" s="1217"/>
      <c r="IET209" s="1217"/>
      <c r="IEU209" s="1217"/>
      <c r="IEV209" s="1217"/>
      <c r="IEW209" s="1217"/>
      <c r="IEX209" s="1217"/>
      <c r="IEY209" s="1217"/>
      <c r="IEZ209" s="1217"/>
      <c r="IFA209" s="1217"/>
      <c r="IFB209" s="1217"/>
      <c r="IFC209" s="1217"/>
      <c r="IFD209" s="1217"/>
      <c r="IFE209" s="1217"/>
      <c r="IFF209" s="1217"/>
      <c r="IFG209" s="1217"/>
      <c r="IFH209" s="1217"/>
      <c r="IFI209" s="1217"/>
      <c r="IFJ209" s="1217"/>
      <c r="IFK209" s="1217"/>
      <c r="IFL209" s="1217"/>
      <c r="IFM209" s="1217"/>
      <c r="IFN209" s="1217"/>
      <c r="IFO209" s="1217"/>
      <c r="IFP209" s="1217"/>
      <c r="IFQ209" s="1217"/>
      <c r="IFR209" s="1217"/>
      <c r="IFS209" s="1217"/>
      <c r="IFT209" s="1217"/>
      <c r="IFU209" s="1217"/>
      <c r="IFV209" s="1217"/>
      <c r="IFW209" s="1217"/>
      <c r="IFX209" s="1217"/>
      <c r="IFY209" s="1217"/>
      <c r="IFZ209" s="1217"/>
      <c r="IGA209" s="1217"/>
      <c r="IGB209" s="1217"/>
      <c r="IGC209" s="1217"/>
      <c r="IGD209" s="1217"/>
      <c r="IGE209" s="1217"/>
      <c r="IGF209" s="1217"/>
      <c r="IGG209" s="1217"/>
      <c r="IGH209" s="1217"/>
      <c r="IGI209" s="1217"/>
      <c r="IGJ209" s="1217"/>
      <c r="IGK209" s="1217"/>
      <c r="IGL209" s="1217"/>
      <c r="IGM209" s="1217"/>
      <c r="IGN209" s="1217"/>
      <c r="IGO209" s="1217"/>
      <c r="IGP209" s="1217"/>
      <c r="IGQ209" s="1217"/>
      <c r="IGR209" s="1217"/>
      <c r="IGS209" s="1217"/>
      <c r="IGT209" s="1217"/>
      <c r="IGU209" s="1217"/>
      <c r="IGV209" s="1217"/>
      <c r="IGW209" s="1217"/>
      <c r="IGX209" s="1217"/>
      <c r="IGY209" s="1217"/>
      <c r="IGZ209" s="1217"/>
      <c r="IHA209" s="1217"/>
      <c r="IHB209" s="1217"/>
      <c r="IHC209" s="1217"/>
      <c r="IHD209" s="1217"/>
      <c r="IHE209" s="1217"/>
      <c r="IHF209" s="1217"/>
      <c r="IHG209" s="1217"/>
      <c r="IHH209" s="1217"/>
      <c r="IHI209" s="1217"/>
      <c r="IHJ209" s="1217"/>
      <c r="IHK209" s="1217"/>
      <c r="IHL209" s="1217"/>
      <c r="IHM209" s="1217"/>
      <c r="IHN209" s="1217"/>
      <c r="IHO209" s="1217"/>
      <c r="IHP209" s="1217"/>
      <c r="IHQ209" s="1217"/>
      <c r="IHR209" s="1217"/>
      <c r="IHS209" s="1217"/>
      <c r="IHT209" s="1217"/>
      <c r="IHU209" s="1217"/>
      <c r="IHV209" s="1217"/>
      <c r="IHW209" s="1217"/>
      <c r="IHX209" s="1217"/>
      <c r="IHY209" s="1217"/>
      <c r="IHZ209" s="1217"/>
      <c r="IIA209" s="1217"/>
      <c r="IIB209" s="1217"/>
      <c r="IIC209" s="1217"/>
      <c r="IID209" s="1217"/>
      <c r="IIE209" s="1217"/>
      <c r="IIF209" s="1217"/>
      <c r="IIG209" s="1217"/>
      <c r="IIH209" s="1217"/>
      <c r="III209" s="1217"/>
      <c r="IIJ209" s="1217"/>
      <c r="IIK209" s="1217"/>
      <c r="IIL209" s="1217"/>
      <c r="IIM209" s="1217"/>
      <c r="IIN209" s="1217"/>
      <c r="IIO209" s="1217"/>
      <c r="IIP209" s="1217"/>
      <c r="IIQ209" s="1217"/>
      <c r="IIR209" s="1217"/>
      <c r="IIS209" s="1217"/>
      <c r="IIT209" s="1217"/>
      <c r="IIU209" s="1217"/>
      <c r="IIV209" s="1217"/>
      <c r="IIW209" s="1217"/>
      <c r="IIX209" s="1217"/>
      <c r="IIY209" s="1217"/>
      <c r="IIZ209" s="1217"/>
      <c r="IJA209" s="1217"/>
      <c r="IJB209" s="1217"/>
      <c r="IJC209" s="1217"/>
      <c r="IJD209" s="1217"/>
      <c r="IJE209" s="1217"/>
      <c r="IJF209" s="1217"/>
      <c r="IJG209" s="1217"/>
      <c r="IJH209" s="1217"/>
      <c r="IJI209" s="1217"/>
      <c r="IJJ209" s="1217"/>
      <c r="IJK209" s="1217"/>
      <c r="IJL209" s="1217"/>
      <c r="IJM209" s="1217"/>
      <c r="IJN209" s="1217"/>
      <c r="IJO209" s="1217"/>
      <c r="IJP209" s="1217"/>
      <c r="IJQ209" s="1217"/>
      <c r="IJR209" s="1217"/>
      <c r="IJS209" s="1217"/>
      <c r="IJT209" s="1217"/>
      <c r="IJU209" s="1217"/>
      <c r="IJV209" s="1217"/>
      <c r="IJW209" s="1217"/>
      <c r="IJX209" s="1217"/>
      <c r="IJY209" s="1217"/>
      <c r="IJZ209" s="1217"/>
      <c r="IKA209" s="1217"/>
      <c r="IKB209" s="1217"/>
      <c r="IKC209" s="1217"/>
      <c r="IKD209" s="1217"/>
      <c r="IKE209" s="1217"/>
      <c r="IKF209" s="1217"/>
      <c r="IKG209" s="1217"/>
      <c r="IKH209" s="1217"/>
      <c r="IKI209" s="1217"/>
      <c r="IKJ209" s="1217"/>
      <c r="IKK209" s="1217"/>
      <c r="IKL209" s="1217"/>
      <c r="IKM209" s="1217"/>
      <c r="IKN209" s="1217"/>
      <c r="IKO209" s="1217"/>
      <c r="IKP209" s="1217"/>
      <c r="IKQ209" s="1217"/>
      <c r="IKR209" s="1217"/>
      <c r="IKS209" s="1217"/>
      <c r="IKT209" s="1217"/>
      <c r="IKU209" s="1217"/>
      <c r="IKV209" s="1217"/>
      <c r="IKW209" s="1217"/>
      <c r="IKX209" s="1217"/>
      <c r="IKY209" s="1217"/>
      <c r="IKZ209" s="1217"/>
      <c r="ILA209" s="1217"/>
      <c r="ILB209" s="1217"/>
      <c r="ILC209" s="1217"/>
      <c r="ILD209" s="1217"/>
      <c r="ILE209" s="1217"/>
      <c r="ILF209" s="1217"/>
      <c r="ILG209" s="1217"/>
      <c r="ILH209" s="1217"/>
      <c r="ILI209" s="1217"/>
      <c r="ILJ209" s="1217"/>
      <c r="ILK209" s="1217"/>
      <c r="ILL209" s="1217"/>
      <c r="ILM209" s="1217"/>
      <c r="ILN209" s="1217"/>
      <c r="ILO209" s="1217"/>
      <c r="ILP209" s="1217"/>
      <c r="ILQ209" s="1217"/>
      <c r="ILR209" s="1217"/>
      <c r="ILS209" s="1217"/>
      <c r="ILT209" s="1217"/>
      <c r="ILU209" s="1217"/>
      <c r="ILV209" s="1217"/>
      <c r="ILW209" s="1217"/>
      <c r="ILX209" s="1217"/>
      <c r="ILY209" s="1217"/>
      <c r="ILZ209" s="1217"/>
      <c r="IMA209" s="1217"/>
      <c r="IMB209" s="1217"/>
      <c r="IMC209" s="1217"/>
      <c r="IMD209" s="1217"/>
      <c r="IME209" s="1217"/>
      <c r="IMF209" s="1217"/>
      <c r="IMG209" s="1217"/>
      <c r="IMH209" s="1217"/>
      <c r="IMI209" s="1217"/>
      <c r="IMJ209" s="1217"/>
      <c r="IMK209" s="1217"/>
      <c r="IML209" s="1217"/>
      <c r="IMM209" s="1217"/>
      <c r="IMN209" s="1217"/>
      <c r="IMO209" s="1217"/>
      <c r="IMP209" s="1217"/>
      <c r="IMQ209" s="1217"/>
      <c r="IMR209" s="1217"/>
      <c r="IMS209" s="1217"/>
      <c r="IMT209" s="1217"/>
      <c r="IMU209" s="1217"/>
      <c r="IMV209" s="1217"/>
      <c r="IMW209" s="1217"/>
      <c r="IMX209" s="1217"/>
      <c r="IMY209" s="1217"/>
      <c r="IMZ209" s="1217"/>
      <c r="INA209" s="1217"/>
      <c r="INB209" s="1217"/>
      <c r="INC209" s="1217"/>
      <c r="IND209" s="1217"/>
      <c r="INE209" s="1217"/>
      <c r="INF209" s="1217"/>
      <c r="ING209" s="1217"/>
      <c r="INH209" s="1217"/>
      <c r="INI209" s="1217"/>
      <c r="INJ209" s="1217"/>
      <c r="INK209" s="1217"/>
      <c r="INL209" s="1217"/>
      <c r="INM209" s="1217"/>
      <c r="INN209" s="1217"/>
      <c r="INO209" s="1217"/>
      <c r="INP209" s="1217"/>
      <c r="INQ209" s="1217"/>
      <c r="INR209" s="1217"/>
      <c r="INS209" s="1217"/>
      <c r="INT209" s="1217"/>
      <c r="INU209" s="1217"/>
      <c r="INV209" s="1217"/>
      <c r="INW209" s="1217"/>
      <c r="INX209" s="1217"/>
      <c r="INY209" s="1217"/>
      <c r="INZ209" s="1217"/>
      <c r="IOA209" s="1217"/>
      <c r="IOB209" s="1217"/>
      <c r="IOC209" s="1217"/>
      <c r="IOD209" s="1217"/>
      <c r="IOE209" s="1217"/>
      <c r="IOF209" s="1217"/>
      <c r="IOG209" s="1217"/>
      <c r="IOH209" s="1217"/>
      <c r="IOI209" s="1217"/>
      <c r="IOJ209" s="1217"/>
      <c r="IOK209" s="1217"/>
      <c r="IOL209" s="1217"/>
      <c r="IOM209" s="1217"/>
      <c r="ION209" s="1217"/>
      <c r="IOO209" s="1217"/>
      <c r="IOP209" s="1217"/>
      <c r="IOQ209" s="1217"/>
      <c r="IOR209" s="1217"/>
      <c r="IOS209" s="1217"/>
      <c r="IOT209" s="1217"/>
      <c r="IOU209" s="1217"/>
      <c r="IOV209" s="1217"/>
      <c r="IOW209" s="1217"/>
      <c r="IOX209" s="1217"/>
      <c r="IOY209" s="1217"/>
      <c r="IOZ209" s="1217"/>
      <c r="IPA209" s="1217"/>
      <c r="IPB209" s="1217"/>
      <c r="IPC209" s="1217"/>
      <c r="IPD209" s="1217"/>
      <c r="IPE209" s="1217"/>
      <c r="IPF209" s="1217"/>
      <c r="IPG209" s="1217"/>
      <c r="IPH209" s="1217"/>
      <c r="IPI209" s="1217"/>
      <c r="IPJ209" s="1217"/>
      <c r="IPK209" s="1217"/>
      <c r="IPL209" s="1217"/>
      <c r="IPM209" s="1217"/>
      <c r="IPN209" s="1217"/>
      <c r="IPO209" s="1217"/>
      <c r="IPP209" s="1217"/>
      <c r="IPQ209" s="1217"/>
      <c r="IPR209" s="1217"/>
      <c r="IPS209" s="1217"/>
      <c r="IPT209" s="1217"/>
      <c r="IPU209" s="1217"/>
      <c r="IPV209" s="1217"/>
      <c r="IPW209" s="1217"/>
      <c r="IPX209" s="1217"/>
      <c r="IPY209" s="1217"/>
      <c r="IPZ209" s="1217"/>
      <c r="IQA209" s="1217"/>
      <c r="IQB209" s="1217"/>
      <c r="IQC209" s="1217"/>
      <c r="IQD209" s="1217"/>
      <c r="IQE209" s="1217"/>
      <c r="IQF209" s="1217"/>
      <c r="IQG209" s="1217"/>
      <c r="IQH209" s="1217"/>
      <c r="IQI209" s="1217"/>
      <c r="IQJ209" s="1217"/>
      <c r="IQK209" s="1217"/>
      <c r="IQL209" s="1217"/>
      <c r="IQM209" s="1217"/>
      <c r="IQN209" s="1217"/>
      <c r="IQO209" s="1217"/>
      <c r="IQP209" s="1217"/>
      <c r="IQQ209" s="1217"/>
      <c r="IQR209" s="1217"/>
      <c r="IQS209" s="1217"/>
      <c r="IQT209" s="1217"/>
      <c r="IQU209" s="1217"/>
      <c r="IQV209" s="1217"/>
      <c r="IQW209" s="1217"/>
      <c r="IQX209" s="1217"/>
      <c r="IQY209" s="1217"/>
      <c r="IQZ209" s="1217"/>
      <c r="IRA209" s="1217"/>
      <c r="IRB209" s="1217"/>
      <c r="IRC209" s="1217"/>
      <c r="IRD209" s="1217"/>
      <c r="IRE209" s="1217"/>
      <c r="IRF209" s="1217"/>
      <c r="IRG209" s="1217"/>
      <c r="IRH209" s="1217"/>
      <c r="IRI209" s="1217"/>
      <c r="IRJ209" s="1217"/>
      <c r="IRK209" s="1217"/>
      <c r="IRL209" s="1217"/>
      <c r="IRM209" s="1217"/>
      <c r="IRN209" s="1217"/>
      <c r="IRO209" s="1217"/>
      <c r="IRP209" s="1217"/>
      <c r="IRQ209" s="1217"/>
      <c r="IRR209" s="1217"/>
      <c r="IRS209" s="1217"/>
      <c r="IRT209" s="1217"/>
      <c r="IRU209" s="1217"/>
      <c r="IRV209" s="1217"/>
      <c r="IRW209" s="1217"/>
      <c r="IRX209" s="1217"/>
      <c r="IRY209" s="1217"/>
      <c r="IRZ209" s="1217"/>
      <c r="ISA209" s="1217"/>
      <c r="ISB209" s="1217"/>
      <c r="ISC209" s="1217"/>
      <c r="ISD209" s="1217"/>
      <c r="ISE209" s="1217"/>
      <c r="ISF209" s="1217"/>
      <c r="ISG209" s="1217"/>
      <c r="ISH209" s="1217"/>
      <c r="ISI209" s="1217"/>
      <c r="ISJ209" s="1217"/>
      <c r="ISK209" s="1217"/>
      <c r="ISL209" s="1217"/>
      <c r="ISM209" s="1217"/>
      <c r="ISN209" s="1217"/>
      <c r="ISO209" s="1217"/>
      <c r="ISP209" s="1217"/>
      <c r="ISQ209" s="1217"/>
      <c r="ISR209" s="1217"/>
      <c r="ISS209" s="1217"/>
      <c r="IST209" s="1217"/>
      <c r="ISU209" s="1217"/>
      <c r="ISV209" s="1217"/>
      <c r="ISW209" s="1217"/>
      <c r="ISX209" s="1217"/>
      <c r="ISY209" s="1217"/>
      <c r="ISZ209" s="1217"/>
      <c r="ITA209" s="1217"/>
      <c r="ITB209" s="1217"/>
      <c r="ITC209" s="1217"/>
      <c r="ITD209" s="1217"/>
      <c r="ITE209" s="1217"/>
      <c r="ITF209" s="1217"/>
      <c r="ITG209" s="1217"/>
      <c r="ITH209" s="1217"/>
      <c r="ITI209" s="1217"/>
      <c r="ITJ209" s="1217"/>
      <c r="ITK209" s="1217"/>
      <c r="ITL209" s="1217"/>
      <c r="ITM209" s="1217"/>
      <c r="ITN209" s="1217"/>
      <c r="ITO209" s="1217"/>
      <c r="ITP209" s="1217"/>
      <c r="ITQ209" s="1217"/>
      <c r="ITR209" s="1217"/>
      <c r="ITS209" s="1217"/>
      <c r="ITT209" s="1217"/>
      <c r="ITU209" s="1217"/>
      <c r="ITV209" s="1217"/>
      <c r="ITW209" s="1217"/>
      <c r="ITX209" s="1217"/>
      <c r="ITY209" s="1217"/>
      <c r="ITZ209" s="1217"/>
      <c r="IUA209" s="1217"/>
      <c r="IUB209" s="1217"/>
      <c r="IUC209" s="1217"/>
      <c r="IUD209" s="1217"/>
      <c r="IUE209" s="1217"/>
      <c r="IUF209" s="1217"/>
      <c r="IUG209" s="1217"/>
      <c r="IUH209" s="1217"/>
      <c r="IUI209" s="1217"/>
      <c r="IUJ209" s="1217"/>
      <c r="IUK209" s="1217"/>
      <c r="IUL209" s="1217"/>
      <c r="IUM209" s="1217"/>
      <c r="IUN209" s="1217"/>
      <c r="IUO209" s="1217"/>
      <c r="IUP209" s="1217"/>
      <c r="IUQ209" s="1217"/>
      <c r="IUR209" s="1217"/>
      <c r="IUS209" s="1217"/>
      <c r="IUT209" s="1217"/>
      <c r="IUU209" s="1217"/>
      <c r="IUV209" s="1217"/>
      <c r="IUW209" s="1217"/>
      <c r="IUX209" s="1217"/>
      <c r="IUY209" s="1217"/>
      <c r="IUZ209" s="1217"/>
      <c r="IVA209" s="1217"/>
      <c r="IVB209" s="1217"/>
      <c r="IVC209" s="1217"/>
      <c r="IVD209" s="1217"/>
      <c r="IVE209" s="1217"/>
      <c r="IVF209" s="1217"/>
      <c r="IVG209" s="1217"/>
      <c r="IVH209" s="1217"/>
      <c r="IVI209" s="1217"/>
      <c r="IVJ209" s="1217"/>
      <c r="IVK209" s="1217"/>
      <c r="IVL209" s="1217"/>
      <c r="IVM209" s="1217"/>
      <c r="IVN209" s="1217"/>
      <c r="IVO209" s="1217"/>
      <c r="IVP209" s="1217"/>
      <c r="IVQ209" s="1217"/>
      <c r="IVR209" s="1217"/>
      <c r="IVS209" s="1217"/>
      <c r="IVT209" s="1217"/>
      <c r="IVU209" s="1217"/>
      <c r="IVV209" s="1217"/>
      <c r="IVW209" s="1217"/>
      <c r="IVX209" s="1217"/>
      <c r="IVY209" s="1217"/>
      <c r="IVZ209" s="1217"/>
      <c r="IWA209" s="1217"/>
      <c r="IWB209" s="1217"/>
      <c r="IWC209" s="1217"/>
      <c r="IWD209" s="1217"/>
      <c r="IWE209" s="1217"/>
      <c r="IWF209" s="1217"/>
      <c r="IWG209" s="1217"/>
      <c r="IWH209" s="1217"/>
      <c r="IWI209" s="1217"/>
      <c r="IWJ209" s="1217"/>
      <c r="IWK209" s="1217"/>
      <c r="IWL209" s="1217"/>
      <c r="IWM209" s="1217"/>
      <c r="IWN209" s="1217"/>
      <c r="IWO209" s="1217"/>
      <c r="IWP209" s="1217"/>
      <c r="IWQ209" s="1217"/>
      <c r="IWR209" s="1217"/>
      <c r="IWS209" s="1217"/>
      <c r="IWT209" s="1217"/>
      <c r="IWU209" s="1217"/>
      <c r="IWV209" s="1217"/>
      <c r="IWW209" s="1217"/>
      <c r="IWX209" s="1217"/>
      <c r="IWY209" s="1217"/>
      <c r="IWZ209" s="1217"/>
      <c r="IXA209" s="1217"/>
      <c r="IXB209" s="1217"/>
      <c r="IXC209" s="1217"/>
      <c r="IXD209" s="1217"/>
      <c r="IXE209" s="1217"/>
      <c r="IXF209" s="1217"/>
      <c r="IXG209" s="1217"/>
      <c r="IXH209" s="1217"/>
      <c r="IXI209" s="1217"/>
      <c r="IXJ209" s="1217"/>
      <c r="IXK209" s="1217"/>
      <c r="IXL209" s="1217"/>
      <c r="IXM209" s="1217"/>
      <c r="IXN209" s="1217"/>
      <c r="IXO209" s="1217"/>
      <c r="IXP209" s="1217"/>
      <c r="IXQ209" s="1217"/>
      <c r="IXR209" s="1217"/>
      <c r="IXS209" s="1217"/>
      <c r="IXT209" s="1217"/>
      <c r="IXU209" s="1217"/>
      <c r="IXV209" s="1217"/>
      <c r="IXW209" s="1217"/>
      <c r="IXX209" s="1217"/>
      <c r="IXY209" s="1217"/>
      <c r="IXZ209" s="1217"/>
      <c r="IYA209" s="1217"/>
      <c r="IYB209" s="1217"/>
      <c r="IYC209" s="1217"/>
      <c r="IYD209" s="1217"/>
      <c r="IYE209" s="1217"/>
      <c r="IYF209" s="1217"/>
      <c r="IYG209" s="1217"/>
      <c r="IYH209" s="1217"/>
      <c r="IYI209" s="1217"/>
      <c r="IYJ209" s="1217"/>
      <c r="IYK209" s="1217"/>
      <c r="IYL209" s="1217"/>
      <c r="IYM209" s="1217"/>
      <c r="IYN209" s="1217"/>
      <c r="IYO209" s="1217"/>
      <c r="IYP209" s="1217"/>
      <c r="IYQ209" s="1217"/>
      <c r="IYR209" s="1217"/>
      <c r="IYS209" s="1217"/>
      <c r="IYT209" s="1217"/>
      <c r="IYU209" s="1217"/>
      <c r="IYV209" s="1217"/>
      <c r="IYW209" s="1217"/>
      <c r="IYX209" s="1217"/>
      <c r="IYY209" s="1217"/>
      <c r="IYZ209" s="1217"/>
      <c r="IZA209" s="1217"/>
      <c r="IZB209" s="1217"/>
      <c r="IZC209" s="1217"/>
      <c r="IZD209" s="1217"/>
      <c r="IZE209" s="1217"/>
      <c r="IZF209" s="1217"/>
      <c r="IZG209" s="1217"/>
      <c r="IZH209" s="1217"/>
      <c r="IZI209" s="1217"/>
      <c r="IZJ209" s="1217"/>
      <c r="IZK209" s="1217"/>
      <c r="IZL209" s="1217"/>
      <c r="IZM209" s="1217"/>
      <c r="IZN209" s="1217"/>
      <c r="IZO209" s="1217"/>
      <c r="IZP209" s="1217"/>
      <c r="IZQ209" s="1217"/>
      <c r="IZR209" s="1217"/>
      <c r="IZS209" s="1217"/>
      <c r="IZT209" s="1217"/>
      <c r="IZU209" s="1217"/>
      <c r="IZV209" s="1217"/>
      <c r="IZW209" s="1217"/>
      <c r="IZX209" s="1217"/>
      <c r="IZY209" s="1217"/>
      <c r="IZZ209" s="1217"/>
      <c r="JAA209" s="1217"/>
      <c r="JAB209" s="1217"/>
      <c r="JAC209" s="1217"/>
      <c r="JAD209" s="1217"/>
      <c r="JAE209" s="1217"/>
      <c r="JAF209" s="1217"/>
      <c r="JAG209" s="1217"/>
      <c r="JAH209" s="1217"/>
      <c r="JAI209" s="1217"/>
      <c r="JAJ209" s="1217"/>
      <c r="JAK209" s="1217"/>
      <c r="JAL209" s="1217"/>
      <c r="JAM209" s="1217"/>
      <c r="JAN209" s="1217"/>
      <c r="JAO209" s="1217"/>
      <c r="JAP209" s="1217"/>
      <c r="JAQ209" s="1217"/>
      <c r="JAR209" s="1217"/>
      <c r="JAS209" s="1217"/>
      <c r="JAT209" s="1217"/>
      <c r="JAU209" s="1217"/>
      <c r="JAV209" s="1217"/>
      <c r="JAW209" s="1217"/>
      <c r="JAX209" s="1217"/>
      <c r="JAY209" s="1217"/>
      <c r="JAZ209" s="1217"/>
      <c r="JBA209" s="1217"/>
      <c r="JBB209" s="1217"/>
      <c r="JBC209" s="1217"/>
      <c r="JBD209" s="1217"/>
      <c r="JBE209" s="1217"/>
      <c r="JBF209" s="1217"/>
      <c r="JBG209" s="1217"/>
      <c r="JBH209" s="1217"/>
      <c r="JBI209" s="1217"/>
      <c r="JBJ209" s="1217"/>
      <c r="JBK209" s="1217"/>
      <c r="JBL209" s="1217"/>
      <c r="JBM209" s="1217"/>
      <c r="JBN209" s="1217"/>
      <c r="JBO209" s="1217"/>
      <c r="JBP209" s="1217"/>
      <c r="JBQ209" s="1217"/>
      <c r="JBR209" s="1217"/>
      <c r="JBS209" s="1217"/>
      <c r="JBT209" s="1217"/>
      <c r="JBU209" s="1217"/>
      <c r="JBV209" s="1217"/>
      <c r="JBW209" s="1217"/>
      <c r="JBX209" s="1217"/>
      <c r="JBY209" s="1217"/>
      <c r="JBZ209" s="1217"/>
      <c r="JCA209" s="1217"/>
      <c r="JCB209" s="1217"/>
      <c r="JCC209" s="1217"/>
      <c r="JCD209" s="1217"/>
      <c r="JCE209" s="1217"/>
      <c r="JCF209" s="1217"/>
      <c r="JCG209" s="1217"/>
      <c r="JCH209" s="1217"/>
      <c r="JCI209" s="1217"/>
      <c r="JCJ209" s="1217"/>
      <c r="JCK209" s="1217"/>
      <c r="JCL209" s="1217"/>
      <c r="JCM209" s="1217"/>
      <c r="JCN209" s="1217"/>
      <c r="JCO209" s="1217"/>
      <c r="JCP209" s="1217"/>
      <c r="JCQ209" s="1217"/>
      <c r="JCR209" s="1217"/>
      <c r="JCS209" s="1217"/>
      <c r="JCT209" s="1217"/>
      <c r="JCU209" s="1217"/>
      <c r="JCV209" s="1217"/>
      <c r="JCW209" s="1217"/>
      <c r="JCX209" s="1217"/>
      <c r="JCY209" s="1217"/>
      <c r="JCZ209" s="1217"/>
      <c r="JDA209" s="1217"/>
      <c r="JDB209" s="1217"/>
      <c r="JDC209" s="1217"/>
      <c r="JDD209" s="1217"/>
      <c r="JDE209" s="1217"/>
      <c r="JDF209" s="1217"/>
      <c r="JDG209" s="1217"/>
      <c r="JDH209" s="1217"/>
      <c r="JDI209" s="1217"/>
      <c r="JDJ209" s="1217"/>
      <c r="JDK209" s="1217"/>
      <c r="JDL209" s="1217"/>
      <c r="JDM209" s="1217"/>
      <c r="JDN209" s="1217"/>
      <c r="JDO209" s="1217"/>
      <c r="JDP209" s="1217"/>
      <c r="JDQ209" s="1217"/>
      <c r="JDR209" s="1217"/>
      <c r="JDS209" s="1217"/>
      <c r="JDT209" s="1217"/>
      <c r="JDU209" s="1217"/>
      <c r="JDV209" s="1217"/>
      <c r="JDW209" s="1217"/>
      <c r="JDX209" s="1217"/>
      <c r="JDY209" s="1217"/>
      <c r="JDZ209" s="1217"/>
      <c r="JEA209" s="1217"/>
      <c r="JEB209" s="1217"/>
      <c r="JEC209" s="1217"/>
      <c r="JED209" s="1217"/>
      <c r="JEE209" s="1217"/>
      <c r="JEF209" s="1217"/>
      <c r="JEG209" s="1217"/>
      <c r="JEH209" s="1217"/>
      <c r="JEI209" s="1217"/>
      <c r="JEJ209" s="1217"/>
      <c r="JEK209" s="1217"/>
      <c r="JEL209" s="1217"/>
      <c r="JEM209" s="1217"/>
      <c r="JEN209" s="1217"/>
      <c r="JEO209" s="1217"/>
      <c r="JEP209" s="1217"/>
      <c r="JEQ209" s="1217"/>
      <c r="JER209" s="1217"/>
      <c r="JES209" s="1217"/>
      <c r="JET209" s="1217"/>
      <c r="JEU209" s="1217"/>
      <c r="JEV209" s="1217"/>
      <c r="JEW209" s="1217"/>
      <c r="JEX209" s="1217"/>
      <c r="JEY209" s="1217"/>
      <c r="JEZ209" s="1217"/>
      <c r="JFA209" s="1217"/>
      <c r="JFB209" s="1217"/>
      <c r="JFC209" s="1217"/>
      <c r="JFD209" s="1217"/>
      <c r="JFE209" s="1217"/>
      <c r="JFF209" s="1217"/>
      <c r="JFG209" s="1217"/>
      <c r="JFH209" s="1217"/>
      <c r="JFI209" s="1217"/>
      <c r="JFJ209" s="1217"/>
      <c r="JFK209" s="1217"/>
      <c r="JFL209" s="1217"/>
      <c r="JFM209" s="1217"/>
      <c r="JFN209" s="1217"/>
      <c r="JFO209" s="1217"/>
      <c r="JFP209" s="1217"/>
      <c r="JFQ209" s="1217"/>
      <c r="JFR209" s="1217"/>
      <c r="JFS209" s="1217"/>
      <c r="JFT209" s="1217"/>
      <c r="JFU209" s="1217"/>
      <c r="JFV209" s="1217"/>
      <c r="JFW209" s="1217"/>
      <c r="JFX209" s="1217"/>
      <c r="JFY209" s="1217"/>
      <c r="JFZ209" s="1217"/>
      <c r="JGA209" s="1217"/>
      <c r="JGB209" s="1217"/>
      <c r="JGC209" s="1217"/>
      <c r="JGD209" s="1217"/>
      <c r="JGE209" s="1217"/>
      <c r="JGF209" s="1217"/>
      <c r="JGG209" s="1217"/>
      <c r="JGH209" s="1217"/>
      <c r="JGI209" s="1217"/>
      <c r="JGJ209" s="1217"/>
      <c r="JGK209" s="1217"/>
      <c r="JGL209" s="1217"/>
      <c r="JGM209" s="1217"/>
      <c r="JGN209" s="1217"/>
      <c r="JGO209" s="1217"/>
      <c r="JGP209" s="1217"/>
      <c r="JGQ209" s="1217"/>
      <c r="JGR209" s="1217"/>
      <c r="JGS209" s="1217"/>
      <c r="JGT209" s="1217"/>
      <c r="JGU209" s="1217"/>
      <c r="JGV209" s="1217"/>
      <c r="JGW209" s="1217"/>
      <c r="JGX209" s="1217"/>
      <c r="JGY209" s="1217"/>
      <c r="JGZ209" s="1217"/>
      <c r="JHA209" s="1217"/>
      <c r="JHB209" s="1217"/>
      <c r="JHC209" s="1217"/>
      <c r="JHD209" s="1217"/>
      <c r="JHE209" s="1217"/>
      <c r="JHF209" s="1217"/>
      <c r="JHG209" s="1217"/>
      <c r="JHH209" s="1217"/>
      <c r="JHI209" s="1217"/>
      <c r="JHJ209" s="1217"/>
      <c r="JHK209" s="1217"/>
      <c r="JHL209" s="1217"/>
      <c r="JHM209" s="1217"/>
      <c r="JHN209" s="1217"/>
      <c r="JHO209" s="1217"/>
      <c r="JHP209" s="1217"/>
      <c r="JHQ209" s="1217"/>
      <c r="JHR209" s="1217"/>
      <c r="JHS209" s="1217"/>
      <c r="JHT209" s="1217"/>
      <c r="JHU209" s="1217"/>
      <c r="JHV209" s="1217"/>
      <c r="JHW209" s="1217"/>
      <c r="JHX209" s="1217"/>
      <c r="JHY209" s="1217"/>
      <c r="JHZ209" s="1217"/>
      <c r="JIA209" s="1217"/>
      <c r="JIB209" s="1217"/>
      <c r="JIC209" s="1217"/>
      <c r="JID209" s="1217"/>
      <c r="JIE209" s="1217"/>
      <c r="JIF209" s="1217"/>
      <c r="JIG209" s="1217"/>
      <c r="JIH209" s="1217"/>
      <c r="JII209" s="1217"/>
      <c r="JIJ209" s="1217"/>
      <c r="JIK209" s="1217"/>
      <c r="JIL209" s="1217"/>
      <c r="JIM209" s="1217"/>
      <c r="JIN209" s="1217"/>
      <c r="JIO209" s="1217"/>
      <c r="JIP209" s="1217"/>
      <c r="JIQ209" s="1217"/>
      <c r="JIR209" s="1217"/>
      <c r="JIS209" s="1217"/>
      <c r="JIT209" s="1217"/>
      <c r="JIU209" s="1217"/>
      <c r="JIV209" s="1217"/>
      <c r="JIW209" s="1217"/>
      <c r="JIX209" s="1217"/>
      <c r="JIY209" s="1217"/>
      <c r="JIZ209" s="1217"/>
      <c r="JJA209" s="1217"/>
      <c r="JJB209" s="1217"/>
      <c r="JJC209" s="1217"/>
      <c r="JJD209" s="1217"/>
      <c r="JJE209" s="1217"/>
      <c r="JJF209" s="1217"/>
      <c r="JJG209" s="1217"/>
      <c r="JJH209" s="1217"/>
      <c r="JJI209" s="1217"/>
      <c r="JJJ209" s="1217"/>
      <c r="JJK209" s="1217"/>
      <c r="JJL209" s="1217"/>
      <c r="JJM209" s="1217"/>
      <c r="JJN209" s="1217"/>
      <c r="JJO209" s="1217"/>
      <c r="JJP209" s="1217"/>
      <c r="JJQ209" s="1217"/>
      <c r="JJR209" s="1217"/>
      <c r="JJS209" s="1217"/>
      <c r="JJT209" s="1217"/>
      <c r="JJU209" s="1217"/>
      <c r="JJV209" s="1217"/>
      <c r="JJW209" s="1217"/>
      <c r="JJX209" s="1217"/>
      <c r="JJY209" s="1217"/>
      <c r="JJZ209" s="1217"/>
      <c r="JKA209" s="1217"/>
      <c r="JKB209" s="1217"/>
      <c r="JKC209" s="1217"/>
      <c r="JKD209" s="1217"/>
      <c r="JKE209" s="1217"/>
      <c r="JKF209" s="1217"/>
      <c r="JKG209" s="1217"/>
      <c r="JKH209" s="1217"/>
      <c r="JKI209" s="1217"/>
      <c r="JKJ209" s="1217"/>
      <c r="JKK209" s="1217"/>
      <c r="JKL209" s="1217"/>
      <c r="JKM209" s="1217"/>
      <c r="JKN209" s="1217"/>
      <c r="JKO209" s="1217"/>
      <c r="JKP209" s="1217"/>
      <c r="JKQ209" s="1217"/>
      <c r="JKR209" s="1217"/>
      <c r="JKS209" s="1217"/>
      <c r="JKT209" s="1217"/>
      <c r="JKU209" s="1217"/>
      <c r="JKV209" s="1217"/>
      <c r="JKW209" s="1217"/>
      <c r="JKX209" s="1217"/>
      <c r="JKY209" s="1217"/>
      <c r="JKZ209" s="1217"/>
      <c r="JLA209" s="1217"/>
      <c r="JLB209" s="1217"/>
      <c r="JLC209" s="1217"/>
      <c r="JLD209" s="1217"/>
      <c r="JLE209" s="1217"/>
      <c r="JLF209" s="1217"/>
      <c r="JLG209" s="1217"/>
      <c r="JLH209" s="1217"/>
      <c r="JLI209" s="1217"/>
      <c r="JLJ209" s="1217"/>
      <c r="JLK209" s="1217"/>
      <c r="JLL209" s="1217"/>
      <c r="JLM209" s="1217"/>
      <c r="JLN209" s="1217"/>
      <c r="JLO209" s="1217"/>
      <c r="JLP209" s="1217"/>
      <c r="JLQ209" s="1217"/>
      <c r="JLR209" s="1217"/>
      <c r="JLS209" s="1217"/>
      <c r="JLT209" s="1217"/>
      <c r="JLU209" s="1217"/>
      <c r="JLV209" s="1217"/>
      <c r="JLW209" s="1217"/>
      <c r="JLX209" s="1217"/>
      <c r="JLY209" s="1217"/>
      <c r="JLZ209" s="1217"/>
      <c r="JMA209" s="1217"/>
      <c r="JMB209" s="1217"/>
      <c r="JMC209" s="1217"/>
      <c r="JMD209" s="1217"/>
      <c r="JME209" s="1217"/>
      <c r="JMF209" s="1217"/>
      <c r="JMG209" s="1217"/>
      <c r="JMH209" s="1217"/>
      <c r="JMI209" s="1217"/>
      <c r="JMJ209" s="1217"/>
      <c r="JMK209" s="1217"/>
      <c r="JML209" s="1217"/>
      <c r="JMM209" s="1217"/>
      <c r="JMN209" s="1217"/>
      <c r="JMO209" s="1217"/>
      <c r="JMP209" s="1217"/>
      <c r="JMQ209" s="1217"/>
      <c r="JMR209" s="1217"/>
      <c r="JMS209" s="1217"/>
      <c r="JMT209" s="1217"/>
      <c r="JMU209" s="1217"/>
      <c r="JMV209" s="1217"/>
      <c r="JMW209" s="1217"/>
      <c r="JMX209" s="1217"/>
      <c r="JMY209" s="1217"/>
      <c r="JMZ209" s="1217"/>
      <c r="JNA209" s="1217"/>
      <c r="JNB209" s="1217"/>
      <c r="JNC209" s="1217"/>
      <c r="JND209" s="1217"/>
      <c r="JNE209" s="1217"/>
      <c r="JNF209" s="1217"/>
      <c r="JNG209" s="1217"/>
      <c r="JNH209" s="1217"/>
      <c r="JNI209" s="1217"/>
      <c r="JNJ209" s="1217"/>
      <c r="JNK209" s="1217"/>
      <c r="JNL209" s="1217"/>
      <c r="JNM209" s="1217"/>
      <c r="JNN209" s="1217"/>
      <c r="JNO209" s="1217"/>
      <c r="JNP209" s="1217"/>
      <c r="JNQ209" s="1217"/>
      <c r="JNR209" s="1217"/>
      <c r="JNS209" s="1217"/>
      <c r="JNT209" s="1217"/>
      <c r="JNU209" s="1217"/>
      <c r="JNV209" s="1217"/>
      <c r="JNW209" s="1217"/>
      <c r="JNX209" s="1217"/>
      <c r="JNY209" s="1217"/>
      <c r="JNZ209" s="1217"/>
      <c r="JOA209" s="1217"/>
      <c r="JOB209" s="1217"/>
      <c r="JOC209" s="1217"/>
      <c r="JOD209" s="1217"/>
      <c r="JOE209" s="1217"/>
      <c r="JOF209" s="1217"/>
      <c r="JOG209" s="1217"/>
      <c r="JOH209" s="1217"/>
      <c r="JOI209" s="1217"/>
      <c r="JOJ209" s="1217"/>
      <c r="JOK209" s="1217"/>
      <c r="JOL209" s="1217"/>
      <c r="JOM209" s="1217"/>
      <c r="JON209" s="1217"/>
      <c r="JOO209" s="1217"/>
      <c r="JOP209" s="1217"/>
      <c r="JOQ209" s="1217"/>
      <c r="JOR209" s="1217"/>
      <c r="JOS209" s="1217"/>
      <c r="JOT209" s="1217"/>
      <c r="JOU209" s="1217"/>
      <c r="JOV209" s="1217"/>
      <c r="JOW209" s="1217"/>
      <c r="JOX209" s="1217"/>
      <c r="JOY209" s="1217"/>
      <c r="JOZ209" s="1217"/>
      <c r="JPA209" s="1217"/>
      <c r="JPB209" s="1217"/>
      <c r="JPC209" s="1217"/>
      <c r="JPD209" s="1217"/>
      <c r="JPE209" s="1217"/>
      <c r="JPF209" s="1217"/>
      <c r="JPG209" s="1217"/>
      <c r="JPH209" s="1217"/>
      <c r="JPI209" s="1217"/>
      <c r="JPJ209" s="1217"/>
      <c r="JPK209" s="1217"/>
      <c r="JPL209" s="1217"/>
      <c r="JPM209" s="1217"/>
      <c r="JPN209" s="1217"/>
      <c r="JPO209" s="1217"/>
      <c r="JPP209" s="1217"/>
      <c r="JPQ209" s="1217"/>
      <c r="JPR209" s="1217"/>
      <c r="JPS209" s="1217"/>
      <c r="JPT209" s="1217"/>
      <c r="JPU209" s="1217"/>
      <c r="JPV209" s="1217"/>
      <c r="JPW209" s="1217"/>
      <c r="JPX209" s="1217"/>
      <c r="JPY209" s="1217"/>
      <c r="JPZ209" s="1217"/>
      <c r="JQA209" s="1217"/>
      <c r="JQB209" s="1217"/>
      <c r="JQC209" s="1217"/>
      <c r="JQD209" s="1217"/>
      <c r="JQE209" s="1217"/>
      <c r="JQF209" s="1217"/>
      <c r="JQG209" s="1217"/>
      <c r="JQH209" s="1217"/>
      <c r="JQI209" s="1217"/>
      <c r="JQJ209" s="1217"/>
      <c r="JQK209" s="1217"/>
      <c r="JQL209" s="1217"/>
      <c r="JQM209" s="1217"/>
      <c r="JQN209" s="1217"/>
      <c r="JQO209" s="1217"/>
      <c r="JQP209" s="1217"/>
      <c r="JQQ209" s="1217"/>
      <c r="JQR209" s="1217"/>
      <c r="JQS209" s="1217"/>
      <c r="JQT209" s="1217"/>
      <c r="JQU209" s="1217"/>
      <c r="JQV209" s="1217"/>
      <c r="JQW209" s="1217"/>
      <c r="JQX209" s="1217"/>
      <c r="JQY209" s="1217"/>
      <c r="JQZ209" s="1217"/>
      <c r="JRA209" s="1217"/>
      <c r="JRB209" s="1217"/>
      <c r="JRC209" s="1217"/>
      <c r="JRD209" s="1217"/>
      <c r="JRE209" s="1217"/>
      <c r="JRF209" s="1217"/>
      <c r="JRG209" s="1217"/>
      <c r="JRH209" s="1217"/>
      <c r="JRI209" s="1217"/>
      <c r="JRJ209" s="1217"/>
      <c r="JRK209" s="1217"/>
      <c r="JRL209" s="1217"/>
      <c r="JRM209" s="1217"/>
      <c r="JRN209" s="1217"/>
      <c r="JRO209" s="1217"/>
      <c r="JRP209" s="1217"/>
      <c r="JRQ209" s="1217"/>
      <c r="JRR209" s="1217"/>
      <c r="JRS209" s="1217"/>
      <c r="JRT209" s="1217"/>
      <c r="JRU209" s="1217"/>
      <c r="JRV209" s="1217"/>
      <c r="JRW209" s="1217"/>
      <c r="JRX209" s="1217"/>
      <c r="JRY209" s="1217"/>
      <c r="JRZ209" s="1217"/>
      <c r="JSA209" s="1217"/>
      <c r="JSB209" s="1217"/>
      <c r="JSC209" s="1217"/>
      <c r="JSD209" s="1217"/>
      <c r="JSE209" s="1217"/>
      <c r="JSF209" s="1217"/>
      <c r="JSG209" s="1217"/>
      <c r="JSH209" s="1217"/>
      <c r="JSI209" s="1217"/>
      <c r="JSJ209" s="1217"/>
      <c r="JSK209" s="1217"/>
      <c r="JSL209" s="1217"/>
      <c r="JSM209" s="1217"/>
      <c r="JSN209" s="1217"/>
      <c r="JSO209" s="1217"/>
      <c r="JSP209" s="1217"/>
      <c r="JSQ209" s="1217"/>
      <c r="JSR209" s="1217"/>
      <c r="JSS209" s="1217"/>
      <c r="JST209" s="1217"/>
      <c r="JSU209" s="1217"/>
      <c r="JSV209" s="1217"/>
      <c r="JSW209" s="1217"/>
      <c r="JSX209" s="1217"/>
      <c r="JSY209" s="1217"/>
      <c r="JSZ209" s="1217"/>
      <c r="JTA209" s="1217"/>
      <c r="JTB209" s="1217"/>
      <c r="JTC209" s="1217"/>
      <c r="JTD209" s="1217"/>
      <c r="JTE209" s="1217"/>
      <c r="JTF209" s="1217"/>
      <c r="JTG209" s="1217"/>
      <c r="JTH209" s="1217"/>
      <c r="JTI209" s="1217"/>
      <c r="JTJ209" s="1217"/>
      <c r="JTK209" s="1217"/>
      <c r="JTL209" s="1217"/>
      <c r="JTM209" s="1217"/>
      <c r="JTN209" s="1217"/>
      <c r="JTO209" s="1217"/>
      <c r="JTP209" s="1217"/>
      <c r="JTQ209" s="1217"/>
      <c r="JTR209" s="1217"/>
      <c r="JTS209" s="1217"/>
      <c r="JTT209" s="1217"/>
      <c r="JTU209" s="1217"/>
      <c r="JTV209" s="1217"/>
      <c r="JTW209" s="1217"/>
      <c r="JTX209" s="1217"/>
      <c r="JTY209" s="1217"/>
      <c r="JTZ209" s="1217"/>
      <c r="JUA209" s="1217"/>
      <c r="JUB209" s="1217"/>
      <c r="JUC209" s="1217"/>
      <c r="JUD209" s="1217"/>
      <c r="JUE209" s="1217"/>
      <c r="JUF209" s="1217"/>
      <c r="JUG209" s="1217"/>
      <c r="JUH209" s="1217"/>
      <c r="JUI209" s="1217"/>
      <c r="JUJ209" s="1217"/>
      <c r="JUK209" s="1217"/>
      <c r="JUL209" s="1217"/>
      <c r="JUM209" s="1217"/>
      <c r="JUN209" s="1217"/>
      <c r="JUO209" s="1217"/>
      <c r="JUP209" s="1217"/>
      <c r="JUQ209" s="1217"/>
      <c r="JUR209" s="1217"/>
      <c r="JUS209" s="1217"/>
      <c r="JUT209" s="1217"/>
      <c r="JUU209" s="1217"/>
      <c r="JUV209" s="1217"/>
      <c r="JUW209" s="1217"/>
      <c r="JUX209" s="1217"/>
      <c r="JUY209" s="1217"/>
      <c r="JUZ209" s="1217"/>
      <c r="JVA209" s="1217"/>
      <c r="JVB209" s="1217"/>
      <c r="JVC209" s="1217"/>
      <c r="JVD209" s="1217"/>
      <c r="JVE209" s="1217"/>
      <c r="JVF209" s="1217"/>
      <c r="JVG209" s="1217"/>
      <c r="JVH209" s="1217"/>
      <c r="JVI209" s="1217"/>
      <c r="JVJ209" s="1217"/>
      <c r="JVK209" s="1217"/>
      <c r="JVL209" s="1217"/>
      <c r="JVM209" s="1217"/>
      <c r="JVN209" s="1217"/>
      <c r="JVO209" s="1217"/>
      <c r="JVP209" s="1217"/>
      <c r="JVQ209" s="1217"/>
      <c r="JVR209" s="1217"/>
      <c r="JVS209" s="1217"/>
      <c r="JVT209" s="1217"/>
      <c r="JVU209" s="1217"/>
      <c r="JVV209" s="1217"/>
      <c r="JVW209" s="1217"/>
      <c r="JVX209" s="1217"/>
      <c r="JVY209" s="1217"/>
      <c r="JVZ209" s="1217"/>
      <c r="JWA209" s="1217"/>
      <c r="JWB209" s="1217"/>
      <c r="JWC209" s="1217"/>
      <c r="JWD209" s="1217"/>
      <c r="JWE209" s="1217"/>
      <c r="JWF209" s="1217"/>
      <c r="JWG209" s="1217"/>
      <c r="JWH209" s="1217"/>
      <c r="JWI209" s="1217"/>
      <c r="JWJ209" s="1217"/>
      <c r="JWK209" s="1217"/>
      <c r="JWL209" s="1217"/>
      <c r="JWM209" s="1217"/>
      <c r="JWN209" s="1217"/>
      <c r="JWO209" s="1217"/>
      <c r="JWP209" s="1217"/>
      <c r="JWQ209" s="1217"/>
      <c r="JWR209" s="1217"/>
      <c r="JWS209" s="1217"/>
      <c r="JWT209" s="1217"/>
      <c r="JWU209" s="1217"/>
      <c r="JWV209" s="1217"/>
      <c r="JWW209" s="1217"/>
      <c r="JWX209" s="1217"/>
      <c r="JWY209" s="1217"/>
      <c r="JWZ209" s="1217"/>
      <c r="JXA209" s="1217"/>
      <c r="JXB209" s="1217"/>
      <c r="JXC209" s="1217"/>
      <c r="JXD209" s="1217"/>
      <c r="JXE209" s="1217"/>
      <c r="JXF209" s="1217"/>
      <c r="JXG209" s="1217"/>
      <c r="JXH209" s="1217"/>
      <c r="JXI209" s="1217"/>
      <c r="JXJ209" s="1217"/>
      <c r="JXK209" s="1217"/>
      <c r="JXL209" s="1217"/>
      <c r="JXM209" s="1217"/>
      <c r="JXN209" s="1217"/>
      <c r="JXO209" s="1217"/>
      <c r="JXP209" s="1217"/>
      <c r="JXQ209" s="1217"/>
      <c r="JXR209" s="1217"/>
      <c r="JXS209" s="1217"/>
      <c r="JXT209" s="1217"/>
      <c r="JXU209" s="1217"/>
      <c r="JXV209" s="1217"/>
      <c r="JXW209" s="1217"/>
      <c r="JXX209" s="1217"/>
      <c r="JXY209" s="1217"/>
      <c r="JXZ209" s="1217"/>
      <c r="JYA209" s="1217"/>
      <c r="JYB209" s="1217"/>
      <c r="JYC209" s="1217"/>
      <c r="JYD209" s="1217"/>
      <c r="JYE209" s="1217"/>
      <c r="JYF209" s="1217"/>
      <c r="JYG209" s="1217"/>
      <c r="JYH209" s="1217"/>
      <c r="JYI209" s="1217"/>
      <c r="JYJ209" s="1217"/>
      <c r="JYK209" s="1217"/>
      <c r="JYL209" s="1217"/>
      <c r="JYM209" s="1217"/>
      <c r="JYN209" s="1217"/>
      <c r="JYO209" s="1217"/>
      <c r="JYP209" s="1217"/>
      <c r="JYQ209" s="1217"/>
      <c r="JYR209" s="1217"/>
      <c r="JYS209" s="1217"/>
      <c r="JYT209" s="1217"/>
      <c r="JYU209" s="1217"/>
      <c r="JYV209" s="1217"/>
      <c r="JYW209" s="1217"/>
      <c r="JYX209" s="1217"/>
      <c r="JYY209" s="1217"/>
      <c r="JYZ209" s="1217"/>
      <c r="JZA209" s="1217"/>
      <c r="JZB209" s="1217"/>
      <c r="JZC209" s="1217"/>
      <c r="JZD209" s="1217"/>
      <c r="JZE209" s="1217"/>
      <c r="JZF209" s="1217"/>
      <c r="JZG209" s="1217"/>
      <c r="JZH209" s="1217"/>
      <c r="JZI209" s="1217"/>
      <c r="JZJ209" s="1217"/>
      <c r="JZK209" s="1217"/>
      <c r="JZL209" s="1217"/>
      <c r="JZM209" s="1217"/>
      <c r="JZN209" s="1217"/>
      <c r="JZO209" s="1217"/>
      <c r="JZP209" s="1217"/>
      <c r="JZQ209" s="1217"/>
      <c r="JZR209" s="1217"/>
      <c r="JZS209" s="1217"/>
      <c r="JZT209" s="1217"/>
      <c r="JZU209" s="1217"/>
      <c r="JZV209" s="1217"/>
      <c r="JZW209" s="1217"/>
      <c r="JZX209" s="1217"/>
      <c r="JZY209" s="1217"/>
      <c r="JZZ209" s="1217"/>
      <c r="KAA209" s="1217"/>
      <c r="KAB209" s="1217"/>
      <c r="KAC209" s="1217"/>
      <c r="KAD209" s="1217"/>
      <c r="KAE209" s="1217"/>
      <c r="KAF209" s="1217"/>
      <c r="KAG209" s="1217"/>
      <c r="KAH209" s="1217"/>
      <c r="KAI209" s="1217"/>
      <c r="KAJ209" s="1217"/>
      <c r="KAK209" s="1217"/>
      <c r="KAL209" s="1217"/>
      <c r="KAM209" s="1217"/>
      <c r="KAN209" s="1217"/>
      <c r="KAO209" s="1217"/>
      <c r="KAP209" s="1217"/>
      <c r="KAQ209" s="1217"/>
      <c r="KAR209" s="1217"/>
      <c r="KAS209" s="1217"/>
      <c r="KAT209" s="1217"/>
      <c r="KAU209" s="1217"/>
      <c r="KAV209" s="1217"/>
      <c r="KAW209" s="1217"/>
      <c r="KAX209" s="1217"/>
      <c r="KAY209" s="1217"/>
      <c r="KAZ209" s="1217"/>
      <c r="KBA209" s="1217"/>
      <c r="KBB209" s="1217"/>
      <c r="KBC209" s="1217"/>
      <c r="KBD209" s="1217"/>
      <c r="KBE209" s="1217"/>
      <c r="KBF209" s="1217"/>
      <c r="KBG209" s="1217"/>
      <c r="KBH209" s="1217"/>
      <c r="KBI209" s="1217"/>
      <c r="KBJ209" s="1217"/>
      <c r="KBK209" s="1217"/>
      <c r="KBL209" s="1217"/>
      <c r="KBM209" s="1217"/>
      <c r="KBN209" s="1217"/>
      <c r="KBO209" s="1217"/>
      <c r="KBP209" s="1217"/>
      <c r="KBQ209" s="1217"/>
      <c r="KBR209" s="1217"/>
      <c r="KBS209" s="1217"/>
      <c r="KBT209" s="1217"/>
      <c r="KBU209" s="1217"/>
      <c r="KBV209" s="1217"/>
      <c r="KBW209" s="1217"/>
      <c r="KBX209" s="1217"/>
      <c r="KBY209" s="1217"/>
      <c r="KBZ209" s="1217"/>
      <c r="KCA209" s="1217"/>
      <c r="KCB209" s="1217"/>
      <c r="KCC209" s="1217"/>
      <c r="KCD209" s="1217"/>
      <c r="KCE209" s="1217"/>
      <c r="KCF209" s="1217"/>
      <c r="KCG209" s="1217"/>
      <c r="KCH209" s="1217"/>
      <c r="KCI209" s="1217"/>
      <c r="KCJ209" s="1217"/>
      <c r="KCK209" s="1217"/>
      <c r="KCL209" s="1217"/>
      <c r="KCM209" s="1217"/>
      <c r="KCN209" s="1217"/>
      <c r="KCO209" s="1217"/>
      <c r="KCP209" s="1217"/>
      <c r="KCQ209" s="1217"/>
      <c r="KCR209" s="1217"/>
      <c r="KCS209" s="1217"/>
      <c r="KCT209" s="1217"/>
      <c r="KCU209" s="1217"/>
      <c r="KCV209" s="1217"/>
      <c r="KCW209" s="1217"/>
      <c r="KCX209" s="1217"/>
      <c r="KCY209" s="1217"/>
      <c r="KCZ209" s="1217"/>
      <c r="KDA209" s="1217"/>
      <c r="KDB209" s="1217"/>
      <c r="KDC209" s="1217"/>
      <c r="KDD209" s="1217"/>
      <c r="KDE209" s="1217"/>
      <c r="KDF209" s="1217"/>
      <c r="KDG209" s="1217"/>
      <c r="KDH209" s="1217"/>
      <c r="KDI209" s="1217"/>
      <c r="KDJ209" s="1217"/>
      <c r="KDK209" s="1217"/>
      <c r="KDL209" s="1217"/>
      <c r="KDM209" s="1217"/>
      <c r="KDN209" s="1217"/>
      <c r="KDO209" s="1217"/>
      <c r="KDP209" s="1217"/>
      <c r="KDQ209" s="1217"/>
      <c r="KDR209" s="1217"/>
      <c r="KDS209" s="1217"/>
      <c r="KDT209" s="1217"/>
      <c r="KDU209" s="1217"/>
      <c r="KDV209" s="1217"/>
      <c r="KDW209" s="1217"/>
      <c r="KDX209" s="1217"/>
      <c r="KDY209" s="1217"/>
      <c r="KDZ209" s="1217"/>
      <c r="KEA209" s="1217"/>
      <c r="KEB209" s="1217"/>
      <c r="KEC209" s="1217"/>
      <c r="KED209" s="1217"/>
      <c r="KEE209" s="1217"/>
      <c r="KEF209" s="1217"/>
      <c r="KEG209" s="1217"/>
      <c r="KEH209" s="1217"/>
      <c r="KEI209" s="1217"/>
      <c r="KEJ209" s="1217"/>
      <c r="KEK209" s="1217"/>
      <c r="KEL209" s="1217"/>
      <c r="KEM209" s="1217"/>
      <c r="KEN209" s="1217"/>
      <c r="KEO209" s="1217"/>
      <c r="KEP209" s="1217"/>
      <c r="KEQ209" s="1217"/>
      <c r="KER209" s="1217"/>
      <c r="KES209" s="1217"/>
      <c r="KET209" s="1217"/>
      <c r="KEU209" s="1217"/>
      <c r="KEV209" s="1217"/>
      <c r="KEW209" s="1217"/>
      <c r="KEX209" s="1217"/>
      <c r="KEY209" s="1217"/>
      <c r="KEZ209" s="1217"/>
      <c r="KFA209" s="1217"/>
      <c r="KFB209" s="1217"/>
      <c r="KFC209" s="1217"/>
      <c r="KFD209" s="1217"/>
      <c r="KFE209" s="1217"/>
      <c r="KFF209" s="1217"/>
      <c r="KFG209" s="1217"/>
      <c r="KFH209" s="1217"/>
      <c r="KFI209" s="1217"/>
      <c r="KFJ209" s="1217"/>
      <c r="KFK209" s="1217"/>
      <c r="KFL209" s="1217"/>
      <c r="KFM209" s="1217"/>
      <c r="KFN209" s="1217"/>
      <c r="KFO209" s="1217"/>
      <c r="KFP209" s="1217"/>
      <c r="KFQ209" s="1217"/>
      <c r="KFR209" s="1217"/>
      <c r="KFS209" s="1217"/>
      <c r="KFT209" s="1217"/>
      <c r="KFU209" s="1217"/>
      <c r="KFV209" s="1217"/>
      <c r="KFW209" s="1217"/>
      <c r="KFX209" s="1217"/>
      <c r="KFY209" s="1217"/>
      <c r="KFZ209" s="1217"/>
      <c r="KGA209" s="1217"/>
      <c r="KGB209" s="1217"/>
      <c r="KGC209" s="1217"/>
      <c r="KGD209" s="1217"/>
      <c r="KGE209" s="1217"/>
      <c r="KGF209" s="1217"/>
      <c r="KGG209" s="1217"/>
      <c r="KGH209" s="1217"/>
      <c r="KGI209" s="1217"/>
      <c r="KGJ209" s="1217"/>
      <c r="KGK209" s="1217"/>
      <c r="KGL209" s="1217"/>
      <c r="KGM209" s="1217"/>
      <c r="KGN209" s="1217"/>
      <c r="KGO209" s="1217"/>
      <c r="KGP209" s="1217"/>
      <c r="KGQ209" s="1217"/>
      <c r="KGR209" s="1217"/>
      <c r="KGS209" s="1217"/>
      <c r="KGT209" s="1217"/>
      <c r="KGU209" s="1217"/>
      <c r="KGV209" s="1217"/>
      <c r="KGW209" s="1217"/>
      <c r="KGX209" s="1217"/>
      <c r="KGY209" s="1217"/>
      <c r="KGZ209" s="1217"/>
      <c r="KHA209" s="1217"/>
      <c r="KHB209" s="1217"/>
      <c r="KHC209" s="1217"/>
      <c r="KHD209" s="1217"/>
      <c r="KHE209" s="1217"/>
      <c r="KHF209" s="1217"/>
      <c r="KHG209" s="1217"/>
      <c r="KHH209" s="1217"/>
      <c r="KHI209" s="1217"/>
      <c r="KHJ209" s="1217"/>
      <c r="KHK209" s="1217"/>
      <c r="KHL209" s="1217"/>
      <c r="KHM209" s="1217"/>
      <c r="KHN209" s="1217"/>
      <c r="KHO209" s="1217"/>
      <c r="KHP209" s="1217"/>
      <c r="KHQ209" s="1217"/>
      <c r="KHR209" s="1217"/>
      <c r="KHS209" s="1217"/>
      <c r="KHT209" s="1217"/>
      <c r="KHU209" s="1217"/>
      <c r="KHV209" s="1217"/>
      <c r="KHW209" s="1217"/>
      <c r="KHX209" s="1217"/>
      <c r="KHY209" s="1217"/>
      <c r="KHZ209" s="1217"/>
      <c r="KIA209" s="1217"/>
      <c r="KIB209" s="1217"/>
      <c r="KIC209" s="1217"/>
      <c r="KID209" s="1217"/>
      <c r="KIE209" s="1217"/>
      <c r="KIF209" s="1217"/>
      <c r="KIG209" s="1217"/>
      <c r="KIH209" s="1217"/>
      <c r="KII209" s="1217"/>
      <c r="KIJ209" s="1217"/>
      <c r="KIK209" s="1217"/>
      <c r="KIL209" s="1217"/>
      <c r="KIM209" s="1217"/>
      <c r="KIN209" s="1217"/>
      <c r="KIO209" s="1217"/>
      <c r="KIP209" s="1217"/>
      <c r="KIQ209" s="1217"/>
      <c r="KIR209" s="1217"/>
      <c r="KIS209" s="1217"/>
      <c r="KIT209" s="1217"/>
      <c r="KIU209" s="1217"/>
      <c r="KIV209" s="1217"/>
      <c r="KIW209" s="1217"/>
      <c r="KIX209" s="1217"/>
      <c r="KIY209" s="1217"/>
      <c r="KIZ209" s="1217"/>
      <c r="KJA209" s="1217"/>
      <c r="KJB209" s="1217"/>
      <c r="KJC209" s="1217"/>
      <c r="KJD209" s="1217"/>
      <c r="KJE209" s="1217"/>
      <c r="KJF209" s="1217"/>
      <c r="KJG209" s="1217"/>
      <c r="KJH209" s="1217"/>
      <c r="KJI209" s="1217"/>
      <c r="KJJ209" s="1217"/>
      <c r="KJK209" s="1217"/>
      <c r="KJL209" s="1217"/>
      <c r="KJM209" s="1217"/>
      <c r="KJN209" s="1217"/>
      <c r="KJO209" s="1217"/>
      <c r="KJP209" s="1217"/>
      <c r="KJQ209" s="1217"/>
      <c r="KJR209" s="1217"/>
      <c r="KJS209" s="1217"/>
      <c r="KJT209" s="1217"/>
      <c r="KJU209" s="1217"/>
      <c r="KJV209" s="1217"/>
      <c r="KJW209" s="1217"/>
      <c r="KJX209" s="1217"/>
      <c r="KJY209" s="1217"/>
      <c r="KJZ209" s="1217"/>
      <c r="KKA209" s="1217"/>
      <c r="KKB209" s="1217"/>
      <c r="KKC209" s="1217"/>
      <c r="KKD209" s="1217"/>
      <c r="KKE209" s="1217"/>
      <c r="KKF209" s="1217"/>
      <c r="KKG209" s="1217"/>
      <c r="KKH209" s="1217"/>
      <c r="KKI209" s="1217"/>
      <c r="KKJ209" s="1217"/>
      <c r="KKK209" s="1217"/>
      <c r="KKL209" s="1217"/>
      <c r="KKM209" s="1217"/>
      <c r="KKN209" s="1217"/>
      <c r="KKO209" s="1217"/>
      <c r="KKP209" s="1217"/>
      <c r="KKQ209" s="1217"/>
      <c r="KKR209" s="1217"/>
      <c r="KKS209" s="1217"/>
      <c r="KKT209" s="1217"/>
      <c r="KKU209" s="1217"/>
      <c r="KKV209" s="1217"/>
      <c r="KKW209" s="1217"/>
      <c r="KKX209" s="1217"/>
      <c r="KKY209" s="1217"/>
      <c r="KKZ209" s="1217"/>
      <c r="KLA209" s="1217"/>
      <c r="KLB209" s="1217"/>
      <c r="KLC209" s="1217"/>
      <c r="KLD209" s="1217"/>
      <c r="KLE209" s="1217"/>
      <c r="KLF209" s="1217"/>
      <c r="KLG209" s="1217"/>
      <c r="KLH209" s="1217"/>
      <c r="KLI209" s="1217"/>
      <c r="KLJ209" s="1217"/>
      <c r="KLK209" s="1217"/>
      <c r="KLL209" s="1217"/>
      <c r="KLM209" s="1217"/>
      <c r="KLN209" s="1217"/>
      <c r="KLO209" s="1217"/>
      <c r="KLP209" s="1217"/>
      <c r="KLQ209" s="1217"/>
      <c r="KLR209" s="1217"/>
      <c r="KLS209" s="1217"/>
      <c r="KLT209" s="1217"/>
      <c r="KLU209" s="1217"/>
      <c r="KLV209" s="1217"/>
      <c r="KLW209" s="1217"/>
      <c r="KLX209" s="1217"/>
      <c r="KLY209" s="1217"/>
      <c r="KLZ209" s="1217"/>
      <c r="KMA209" s="1217"/>
      <c r="KMB209" s="1217"/>
      <c r="KMC209" s="1217"/>
      <c r="KMD209" s="1217"/>
      <c r="KME209" s="1217"/>
      <c r="KMF209" s="1217"/>
      <c r="KMG209" s="1217"/>
      <c r="KMH209" s="1217"/>
      <c r="KMI209" s="1217"/>
      <c r="KMJ209" s="1217"/>
      <c r="KMK209" s="1217"/>
      <c r="KML209" s="1217"/>
      <c r="KMM209" s="1217"/>
      <c r="KMN209" s="1217"/>
      <c r="KMO209" s="1217"/>
      <c r="KMP209" s="1217"/>
      <c r="KMQ209" s="1217"/>
      <c r="KMR209" s="1217"/>
      <c r="KMS209" s="1217"/>
      <c r="KMT209" s="1217"/>
      <c r="KMU209" s="1217"/>
      <c r="KMV209" s="1217"/>
      <c r="KMW209" s="1217"/>
      <c r="KMX209" s="1217"/>
      <c r="KMY209" s="1217"/>
      <c r="KMZ209" s="1217"/>
      <c r="KNA209" s="1217"/>
      <c r="KNB209" s="1217"/>
      <c r="KNC209" s="1217"/>
      <c r="KND209" s="1217"/>
      <c r="KNE209" s="1217"/>
      <c r="KNF209" s="1217"/>
      <c r="KNG209" s="1217"/>
      <c r="KNH209" s="1217"/>
      <c r="KNI209" s="1217"/>
      <c r="KNJ209" s="1217"/>
      <c r="KNK209" s="1217"/>
      <c r="KNL209" s="1217"/>
      <c r="KNM209" s="1217"/>
      <c r="KNN209" s="1217"/>
      <c r="KNO209" s="1217"/>
      <c r="KNP209" s="1217"/>
      <c r="KNQ209" s="1217"/>
      <c r="KNR209" s="1217"/>
      <c r="KNS209" s="1217"/>
      <c r="KNT209" s="1217"/>
      <c r="KNU209" s="1217"/>
      <c r="KNV209" s="1217"/>
      <c r="KNW209" s="1217"/>
      <c r="KNX209" s="1217"/>
      <c r="KNY209" s="1217"/>
      <c r="KNZ209" s="1217"/>
      <c r="KOA209" s="1217"/>
      <c r="KOB209" s="1217"/>
      <c r="KOC209" s="1217"/>
      <c r="KOD209" s="1217"/>
      <c r="KOE209" s="1217"/>
      <c r="KOF209" s="1217"/>
      <c r="KOG209" s="1217"/>
      <c r="KOH209" s="1217"/>
      <c r="KOI209" s="1217"/>
      <c r="KOJ209" s="1217"/>
      <c r="KOK209" s="1217"/>
      <c r="KOL209" s="1217"/>
      <c r="KOM209" s="1217"/>
      <c r="KON209" s="1217"/>
      <c r="KOO209" s="1217"/>
      <c r="KOP209" s="1217"/>
      <c r="KOQ209" s="1217"/>
      <c r="KOR209" s="1217"/>
      <c r="KOS209" s="1217"/>
      <c r="KOT209" s="1217"/>
      <c r="KOU209" s="1217"/>
      <c r="KOV209" s="1217"/>
      <c r="KOW209" s="1217"/>
      <c r="KOX209" s="1217"/>
      <c r="KOY209" s="1217"/>
      <c r="KOZ209" s="1217"/>
      <c r="KPA209" s="1217"/>
      <c r="KPB209" s="1217"/>
      <c r="KPC209" s="1217"/>
      <c r="KPD209" s="1217"/>
      <c r="KPE209" s="1217"/>
      <c r="KPF209" s="1217"/>
      <c r="KPG209" s="1217"/>
      <c r="KPH209" s="1217"/>
      <c r="KPI209" s="1217"/>
      <c r="KPJ209" s="1217"/>
      <c r="KPK209" s="1217"/>
      <c r="KPL209" s="1217"/>
      <c r="KPM209" s="1217"/>
      <c r="KPN209" s="1217"/>
      <c r="KPO209" s="1217"/>
      <c r="KPP209" s="1217"/>
      <c r="KPQ209" s="1217"/>
      <c r="KPR209" s="1217"/>
      <c r="KPS209" s="1217"/>
      <c r="KPT209" s="1217"/>
      <c r="KPU209" s="1217"/>
      <c r="KPV209" s="1217"/>
      <c r="KPW209" s="1217"/>
      <c r="KPX209" s="1217"/>
      <c r="KPY209" s="1217"/>
      <c r="KPZ209" s="1217"/>
      <c r="KQA209" s="1217"/>
      <c r="KQB209" s="1217"/>
      <c r="KQC209" s="1217"/>
      <c r="KQD209" s="1217"/>
      <c r="KQE209" s="1217"/>
      <c r="KQF209" s="1217"/>
      <c r="KQG209" s="1217"/>
      <c r="KQH209" s="1217"/>
      <c r="KQI209" s="1217"/>
      <c r="KQJ209" s="1217"/>
      <c r="KQK209" s="1217"/>
      <c r="KQL209" s="1217"/>
      <c r="KQM209" s="1217"/>
      <c r="KQN209" s="1217"/>
      <c r="KQO209" s="1217"/>
      <c r="KQP209" s="1217"/>
      <c r="KQQ209" s="1217"/>
      <c r="KQR209" s="1217"/>
      <c r="KQS209" s="1217"/>
      <c r="KQT209" s="1217"/>
      <c r="KQU209" s="1217"/>
      <c r="KQV209" s="1217"/>
      <c r="KQW209" s="1217"/>
      <c r="KQX209" s="1217"/>
      <c r="KQY209" s="1217"/>
      <c r="KQZ209" s="1217"/>
      <c r="KRA209" s="1217"/>
      <c r="KRB209" s="1217"/>
      <c r="KRC209" s="1217"/>
      <c r="KRD209" s="1217"/>
      <c r="KRE209" s="1217"/>
      <c r="KRF209" s="1217"/>
      <c r="KRG209" s="1217"/>
      <c r="KRH209" s="1217"/>
      <c r="KRI209" s="1217"/>
      <c r="KRJ209" s="1217"/>
      <c r="KRK209" s="1217"/>
      <c r="KRL209" s="1217"/>
      <c r="KRM209" s="1217"/>
      <c r="KRN209" s="1217"/>
      <c r="KRO209" s="1217"/>
      <c r="KRP209" s="1217"/>
      <c r="KRQ209" s="1217"/>
      <c r="KRR209" s="1217"/>
      <c r="KRS209" s="1217"/>
      <c r="KRT209" s="1217"/>
      <c r="KRU209" s="1217"/>
      <c r="KRV209" s="1217"/>
      <c r="KRW209" s="1217"/>
      <c r="KRX209" s="1217"/>
      <c r="KRY209" s="1217"/>
      <c r="KRZ209" s="1217"/>
      <c r="KSA209" s="1217"/>
      <c r="KSB209" s="1217"/>
      <c r="KSC209" s="1217"/>
      <c r="KSD209" s="1217"/>
      <c r="KSE209" s="1217"/>
      <c r="KSF209" s="1217"/>
      <c r="KSG209" s="1217"/>
      <c r="KSH209" s="1217"/>
      <c r="KSI209" s="1217"/>
      <c r="KSJ209" s="1217"/>
      <c r="KSK209" s="1217"/>
      <c r="KSL209" s="1217"/>
      <c r="KSM209" s="1217"/>
      <c r="KSN209" s="1217"/>
      <c r="KSO209" s="1217"/>
      <c r="KSP209" s="1217"/>
      <c r="KSQ209" s="1217"/>
      <c r="KSR209" s="1217"/>
      <c r="KSS209" s="1217"/>
      <c r="KST209" s="1217"/>
      <c r="KSU209" s="1217"/>
      <c r="KSV209" s="1217"/>
      <c r="KSW209" s="1217"/>
      <c r="KSX209" s="1217"/>
      <c r="KSY209" s="1217"/>
      <c r="KSZ209" s="1217"/>
      <c r="KTA209" s="1217"/>
      <c r="KTB209" s="1217"/>
      <c r="KTC209" s="1217"/>
      <c r="KTD209" s="1217"/>
      <c r="KTE209" s="1217"/>
      <c r="KTF209" s="1217"/>
      <c r="KTG209" s="1217"/>
      <c r="KTH209" s="1217"/>
      <c r="KTI209" s="1217"/>
      <c r="KTJ209" s="1217"/>
      <c r="KTK209" s="1217"/>
      <c r="KTL209" s="1217"/>
      <c r="KTM209" s="1217"/>
      <c r="KTN209" s="1217"/>
      <c r="KTO209" s="1217"/>
      <c r="KTP209" s="1217"/>
      <c r="KTQ209" s="1217"/>
      <c r="KTR209" s="1217"/>
      <c r="KTS209" s="1217"/>
      <c r="KTT209" s="1217"/>
      <c r="KTU209" s="1217"/>
      <c r="KTV209" s="1217"/>
      <c r="KTW209" s="1217"/>
      <c r="KTX209" s="1217"/>
      <c r="KTY209" s="1217"/>
      <c r="KTZ209" s="1217"/>
      <c r="KUA209" s="1217"/>
      <c r="KUB209" s="1217"/>
      <c r="KUC209" s="1217"/>
      <c r="KUD209" s="1217"/>
      <c r="KUE209" s="1217"/>
      <c r="KUF209" s="1217"/>
      <c r="KUG209" s="1217"/>
      <c r="KUH209" s="1217"/>
      <c r="KUI209" s="1217"/>
      <c r="KUJ209" s="1217"/>
      <c r="KUK209" s="1217"/>
      <c r="KUL209" s="1217"/>
      <c r="KUM209" s="1217"/>
      <c r="KUN209" s="1217"/>
      <c r="KUO209" s="1217"/>
      <c r="KUP209" s="1217"/>
      <c r="KUQ209" s="1217"/>
      <c r="KUR209" s="1217"/>
      <c r="KUS209" s="1217"/>
      <c r="KUT209" s="1217"/>
      <c r="KUU209" s="1217"/>
      <c r="KUV209" s="1217"/>
      <c r="KUW209" s="1217"/>
      <c r="KUX209" s="1217"/>
      <c r="KUY209" s="1217"/>
      <c r="KUZ209" s="1217"/>
      <c r="KVA209" s="1217"/>
      <c r="KVB209" s="1217"/>
      <c r="KVC209" s="1217"/>
      <c r="KVD209" s="1217"/>
      <c r="KVE209" s="1217"/>
      <c r="KVF209" s="1217"/>
      <c r="KVG209" s="1217"/>
      <c r="KVH209" s="1217"/>
      <c r="KVI209" s="1217"/>
      <c r="KVJ209" s="1217"/>
      <c r="KVK209" s="1217"/>
      <c r="KVL209" s="1217"/>
      <c r="KVM209" s="1217"/>
      <c r="KVN209" s="1217"/>
      <c r="KVO209" s="1217"/>
      <c r="KVP209" s="1217"/>
      <c r="KVQ209" s="1217"/>
      <c r="KVR209" s="1217"/>
      <c r="KVS209" s="1217"/>
      <c r="KVT209" s="1217"/>
      <c r="KVU209" s="1217"/>
      <c r="KVV209" s="1217"/>
      <c r="KVW209" s="1217"/>
      <c r="KVX209" s="1217"/>
      <c r="KVY209" s="1217"/>
      <c r="KVZ209" s="1217"/>
      <c r="KWA209" s="1217"/>
      <c r="KWB209" s="1217"/>
      <c r="KWC209" s="1217"/>
      <c r="KWD209" s="1217"/>
      <c r="KWE209" s="1217"/>
      <c r="KWF209" s="1217"/>
      <c r="KWG209" s="1217"/>
      <c r="KWH209" s="1217"/>
      <c r="KWI209" s="1217"/>
      <c r="KWJ209" s="1217"/>
      <c r="KWK209" s="1217"/>
      <c r="KWL209" s="1217"/>
      <c r="KWM209" s="1217"/>
      <c r="KWN209" s="1217"/>
      <c r="KWO209" s="1217"/>
      <c r="KWP209" s="1217"/>
      <c r="KWQ209" s="1217"/>
      <c r="KWR209" s="1217"/>
      <c r="KWS209" s="1217"/>
      <c r="KWT209" s="1217"/>
      <c r="KWU209" s="1217"/>
      <c r="KWV209" s="1217"/>
      <c r="KWW209" s="1217"/>
      <c r="KWX209" s="1217"/>
      <c r="KWY209" s="1217"/>
      <c r="KWZ209" s="1217"/>
      <c r="KXA209" s="1217"/>
      <c r="KXB209" s="1217"/>
      <c r="KXC209" s="1217"/>
      <c r="KXD209" s="1217"/>
      <c r="KXE209" s="1217"/>
      <c r="KXF209" s="1217"/>
      <c r="KXG209" s="1217"/>
      <c r="KXH209" s="1217"/>
      <c r="KXI209" s="1217"/>
      <c r="KXJ209" s="1217"/>
      <c r="KXK209" s="1217"/>
      <c r="KXL209" s="1217"/>
      <c r="KXM209" s="1217"/>
      <c r="KXN209" s="1217"/>
      <c r="KXO209" s="1217"/>
      <c r="KXP209" s="1217"/>
      <c r="KXQ209" s="1217"/>
      <c r="KXR209" s="1217"/>
      <c r="KXS209" s="1217"/>
      <c r="KXT209" s="1217"/>
      <c r="KXU209" s="1217"/>
      <c r="KXV209" s="1217"/>
      <c r="KXW209" s="1217"/>
      <c r="KXX209" s="1217"/>
      <c r="KXY209" s="1217"/>
      <c r="KXZ209" s="1217"/>
      <c r="KYA209" s="1217"/>
      <c r="KYB209" s="1217"/>
      <c r="KYC209" s="1217"/>
      <c r="KYD209" s="1217"/>
      <c r="KYE209" s="1217"/>
      <c r="KYF209" s="1217"/>
      <c r="KYG209" s="1217"/>
      <c r="KYH209" s="1217"/>
      <c r="KYI209" s="1217"/>
      <c r="KYJ209" s="1217"/>
      <c r="KYK209" s="1217"/>
      <c r="KYL209" s="1217"/>
      <c r="KYM209" s="1217"/>
      <c r="KYN209" s="1217"/>
      <c r="KYO209" s="1217"/>
      <c r="KYP209" s="1217"/>
      <c r="KYQ209" s="1217"/>
      <c r="KYR209" s="1217"/>
      <c r="KYS209" s="1217"/>
      <c r="KYT209" s="1217"/>
      <c r="KYU209" s="1217"/>
      <c r="KYV209" s="1217"/>
      <c r="KYW209" s="1217"/>
      <c r="KYX209" s="1217"/>
      <c r="KYY209" s="1217"/>
      <c r="KYZ209" s="1217"/>
      <c r="KZA209" s="1217"/>
      <c r="KZB209" s="1217"/>
      <c r="KZC209" s="1217"/>
      <c r="KZD209" s="1217"/>
      <c r="KZE209" s="1217"/>
      <c r="KZF209" s="1217"/>
      <c r="KZG209" s="1217"/>
      <c r="KZH209" s="1217"/>
      <c r="KZI209" s="1217"/>
      <c r="KZJ209" s="1217"/>
      <c r="KZK209" s="1217"/>
      <c r="KZL209" s="1217"/>
      <c r="KZM209" s="1217"/>
      <c r="KZN209" s="1217"/>
      <c r="KZO209" s="1217"/>
      <c r="KZP209" s="1217"/>
      <c r="KZQ209" s="1217"/>
      <c r="KZR209" s="1217"/>
      <c r="KZS209" s="1217"/>
      <c r="KZT209" s="1217"/>
      <c r="KZU209" s="1217"/>
      <c r="KZV209" s="1217"/>
      <c r="KZW209" s="1217"/>
      <c r="KZX209" s="1217"/>
      <c r="KZY209" s="1217"/>
      <c r="KZZ209" s="1217"/>
      <c r="LAA209" s="1217"/>
      <c r="LAB209" s="1217"/>
      <c r="LAC209" s="1217"/>
      <c r="LAD209" s="1217"/>
      <c r="LAE209" s="1217"/>
      <c r="LAF209" s="1217"/>
      <c r="LAG209" s="1217"/>
      <c r="LAH209" s="1217"/>
      <c r="LAI209" s="1217"/>
      <c r="LAJ209" s="1217"/>
      <c r="LAK209" s="1217"/>
      <c r="LAL209" s="1217"/>
      <c r="LAM209" s="1217"/>
      <c r="LAN209" s="1217"/>
      <c r="LAO209" s="1217"/>
      <c r="LAP209" s="1217"/>
      <c r="LAQ209" s="1217"/>
      <c r="LAR209" s="1217"/>
      <c r="LAS209" s="1217"/>
      <c r="LAT209" s="1217"/>
      <c r="LAU209" s="1217"/>
      <c r="LAV209" s="1217"/>
      <c r="LAW209" s="1217"/>
      <c r="LAX209" s="1217"/>
      <c r="LAY209" s="1217"/>
      <c r="LAZ209" s="1217"/>
      <c r="LBA209" s="1217"/>
      <c r="LBB209" s="1217"/>
      <c r="LBC209" s="1217"/>
      <c r="LBD209" s="1217"/>
      <c r="LBE209" s="1217"/>
      <c r="LBF209" s="1217"/>
      <c r="LBG209" s="1217"/>
      <c r="LBH209" s="1217"/>
      <c r="LBI209" s="1217"/>
      <c r="LBJ209" s="1217"/>
      <c r="LBK209" s="1217"/>
      <c r="LBL209" s="1217"/>
      <c r="LBM209" s="1217"/>
      <c r="LBN209" s="1217"/>
      <c r="LBO209" s="1217"/>
      <c r="LBP209" s="1217"/>
      <c r="LBQ209" s="1217"/>
      <c r="LBR209" s="1217"/>
      <c r="LBS209" s="1217"/>
      <c r="LBT209" s="1217"/>
      <c r="LBU209" s="1217"/>
      <c r="LBV209" s="1217"/>
      <c r="LBW209" s="1217"/>
      <c r="LBX209" s="1217"/>
      <c r="LBY209" s="1217"/>
      <c r="LBZ209" s="1217"/>
      <c r="LCA209" s="1217"/>
      <c r="LCB209" s="1217"/>
      <c r="LCC209" s="1217"/>
      <c r="LCD209" s="1217"/>
      <c r="LCE209" s="1217"/>
      <c r="LCF209" s="1217"/>
      <c r="LCG209" s="1217"/>
      <c r="LCH209" s="1217"/>
      <c r="LCI209" s="1217"/>
      <c r="LCJ209" s="1217"/>
      <c r="LCK209" s="1217"/>
      <c r="LCL209" s="1217"/>
      <c r="LCM209" s="1217"/>
      <c r="LCN209" s="1217"/>
      <c r="LCO209" s="1217"/>
      <c r="LCP209" s="1217"/>
      <c r="LCQ209" s="1217"/>
      <c r="LCR209" s="1217"/>
      <c r="LCS209" s="1217"/>
      <c r="LCT209" s="1217"/>
      <c r="LCU209" s="1217"/>
      <c r="LCV209" s="1217"/>
      <c r="LCW209" s="1217"/>
      <c r="LCX209" s="1217"/>
      <c r="LCY209" s="1217"/>
      <c r="LCZ209" s="1217"/>
      <c r="LDA209" s="1217"/>
      <c r="LDB209" s="1217"/>
      <c r="LDC209" s="1217"/>
      <c r="LDD209" s="1217"/>
      <c r="LDE209" s="1217"/>
      <c r="LDF209" s="1217"/>
      <c r="LDG209" s="1217"/>
      <c r="LDH209" s="1217"/>
      <c r="LDI209" s="1217"/>
      <c r="LDJ209" s="1217"/>
      <c r="LDK209" s="1217"/>
      <c r="LDL209" s="1217"/>
      <c r="LDM209" s="1217"/>
      <c r="LDN209" s="1217"/>
      <c r="LDO209" s="1217"/>
      <c r="LDP209" s="1217"/>
      <c r="LDQ209" s="1217"/>
      <c r="LDR209" s="1217"/>
      <c r="LDS209" s="1217"/>
      <c r="LDT209" s="1217"/>
      <c r="LDU209" s="1217"/>
      <c r="LDV209" s="1217"/>
      <c r="LDW209" s="1217"/>
      <c r="LDX209" s="1217"/>
      <c r="LDY209" s="1217"/>
      <c r="LDZ209" s="1217"/>
      <c r="LEA209" s="1217"/>
      <c r="LEB209" s="1217"/>
      <c r="LEC209" s="1217"/>
      <c r="LED209" s="1217"/>
      <c r="LEE209" s="1217"/>
      <c r="LEF209" s="1217"/>
      <c r="LEG209" s="1217"/>
      <c r="LEH209" s="1217"/>
      <c r="LEI209" s="1217"/>
      <c r="LEJ209" s="1217"/>
      <c r="LEK209" s="1217"/>
      <c r="LEL209" s="1217"/>
      <c r="LEM209" s="1217"/>
      <c r="LEN209" s="1217"/>
      <c r="LEO209" s="1217"/>
      <c r="LEP209" s="1217"/>
      <c r="LEQ209" s="1217"/>
      <c r="LER209" s="1217"/>
      <c r="LES209" s="1217"/>
      <c r="LET209" s="1217"/>
      <c r="LEU209" s="1217"/>
      <c r="LEV209" s="1217"/>
      <c r="LEW209" s="1217"/>
      <c r="LEX209" s="1217"/>
      <c r="LEY209" s="1217"/>
      <c r="LEZ209" s="1217"/>
      <c r="LFA209" s="1217"/>
      <c r="LFB209" s="1217"/>
      <c r="LFC209" s="1217"/>
      <c r="LFD209" s="1217"/>
      <c r="LFE209" s="1217"/>
      <c r="LFF209" s="1217"/>
      <c r="LFG209" s="1217"/>
      <c r="LFH209" s="1217"/>
      <c r="LFI209" s="1217"/>
      <c r="LFJ209" s="1217"/>
      <c r="LFK209" s="1217"/>
      <c r="LFL209" s="1217"/>
      <c r="LFM209" s="1217"/>
      <c r="LFN209" s="1217"/>
      <c r="LFO209" s="1217"/>
      <c r="LFP209" s="1217"/>
      <c r="LFQ209" s="1217"/>
      <c r="LFR209" s="1217"/>
      <c r="LFS209" s="1217"/>
      <c r="LFT209" s="1217"/>
      <c r="LFU209" s="1217"/>
      <c r="LFV209" s="1217"/>
      <c r="LFW209" s="1217"/>
      <c r="LFX209" s="1217"/>
      <c r="LFY209" s="1217"/>
      <c r="LFZ209" s="1217"/>
      <c r="LGA209" s="1217"/>
      <c r="LGB209" s="1217"/>
      <c r="LGC209" s="1217"/>
      <c r="LGD209" s="1217"/>
      <c r="LGE209" s="1217"/>
      <c r="LGF209" s="1217"/>
      <c r="LGG209" s="1217"/>
      <c r="LGH209" s="1217"/>
      <c r="LGI209" s="1217"/>
      <c r="LGJ209" s="1217"/>
      <c r="LGK209" s="1217"/>
      <c r="LGL209" s="1217"/>
      <c r="LGM209" s="1217"/>
      <c r="LGN209" s="1217"/>
      <c r="LGO209" s="1217"/>
      <c r="LGP209" s="1217"/>
      <c r="LGQ209" s="1217"/>
      <c r="LGR209" s="1217"/>
      <c r="LGS209" s="1217"/>
      <c r="LGT209" s="1217"/>
      <c r="LGU209" s="1217"/>
      <c r="LGV209" s="1217"/>
      <c r="LGW209" s="1217"/>
      <c r="LGX209" s="1217"/>
      <c r="LGY209" s="1217"/>
      <c r="LGZ209" s="1217"/>
      <c r="LHA209" s="1217"/>
      <c r="LHB209" s="1217"/>
      <c r="LHC209" s="1217"/>
      <c r="LHD209" s="1217"/>
      <c r="LHE209" s="1217"/>
      <c r="LHF209" s="1217"/>
      <c r="LHG209" s="1217"/>
      <c r="LHH209" s="1217"/>
      <c r="LHI209" s="1217"/>
      <c r="LHJ209" s="1217"/>
      <c r="LHK209" s="1217"/>
      <c r="LHL209" s="1217"/>
      <c r="LHM209" s="1217"/>
      <c r="LHN209" s="1217"/>
      <c r="LHO209" s="1217"/>
      <c r="LHP209" s="1217"/>
      <c r="LHQ209" s="1217"/>
      <c r="LHR209" s="1217"/>
      <c r="LHS209" s="1217"/>
      <c r="LHT209" s="1217"/>
      <c r="LHU209" s="1217"/>
      <c r="LHV209" s="1217"/>
      <c r="LHW209" s="1217"/>
      <c r="LHX209" s="1217"/>
      <c r="LHY209" s="1217"/>
      <c r="LHZ209" s="1217"/>
      <c r="LIA209" s="1217"/>
      <c r="LIB209" s="1217"/>
      <c r="LIC209" s="1217"/>
      <c r="LID209" s="1217"/>
      <c r="LIE209" s="1217"/>
      <c r="LIF209" s="1217"/>
      <c r="LIG209" s="1217"/>
      <c r="LIH209" s="1217"/>
      <c r="LII209" s="1217"/>
      <c r="LIJ209" s="1217"/>
      <c r="LIK209" s="1217"/>
      <c r="LIL209" s="1217"/>
      <c r="LIM209" s="1217"/>
      <c r="LIN209" s="1217"/>
      <c r="LIO209" s="1217"/>
      <c r="LIP209" s="1217"/>
      <c r="LIQ209" s="1217"/>
      <c r="LIR209" s="1217"/>
      <c r="LIS209" s="1217"/>
      <c r="LIT209" s="1217"/>
      <c r="LIU209" s="1217"/>
      <c r="LIV209" s="1217"/>
      <c r="LIW209" s="1217"/>
      <c r="LIX209" s="1217"/>
      <c r="LIY209" s="1217"/>
      <c r="LIZ209" s="1217"/>
      <c r="LJA209" s="1217"/>
      <c r="LJB209" s="1217"/>
      <c r="LJC209" s="1217"/>
      <c r="LJD209" s="1217"/>
      <c r="LJE209" s="1217"/>
      <c r="LJF209" s="1217"/>
      <c r="LJG209" s="1217"/>
      <c r="LJH209" s="1217"/>
      <c r="LJI209" s="1217"/>
      <c r="LJJ209" s="1217"/>
      <c r="LJK209" s="1217"/>
      <c r="LJL209" s="1217"/>
      <c r="LJM209" s="1217"/>
      <c r="LJN209" s="1217"/>
      <c r="LJO209" s="1217"/>
      <c r="LJP209" s="1217"/>
      <c r="LJQ209" s="1217"/>
      <c r="LJR209" s="1217"/>
      <c r="LJS209" s="1217"/>
      <c r="LJT209" s="1217"/>
      <c r="LJU209" s="1217"/>
      <c r="LJV209" s="1217"/>
      <c r="LJW209" s="1217"/>
      <c r="LJX209" s="1217"/>
      <c r="LJY209" s="1217"/>
      <c r="LJZ209" s="1217"/>
      <c r="LKA209" s="1217"/>
      <c r="LKB209" s="1217"/>
      <c r="LKC209" s="1217"/>
      <c r="LKD209" s="1217"/>
      <c r="LKE209" s="1217"/>
      <c r="LKF209" s="1217"/>
      <c r="LKG209" s="1217"/>
      <c r="LKH209" s="1217"/>
      <c r="LKI209" s="1217"/>
      <c r="LKJ209" s="1217"/>
      <c r="LKK209" s="1217"/>
      <c r="LKL209" s="1217"/>
      <c r="LKM209" s="1217"/>
      <c r="LKN209" s="1217"/>
      <c r="LKO209" s="1217"/>
      <c r="LKP209" s="1217"/>
      <c r="LKQ209" s="1217"/>
      <c r="LKR209" s="1217"/>
      <c r="LKS209" s="1217"/>
      <c r="LKT209" s="1217"/>
      <c r="LKU209" s="1217"/>
      <c r="LKV209" s="1217"/>
      <c r="LKW209" s="1217"/>
      <c r="LKX209" s="1217"/>
      <c r="LKY209" s="1217"/>
      <c r="LKZ209" s="1217"/>
      <c r="LLA209" s="1217"/>
      <c r="LLB209" s="1217"/>
      <c r="LLC209" s="1217"/>
      <c r="LLD209" s="1217"/>
      <c r="LLE209" s="1217"/>
      <c r="LLF209" s="1217"/>
      <c r="LLG209" s="1217"/>
      <c r="LLH209" s="1217"/>
      <c r="LLI209" s="1217"/>
      <c r="LLJ209" s="1217"/>
      <c r="LLK209" s="1217"/>
      <c r="LLL209" s="1217"/>
      <c r="LLM209" s="1217"/>
      <c r="LLN209" s="1217"/>
      <c r="LLO209" s="1217"/>
      <c r="LLP209" s="1217"/>
      <c r="LLQ209" s="1217"/>
      <c r="LLR209" s="1217"/>
      <c r="LLS209" s="1217"/>
      <c r="LLT209" s="1217"/>
      <c r="LLU209" s="1217"/>
      <c r="LLV209" s="1217"/>
      <c r="LLW209" s="1217"/>
      <c r="LLX209" s="1217"/>
      <c r="LLY209" s="1217"/>
      <c r="LLZ209" s="1217"/>
      <c r="LMA209" s="1217"/>
      <c r="LMB209" s="1217"/>
      <c r="LMC209" s="1217"/>
      <c r="LMD209" s="1217"/>
      <c r="LME209" s="1217"/>
      <c r="LMF209" s="1217"/>
      <c r="LMG209" s="1217"/>
      <c r="LMH209" s="1217"/>
      <c r="LMI209" s="1217"/>
      <c r="LMJ209" s="1217"/>
      <c r="LMK209" s="1217"/>
      <c r="LML209" s="1217"/>
      <c r="LMM209" s="1217"/>
      <c r="LMN209" s="1217"/>
      <c r="LMO209" s="1217"/>
      <c r="LMP209" s="1217"/>
      <c r="LMQ209" s="1217"/>
      <c r="LMR209" s="1217"/>
      <c r="LMS209" s="1217"/>
      <c r="LMT209" s="1217"/>
      <c r="LMU209" s="1217"/>
      <c r="LMV209" s="1217"/>
      <c r="LMW209" s="1217"/>
      <c r="LMX209" s="1217"/>
      <c r="LMY209" s="1217"/>
      <c r="LMZ209" s="1217"/>
      <c r="LNA209" s="1217"/>
      <c r="LNB209" s="1217"/>
      <c r="LNC209" s="1217"/>
      <c r="LND209" s="1217"/>
      <c r="LNE209" s="1217"/>
      <c r="LNF209" s="1217"/>
      <c r="LNG209" s="1217"/>
      <c r="LNH209" s="1217"/>
      <c r="LNI209" s="1217"/>
      <c r="LNJ209" s="1217"/>
      <c r="LNK209" s="1217"/>
      <c r="LNL209" s="1217"/>
      <c r="LNM209" s="1217"/>
      <c r="LNN209" s="1217"/>
      <c r="LNO209" s="1217"/>
      <c r="LNP209" s="1217"/>
      <c r="LNQ209" s="1217"/>
      <c r="LNR209" s="1217"/>
      <c r="LNS209" s="1217"/>
      <c r="LNT209" s="1217"/>
      <c r="LNU209" s="1217"/>
      <c r="LNV209" s="1217"/>
      <c r="LNW209" s="1217"/>
      <c r="LNX209" s="1217"/>
      <c r="LNY209" s="1217"/>
      <c r="LNZ209" s="1217"/>
      <c r="LOA209" s="1217"/>
      <c r="LOB209" s="1217"/>
      <c r="LOC209" s="1217"/>
      <c r="LOD209" s="1217"/>
      <c r="LOE209" s="1217"/>
      <c r="LOF209" s="1217"/>
      <c r="LOG209" s="1217"/>
      <c r="LOH209" s="1217"/>
      <c r="LOI209" s="1217"/>
      <c r="LOJ209" s="1217"/>
      <c r="LOK209" s="1217"/>
      <c r="LOL209" s="1217"/>
      <c r="LOM209" s="1217"/>
      <c r="LON209" s="1217"/>
      <c r="LOO209" s="1217"/>
      <c r="LOP209" s="1217"/>
      <c r="LOQ209" s="1217"/>
      <c r="LOR209" s="1217"/>
      <c r="LOS209" s="1217"/>
      <c r="LOT209" s="1217"/>
      <c r="LOU209" s="1217"/>
      <c r="LOV209" s="1217"/>
      <c r="LOW209" s="1217"/>
      <c r="LOX209" s="1217"/>
      <c r="LOY209" s="1217"/>
      <c r="LOZ209" s="1217"/>
      <c r="LPA209" s="1217"/>
      <c r="LPB209" s="1217"/>
      <c r="LPC209" s="1217"/>
      <c r="LPD209" s="1217"/>
      <c r="LPE209" s="1217"/>
      <c r="LPF209" s="1217"/>
      <c r="LPG209" s="1217"/>
      <c r="LPH209" s="1217"/>
      <c r="LPI209" s="1217"/>
      <c r="LPJ209" s="1217"/>
      <c r="LPK209" s="1217"/>
      <c r="LPL209" s="1217"/>
      <c r="LPM209" s="1217"/>
      <c r="LPN209" s="1217"/>
      <c r="LPO209" s="1217"/>
      <c r="LPP209" s="1217"/>
      <c r="LPQ209" s="1217"/>
      <c r="LPR209" s="1217"/>
      <c r="LPS209" s="1217"/>
      <c r="LPT209" s="1217"/>
      <c r="LPU209" s="1217"/>
      <c r="LPV209" s="1217"/>
      <c r="LPW209" s="1217"/>
      <c r="LPX209" s="1217"/>
      <c r="LPY209" s="1217"/>
      <c r="LPZ209" s="1217"/>
      <c r="LQA209" s="1217"/>
      <c r="LQB209" s="1217"/>
      <c r="LQC209" s="1217"/>
      <c r="LQD209" s="1217"/>
      <c r="LQE209" s="1217"/>
      <c r="LQF209" s="1217"/>
      <c r="LQG209" s="1217"/>
      <c r="LQH209" s="1217"/>
      <c r="LQI209" s="1217"/>
      <c r="LQJ209" s="1217"/>
      <c r="LQK209" s="1217"/>
      <c r="LQL209" s="1217"/>
      <c r="LQM209" s="1217"/>
      <c r="LQN209" s="1217"/>
      <c r="LQO209" s="1217"/>
      <c r="LQP209" s="1217"/>
      <c r="LQQ209" s="1217"/>
      <c r="LQR209" s="1217"/>
      <c r="LQS209" s="1217"/>
      <c r="LQT209" s="1217"/>
      <c r="LQU209" s="1217"/>
      <c r="LQV209" s="1217"/>
      <c r="LQW209" s="1217"/>
      <c r="LQX209" s="1217"/>
      <c r="LQY209" s="1217"/>
      <c r="LQZ209" s="1217"/>
      <c r="LRA209" s="1217"/>
      <c r="LRB209" s="1217"/>
      <c r="LRC209" s="1217"/>
      <c r="LRD209" s="1217"/>
      <c r="LRE209" s="1217"/>
      <c r="LRF209" s="1217"/>
      <c r="LRG209" s="1217"/>
      <c r="LRH209" s="1217"/>
      <c r="LRI209" s="1217"/>
      <c r="LRJ209" s="1217"/>
      <c r="LRK209" s="1217"/>
      <c r="LRL209" s="1217"/>
      <c r="LRM209" s="1217"/>
      <c r="LRN209" s="1217"/>
      <c r="LRO209" s="1217"/>
      <c r="LRP209" s="1217"/>
      <c r="LRQ209" s="1217"/>
      <c r="LRR209" s="1217"/>
      <c r="LRS209" s="1217"/>
      <c r="LRT209" s="1217"/>
      <c r="LRU209" s="1217"/>
      <c r="LRV209" s="1217"/>
      <c r="LRW209" s="1217"/>
      <c r="LRX209" s="1217"/>
      <c r="LRY209" s="1217"/>
      <c r="LRZ209" s="1217"/>
      <c r="LSA209" s="1217"/>
      <c r="LSB209" s="1217"/>
      <c r="LSC209" s="1217"/>
      <c r="LSD209" s="1217"/>
      <c r="LSE209" s="1217"/>
      <c r="LSF209" s="1217"/>
      <c r="LSG209" s="1217"/>
      <c r="LSH209" s="1217"/>
      <c r="LSI209" s="1217"/>
      <c r="LSJ209" s="1217"/>
      <c r="LSK209" s="1217"/>
      <c r="LSL209" s="1217"/>
      <c r="LSM209" s="1217"/>
      <c r="LSN209" s="1217"/>
      <c r="LSO209" s="1217"/>
      <c r="LSP209" s="1217"/>
      <c r="LSQ209" s="1217"/>
      <c r="LSR209" s="1217"/>
      <c r="LSS209" s="1217"/>
      <c r="LST209" s="1217"/>
      <c r="LSU209" s="1217"/>
      <c r="LSV209" s="1217"/>
      <c r="LSW209" s="1217"/>
      <c r="LSX209" s="1217"/>
      <c r="LSY209" s="1217"/>
      <c r="LSZ209" s="1217"/>
      <c r="LTA209" s="1217"/>
      <c r="LTB209" s="1217"/>
      <c r="LTC209" s="1217"/>
      <c r="LTD209" s="1217"/>
      <c r="LTE209" s="1217"/>
      <c r="LTF209" s="1217"/>
      <c r="LTG209" s="1217"/>
      <c r="LTH209" s="1217"/>
      <c r="LTI209" s="1217"/>
      <c r="LTJ209" s="1217"/>
      <c r="LTK209" s="1217"/>
      <c r="LTL209" s="1217"/>
      <c r="LTM209" s="1217"/>
      <c r="LTN209" s="1217"/>
      <c r="LTO209" s="1217"/>
      <c r="LTP209" s="1217"/>
      <c r="LTQ209" s="1217"/>
      <c r="LTR209" s="1217"/>
      <c r="LTS209" s="1217"/>
      <c r="LTT209" s="1217"/>
      <c r="LTU209" s="1217"/>
      <c r="LTV209" s="1217"/>
      <c r="LTW209" s="1217"/>
      <c r="LTX209" s="1217"/>
      <c r="LTY209" s="1217"/>
      <c r="LTZ209" s="1217"/>
      <c r="LUA209" s="1217"/>
      <c r="LUB209" s="1217"/>
      <c r="LUC209" s="1217"/>
      <c r="LUD209" s="1217"/>
      <c r="LUE209" s="1217"/>
      <c r="LUF209" s="1217"/>
      <c r="LUG209" s="1217"/>
      <c r="LUH209" s="1217"/>
      <c r="LUI209" s="1217"/>
      <c r="LUJ209" s="1217"/>
      <c r="LUK209" s="1217"/>
      <c r="LUL209" s="1217"/>
      <c r="LUM209" s="1217"/>
      <c r="LUN209" s="1217"/>
      <c r="LUO209" s="1217"/>
      <c r="LUP209" s="1217"/>
      <c r="LUQ209" s="1217"/>
      <c r="LUR209" s="1217"/>
      <c r="LUS209" s="1217"/>
      <c r="LUT209" s="1217"/>
      <c r="LUU209" s="1217"/>
      <c r="LUV209" s="1217"/>
      <c r="LUW209" s="1217"/>
      <c r="LUX209" s="1217"/>
      <c r="LUY209" s="1217"/>
      <c r="LUZ209" s="1217"/>
      <c r="LVA209" s="1217"/>
      <c r="LVB209" s="1217"/>
      <c r="LVC209" s="1217"/>
      <c r="LVD209" s="1217"/>
      <c r="LVE209" s="1217"/>
      <c r="LVF209" s="1217"/>
      <c r="LVG209" s="1217"/>
      <c r="LVH209" s="1217"/>
      <c r="LVI209" s="1217"/>
      <c r="LVJ209" s="1217"/>
      <c r="LVK209" s="1217"/>
      <c r="LVL209" s="1217"/>
      <c r="LVM209" s="1217"/>
      <c r="LVN209" s="1217"/>
      <c r="LVO209" s="1217"/>
      <c r="LVP209" s="1217"/>
      <c r="LVQ209" s="1217"/>
      <c r="LVR209" s="1217"/>
      <c r="LVS209" s="1217"/>
      <c r="LVT209" s="1217"/>
      <c r="LVU209" s="1217"/>
      <c r="LVV209" s="1217"/>
      <c r="LVW209" s="1217"/>
      <c r="LVX209" s="1217"/>
      <c r="LVY209" s="1217"/>
      <c r="LVZ209" s="1217"/>
      <c r="LWA209" s="1217"/>
      <c r="LWB209" s="1217"/>
      <c r="LWC209" s="1217"/>
      <c r="LWD209" s="1217"/>
      <c r="LWE209" s="1217"/>
      <c r="LWF209" s="1217"/>
      <c r="LWG209" s="1217"/>
      <c r="LWH209" s="1217"/>
      <c r="LWI209" s="1217"/>
      <c r="LWJ209" s="1217"/>
      <c r="LWK209" s="1217"/>
      <c r="LWL209" s="1217"/>
      <c r="LWM209" s="1217"/>
      <c r="LWN209" s="1217"/>
      <c r="LWO209" s="1217"/>
      <c r="LWP209" s="1217"/>
      <c r="LWQ209" s="1217"/>
      <c r="LWR209" s="1217"/>
      <c r="LWS209" s="1217"/>
      <c r="LWT209" s="1217"/>
      <c r="LWU209" s="1217"/>
      <c r="LWV209" s="1217"/>
      <c r="LWW209" s="1217"/>
      <c r="LWX209" s="1217"/>
      <c r="LWY209" s="1217"/>
      <c r="LWZ209" s="1217"/>
      <c r="LXA209" s="1217"/>
      <c r="LXB209" s="1217"/>
      <c r="LXC209" s="1217"/>
      <c r="LXD209" s="1217"/>
      <c r="LXE209" s="1217"/>
      <c r="LXF209" s="1217"/>
      <c r="LXG209" s="1217"/>
      <c r="LXH209" s="1217"/>
      <c r="LXI209" s="1217"/>
      <c r="LXJ209" s="1217"/>
      <c r="LXK209" s="1217"/>
      <c r="LXL209" s="1217"/>
      <c r="LXM209" s="1217"/>
      <c r="LXN209" s="1217"/>
      <c r="LXO209" s="1217"/>
      <c r="LXP209" s="1217"/>
      <c r="LXQ209" s="1217"/>
      <c r="LXR209" s="1217"/>
      <c r="LXS209" s="1217"/>
      <c r="LXT209" s="1217"/>
      <c r="LXU209" s="1217"/>
      <c r="LXV209" s="1217"/>
      <c r="LXW209" s="1217"/>
      <c r="LXX209" s="1217"/>
      <c r="LXY209" s="1217"/>
      <c r="LXZ209" s="1217"/>
      <c r="LYA209" s="1217"/>
      <c r="LYB209" s="1217"/>
      <c r="LYC209" s="1217"/>
      <c r="LYD209" s="1217"/>
      <c r="LYE209" s="1217"/>
      <c r="LYF209" s="1217"/>
      <c r="LYG209" s="1217"/>
      <c r="LYH209" s="1217"/>
      <c r="LYI209" s="1217"/>
      <c r="LYJ209" s="1217"/>
      <c r="LYK209" s="1217"/>
      <c r="LYL209" s="1217"/>
      <c r="LYM209" s="1217"/>
      <c r="LYN209" s="1217"/>
      <c r="LYO209" s="1217"/>
      <c r="LYP209" s="1217"/>
      <c r="LYQ209" s="1217"/>
      <c r="LYR209" s="1217"/>
      <c r="LYS209" s="1217"/>
      <c r="LYT209" s="1217"/>
      <c r="LYU209" s="1217"/>
      <c r="LYV209" s="1217"/>
      <c r="LYW209" s="1217"/>
      <c r="LYX209" s="1217"/>
      <c r="LYY209" s="1217"/>
      <c r="LYZ209" s="1217"/>
      <c r="LZA209" s="1217"/>
      <c r="LZB209" s="1217"/>
      <c r="LZC209" s="1217"/>
      <c r="LZD209" s="1217"/>
      <c r="LZE209" s="1217"/>
      <c r="LZF209" s="1217"/>
      <c r="LZG209" s="1217"/>
      <c r="LZH209" s="1217"/>
      <c r="LZI209" s="1217"/>
      <c r="LZJ209" s="1217"/>
      <c r="LZK209" s="1217"/>
      <c r="LZL209" s="1217"/>
      <c r="LZM209" s="1217"/>
      <c r="LZN209" s="1217"/>
      <c r="LZO209" s="1217"/>
      <c r="LZP209" s="1217"/>
      <c r="LZQ209" s="1217"/>
      <c r="LZR209" s="1217"/>
      <c r="LZS209" s="1217"/>
      <c r="LZT209" s="1217"/>
      <c r="LZU209" s="1217"/>
      <c r="LZV209" s="1217"/>
      <c r="LZW209" s="1217"/>
      <c r="LZX209" s="1217"/>
      <c r="LZY209" s="1217"/>
      <c r="LZZ209" s="1217"/>
      <c r="MAA209" s="1217"/>
      <c r="MAB209" s="1217"/>
      <c r="MAC209" s="1217"/>
      <c r="MAD209" s="1217"/>
      <c r="MAE209" s="1217"/>
      <c r="MAF209" s="1217"/>
      <c r="MAG209" s="1217"/>
      <c r="MAH209" s="1217"/>
      <c r="MAI209" s="1217"/>
      <c r="MAJ209" s="1217"/>
      <c r="MAK209" s="1217"/>
      <c r="MAL209" s="1217"/>
      <c r="MAM209" s="1217"/>
      <c r="MAN209" s="1217"/>
      <c r="MAO209" s="1217"/>
      <c r="MAP209" s="1217"/>
      <c r="MAQ209" s="1217"/>
      <c r="MAR209" s="1217"/>
      <c r="MAS209" s="1217"/>
      <c r="MAT209" s="1217"/>
      <c r="MAU209" s="1217"/>
      <c r="MAV209" s="1217"/>
      <c r="MAW209" s="1217"/>
      <c r="MAX209" s="1217"/>
      <c r="MAY209" s="1217"/>
      <c r="MAZ209" s="1217"/>
      <c r="MBA209" s="1217"/>
      <c r="MBB209" s="1217"/>
      <c r="MBC209" s="1217"/>
      <c r="MBD209" s="1217"/>
      <c r="MBE209" s="1217"/>
      <c r="MBF209" s="1217"/>
      <c r="MBG209" s="1217"/>
      <c r="MBH209" s="1217"/>
      <c r="MBI209" s="1217"/>
      <c r="MBJ209" s="1217"/>
      <c r="MBK209" s="1217"/>
      <c r="MBL209" s="1217"/>
      <c r="MBM209" s="1217"/>
      <c r="MBN209" s="1217"/>
      <c r="MBO209" s="1217"/>
      <c r="MBP209" s="1217"/>
      <c r="MBQ209" s="1217"/>
      <c r="MBR209" s="1217"/>
      <c r="MBS209" s="1217"/>
      <c r="MBT209" s="1217"/>
      <c r="MBU209" s="1217"/>
      <c r="MBV209" s="1217"/>
      <c r="MBW209" s="1217"/>
      <c r="MBX209" s="1217"/>
      <c r="MBY209" s="1217"/>
      <c r="MBZ209" s="1217"/>
      <c r="MCA209" s="1217"/>
      <c r="MCB209" s="1217"/>
      <c r="MCC209" s="1217"/>
      <c r="MCD209" s="1217"/>
      <c r="MCE209" s="1217"/>
      <c r="MCF209" s="1217"/>
      <c r="MCG209" s="1217"/>
      <c r="MCH209" s="1217"/>
      <c r="MCI209" s="1217"/>
      <c r="MCJ209" s="1217"/>
      <c r="MCK209" s="1217"/>
      <c r="MCL209" s="1217"/>
      <c r="MCM209" s="1217"/>
      <c r="MCN209" s="1217"/>
      <c r="MCO209" s="1217"/>
      <c r="MCP209" s="1217"/>
      <c r="MCQ209" s="1217"/>
      <c r="MCR209" s="1217"/>
      <c r="MCS209" s="1217"/>
      <c r="MCT209" s="1217"/>
      <c r="MCU209" s="1217"/>
      <c r="MCV209" s="1217"/>
      <c r="MCW209" s="1217"/>
      <c r="MCX209" s="1217"/>
      <c r="MCY209" s="1217"/>
      <c r="MCZ209" s="1217"/>
      <c r="MDA209" s="1217"/>
      <c r="MDB209" s="1217"/>
      <c r="MDC209" s="1217"/>
      <c r="MDD209" s="1217"/>
      <c r="MDE209" s="1217"/>
      <c r="MDF209" s="1217"/>
      <c r="MDG209" s="1217"/>
      <c r="MDH209" s="1217"/>
      <c r="MDI209" s="1217"/>
      <c r="MDJ209" s="1217"/>
      <c r="MDK209" s="1217"/>
      <c r="MDL209" s="1217"/>
      <c r="MDM209" s="1217"/>
      <c r="MDN209" s="1217"/>
      <c r="MDO209" s="1217"/>
      <c r="MDP209" s="1217"/>
      <c r="MDQ209" s="1217"/>
      <c r="MDR209" s="1217"/>
      <c r="MDS209" s="1217"/>
      <c r="MDT209" s="1217"/>
      <c r="MDU209" s="1217"/>
      <c r="MDV209" s="1217"/>
      <c r="MDW209" s="1217"/>
      <c r="MDX209" s="1217"/>
      <c r="MDY209" s="1217"/>
      <c r="MDZ209" s="1217"/>
      <c r="MEA209" s="1217"/>
      <c r="MEB209" s="1217"/>
      <c r="MEC209" s="1217"/>
      <c r="MED209" s="1217"/>
      <c r="MEE209" s="1217"/>
      <c r="MEF209" s="1217"/>
      <c r="MEG209" s="1217"/>
      <c r="MEH209" s="1217"/>
      <c r="MEI209" s="1217"/>
      <c r="MEJ209" s="1217"/>
      <c r="MEK209" s="1217"/>
      <c r="MEL209" s="1217"/>
      <c r="MEM209" s="1217"/>
      <c r="MEN209" s="1217"/>
      <c r="MEO209" s="1217"/>
      <c r="MEP209" s="1217"/>
      <c r="MEQ209" s="1217"/>
      <c r="MER209" s="1217"/>
      <c r="MES209" s="1217"/>
      <c r="MET209" s="1217"/>
      <c r="MEU209" s="1217"/>
      <c r="MEV209" s="1217"/>
      <c r="MEW209" s="1217"/>
      <c r="MEX209" s="1217"/>
      <c r="MEY209" s="1217"/>
      <c r="MEZ209" s="1217"/>
      <c r="MFA209" s="1217"/>
      <c r="MFB209" s="1217"/>
      <c r="MFC209" s="1217"/>
      <c r="MFD209" s="1217"/>
      <c r="MFE209" s="1217"/>
      <c r="MFF209" s="1217"/>
      <c r="MFG209" s="1217"/>
      <c r="MFH209" s="1217"/>
      <c r="MFI209" s="1217"/>
      <c r="MFJ209" s="1217"/>
      <c r="MFK209" s="1217"/>
      <c r="MFL209" s="1217"/>
      <c r="MFM209" s="1217"/>
      <c r="MFN209" s="1217"/>
      <c r="MFO209" s="1217"/>
      <c r="MFP209" s="1217"/>
      <c r="MFQ209" s="1217"/>
      <c r="MFR209" s="1217"/>
      <c r="MFS209" s="1217"/>
      <c r="MFT209" s="1217"/>
      <c r="MFU209" s="1217"/>
      <c r="MFV209" s="1217"/>
      <c r="MFW209" s="1217"/>
      <c r="MFX209" s="1217"/>
      <c r="MFY209" s="1217"/>
      <c r="MFZ209" s="1217"/>
      <c r="MGA209" s="1217"/>
      <c r="MGB209" s="1217"/>
      <c r="MGC209" s="1217"/>
      <c r="MGD209" s="1217"/>
      <c r="MGE209" s="1217"/>
      <c r="MGF209" s="1217"/>
      <c r="MGG209" s="1217"/>
      <c r="MGH209" s="1217"/>
      <c r="MGI209" s="1217"/>
      <c r="MGJ209" s="1217"/>
      <c r="MGK209" s="1217"/>
      <c r="MGL209" s="1217"/>
      <c r="MGM209" s="1217"/>
      <c r="MGN209" s="1217"/>
      <c r="MGO209" s="1217"/>
      <c r="MGP209" s="1217"/>
      <c r="MGQ209" s="1217"/>
      <c r="MGR209" s="1217"/>
      <c r="MGS209" s="1217"/>
      <c r="MGT209" s="1217"/>
      <c r="MGU209" s="1217"/>
      <c r="MGV209" s="1217"/>
      <c r="MGW209" s="1217"/>
      <c r="MGX209" s="1217"/>
      <c r="MGY209" s="1217"/>
      <c r="MGZ209" s="1217"/>
      <c r="MHA209" s="1217"/>
      <c r="MHB209" s="1217"/>
      <c r="MHC209" s="1217"/>
      <c r="MHD209" s="1217"/>
      <c r="MHE209" s="1217"/>
      <c r="MHF209" s="1217"/>
      <c r="MHG209" s="1217"/>
      <c r="MHH209" s="1217"/>
      <c r="MHI209" s="1217"/>
      <c r="MHJ209" s="1217"/>
      <c r="MHK209" s="1217"/>
      <c r="MHL209" s="1217"/>
      <c r="MHM209" s="1217"/>
      <c r="MHN209" s="1217"/>
      <c r="MHO209" s="1217"/>
      <c r="MHP209" s="1217"/>
      <c r="MHQ209" s="1217"/>
      <c r="MHR209" s="1217"/>
      <c r="MHS209" s="1217"/>
      <c r="MHT209" s="1217"/>
      <c r="MHU209" s="1217"/>
      <c r="MHV209" s="1217"/>
      <c r="MHW209" s="1217"/>
      <c r="MHX209" s="1217"/>
      <c r="MHY209" s="1217"/>
      <c r="MHZ209" s="1217"/>
      <c r="MIA209" s="1217"/>
      <c r="MIB209" s="1217"/>
      <c r="MIC209" s="1217"/>
      <c r="MID209" s="1217"/>
      <c r="MIE209" s="1217"/>
      <c r="MIF209" s="1217"/>
      <c r="MIG209" s="1217"/>
      <c r="MIH209" s="1217"/>
      <c r="MII209" s="1217"/>
      <c r="MIJ209" s="1217"/>
      <c r="MIK209" s="1217"/>
      <c r="MIL209" s="1217"/>
      <c r="MIM209" s="1217"/>
      <c r="MIN209" s="1217"/>
      <c r="MIO209" s="1217"/>
      <c r="MIP209" s="1217"/>
      <c r="MIQ209" s="1217"/>
      <c r="MIR209" s="1217"/>
      <c r="MIS209" s="1217"/>
      <c r="MIT209" s="1217"/>
      <c r="MIU209" s="1217"/>
      <c r="MIV209" s="1217"/>
      <c r="MIW209" s="1217"/>
      <c r="MIX209" s="1217"/>
      <c r="MIY209" s="1217"/>
      <c r="MIZ209" s="1217"/>
      <c r="MJA209" s="1217"/>
      <c r="MJB209" s="1217"/>
      <c r="MJC209" s="1217"/>
      <c r="MJD209" s="1217"/>
      <c r="MJE209" s="1217"/>
      <c r="MJF209" s="1217"/>
      <c r="MJG209" s="1217"/>
      <c r="MJH209" s="1217"/>
      <c r="MJI209" s="1217"/>
      <c r="MJJ209" s="1217"/>
      <c r="MJK209" s="1217"/>
      <c r="MJL209" s="1217"/>
      <c r="MJM209" s="1217"/>
      <c r="MJN209" s="1217"/>
      <c r="MJO209" s="1217"/>
      <c r="MJP209" s="1217"/>
      <c r="MJQ209" s="1217"/>
      <c r="MJR209" s="1217"/>
      <c r="MJS209" s="1217"/>
      <c r="MJT209" s="1217"/>
      <c r="MJU209" s="1217"/>
      <c r="MJV209" s="1217"/>
      <c r="MJW209" s="1217"/>
      <c r="MJX209" s="1217"/>
      <c r="MJY209" s="1217"/>
      <c r="MJZ209" s="1217"/>
      <c r="MKA209" s="1217"/>
      <c r="MKB209" s="1217"/>
      <c r="MKC209" s="1217"/>
      <c r="MKD209" s="1217"/>
      <c r="MKE209" s="1217"/>
      <c r="MKF209" s="1217"/>
      <c r="MKG209" s="1217"/>
      <c r="MKH209" s="1217"/>
      <c r="MKI209" s="1217"/>
      <c r="MKJ209" s="1217"/>
      <c r="MKK209" s="1217"/>
      <c r="MKL209" s="1217"/>
      <c r="MKM209" s="1217"/>
      <c r="MKN209" s="1217"/>
      <c r="MKO209" s="1217"/>
      <c r="MKP209" s="1217"/>
      <c r="MKQ209" s="1217"/>
      <c r="MKR209" s="1217"/>
      <c r="MKS209" s="1217"/>
      <c r="MKT209" s="1217"/>
      <c r="MKU209" s="1217"/>
      <c r="MKV209" s="1217"/>
      <c r="MKW209" s="1217"/>
      <c r="MKX209" s="1217"/>
      <c r="MKY209" s="1217"/>
      <c r="MKZ209" s="1217"/>
      <c r="MLA209" s="1217"/>
      <c r="MLB209" s="1217"/>
      <c r="MLC209" s="1217"/>
      <c r="MLD209" s="1217"/>
      <c r="MLE209" s="1217"/>
      <c r="MLF209" s="1217"/>
      <c r="MLG209" s="1217"/>
      <c r="MLH209" s="1217"/>
      <c r="MLI209" s="1217"/>
      <c r="MLJ209" s="1217"/>
      <c r="MLK209" s="1217"/>
      <c r="MLL209" s="1217"/>
      <c r="MLM209" s="1217"/>
      <c r="MLN209" s="1217"/>
      <c r="MLO209" s="1217"/>
      <c r="MLP209" s="1217"/>
      <c r="MLQ209" s="1217"/>
      <c r="MLR209" s="1217"/>
      <c r="MLS209" s="1217"/>
      <c r="MLT209" s="1217"/>
      <c r="MLU209" s="1217"/>
      <c r="MLV209" s="1217"/>
      <c r="MLW209" s="1217"/>
      <c r="MLX209" s="1217"/>
      <c r="MLY209" s="1217"/>
      <c r="MLZ209" s="1217"/>
      <c r="MMA209" s="1217"/>
      <c r="MMB209" s="1217"/>
      <c r="MMC209" s="1217"/>
      <c r="MMD209" s="1217"/>
      <c r="MME209" s="1217"/>
      <c r="MMF209" s="1217"/>
      <c r="MMG209" s="1217"/>
      <c r="MMH209" s="1217"/>
      <c r="MMI209" s="1217"/>
      <c r="MMJ209" s="1217"/>
      <c r="MMK209" s="1217"/>
      <c r="MML209" s="1217"/>
      <c r="MMM209" s="1217"/>
      <c r="MMN209" s="1217"/>
      <c r="MMO209" s="1217"/>
      <c r="MMP209" s="1217"/>
      <c r="MMQ209" s="1217"/>
      <c r="MMR209" s="1217"/>
      <c r="MMS209" s="1217"/>
      <c r="MMT209" s="1217"/>
      <c r="MMU209" s="1217"/>
      <c r="MMV209" s="1217"/>
      <c r="MMW209" s="1217"/>
      <c r="MMX209" s="1217"/>
      <c r="MMY209" s="1217"/>
      <c r="MMZ209" s="1217"/>
      <c r="MNA209" s="1217"/>
      <c r="MNB209" s="1217"/>
      <c r="MNC209" s="1217"/>
      <c r="MND209" s="1217"/>
      <c r="MNE209" s="1217"/>
      <c r="MNF209" s="1217"/>
      <c r="MNG209" s="1217"/>
      <c r="MNH209" s="1217"/>
      <c r="MNI209" s="1217"/>
      <c r="MNJ209" s="1217"/>
      <c r="MNK209" s="1217"/>
      <c r="MNL209" s="1217"/>
      <c r="MNM209" s="1217"/>
      <c r="MNN209" s="1217"/>
      <c r="MNO209" s="1217"/>
      <c r="MNP209" s="1217"/>
      <c r="MNQ209" s="1217"/>
      <c r="MNR209" s="1217"/>
      <c r="MNS209" s="1217"/>
      <c r="MNT209" s="1217"/>
      <c r="MNU209" s="1217"/>
      <c r="MNV209" s="1217"/>
      <c r="MNW209" s="1217"/>
      <c r="MNX209" s="1217"/>
      <c r="MNY209" s="1217"/>
      <c r="MNZ209" s="1217"/>
      <c r="MOA209" s="1217"/>
      <c r="MOB209" s="1217"/>
      <c r="MOC209" s="1217"/>
      <c r="MOD209" s="1217"/>
      <c r="MOE209" s="1217"/>
      <c r="MOF209" s="1217"/>
      <c r="MOG209" s="1217"/>
      <c r="MOH209" s="1217"/>
      <c r="MOI209" s="1217"/>
      <c r="MOJ209" s="1217"/>
      <c r="MOK209" s="1217"/>
      <c r="MOL209" s="1217"/>
      <c r="MOM209" s="1217"/>
      <c r="MON209" s="1217"/>
      <c r="MOO209" s="1217"/>
      <c r="MOP209" s="1217"/>
      <c r="MOQ209" s="1217"/>
      <c r="MOR209" s="1217"/>
      <c r="MOS209" s="1217"/>
      <c r="MOT209" s="1217"/>
      <c r="MOU209" s="1217"/>
      <c r="MOV209" s="1217"/>
      <c r="MOW209" s="1217"/>
      <c r="MOX209" s="1217"/>
      <c r="MOY209" s="1217"/>
      <c r="MOZ209" s="1217"/>
      <c r="MPA209" s="1217"/>
      <c r="MPB209" s="1217"/>
      <c r="MPC209" s="1217"/>
      <c r="MPD209" s="1217"/>
      <c r="MPE209" s="1217"/>
      <c r="MPF209" s="1217"/>
      <c r="MPG209" s="1217"/>
      <c r="MPH209" s="1217"/>
      <c r="MPI209" s="1217"/>
      <c r="MPJ209" s="1217"/>
      <c r="MPK209" s="1217"/>
      <c r="MPL209" s="1217"/>
      <c r="MPM209" s="1217"/>
      <c r="MPN209" s="1217"/>
      <c r="MPO209" s="1217"/>
      <c r="MPP209" s="1217"/>
      <c r="MPQ209" s="1217"/>
      <c r="MPR209" s="1217"/>
      <c r="MPS209" s="1217"/>
      <c r="MPT209" s="1217"/>
      <c r="MPU209" s="1217"/>
      <c r="MPV209" s="1217"/>
      <c r="MPW209" s="1217"/>
      <c r="MPX209" s="1217"/>
      <c r="MPY209" s="1217"/>
      <c r="MPZ209" s="1217"/>
      <c r="MQA209" s="1217"/>
      <c r="MQB209" s="1217"/>
      <c r="MQC209" s="1217"/>
      <c r="MQD209" s="1217"/>
      <c r="MQE209" s="1217"/>
      <c r="MQF209" s="1217"/>
      <c r="MQG209" s="1217"/>
      <c r="MQH209" s="1217"/>
      <c r="MQI209" s="1217"/>
      <c r="MQJ209" s="1217"/>
      <c r="MQK209" s="1217"/>
      <c r="MQL209" s="1217"/>
      <c r="MQM209" s="1217"/>
      <c r="MQN209" s="1217"/>
      <c r="MQO209" s="1217"/>
      <c r="MQP209" s="1217"/>
      <c r="MQQ209" s="1217"/>
      <c r="MQR209" s="1217"/>
      <c r="MQS209" s="1217"/>
      <c r="MQT209" s="1217"/>
      <c r="MQU209" s="1217"/>
      <c r="MQV209" s="1217"/>
      <c r="MQW209" s="1217"/>
      <c r="MQX209" s="1217"/>
      <c r="MQY209" s="1217"/>
      <c r="MQZ209" s="1217"/>
      <c r="MRA209" s="1217"/>
      <c r="MRB209" s="1217"/>
      <c r="MRC209" s="1217"/>
      <c r="MRD209" s="1217"/>
      <c r="MRE209" s="1217"/>
      <c r="MRF209" s="1217"/>
      <c r="MRG209" s="1217"/>
      <c r="MRH209" s="1217"/>
      <c r="MRI209" s="1217"/>
      <c r="MRJ209" s="1217"/>
      <c r="MRK209" s="1217"/>
      <c r="MRL209" s="1217"/>
      <c r="MRM209" s="1217"/>
      <c r="MRN209" s="1217"/>
      <c r="MRO209" s="1217"/>
      <c r="MRP209" s="1217"/>
      <c r="MRQ209" s="1217"/>
      <c r="MRR209" s="1217"/>
      <c r="MRS209" s="1217"/>
      <c r="MRT209" s="1217"/>
      <c r="MRU209" s="1217"/>
      <c r="MRV209" s="1217"/>
      <c r="MRW209" s="1217"/>
      <c r="MRX209" s="1217"/>
      <c r="MRY209" s="1217"/>
      <c r="MRZ209" s="1217"/>
      <c r="MSA209" s="1217"/>
      <c r="MSB209" s="1217"/>
      <c r="MSC209" s="1217"/>
      <c r="MSD209" s="1217"/>
      <c r="MSE209" s="1217"/>
      <c r="MSF209" s="1217"/>
      <c r="MSG209" s="1217"/>
      <c r="MSH209" s="1217"/>
      <c r="MSI209" s="1217"/>
      <c r="MSJ209" s="1217"/>
      <c r="MSK209" s="1217"/>
      <c r="MSL209" s="1217"/>
      <c r="MSM209" s="1217"/>
      <c r="MSN209" s="1217"/>
      <c r="MSO209" s="1217"/>
      <c r="MSP209" s="1217"/>
      <c r="MSQ209" s="1217"/>
      <c r="MSR209" s="1217"/>
      <c r="MSS209" s="1217"/>
      <c r="MST209" s="1217"/>
      <c r="MSU209" s="1217"/>
      <c r="MSV209" s="1217"/>
      <c r="MSW209" s="1217"/>
      <c r="MSX209" s="1217"/>
      <c r="MSY209" s="1217"/>
      <c r="MSZ209" s="1217"/>
      <c r="MTA209" s="1217"/>
      <c r="MTB209" s="1217"/>
      <c r="MTC209" s="1217"/>
      <c r="MTD209" s="1217"/>
      <c r="MTE209" s="1217"/>
      <c r="MTF209" s="1217"/>
      <c r="MTG209" s="1217"/>
      <c r="MTH209" s="1217"/>
      <c r="MTI209" s="1217"/>
      <c r="MTJ209" s="1217"/>
      <c r="MTK209" s="1217"/>
      <c r="MTL209" s="1217"/>
      <c r="MTM209" s="1217"/>
      <c r="MTN209" s="1217"/>
      <c r="MTO209" s="1217"/>
      <c r="MTP209" s="1217"/>
      <c r="MTQ209" s="1217"/>
      <c r="MTR209" s="1217"/>
      <c r="MTS209" s="1217"/>
      <c r="MTT209" s="1217"/>
      <c r="MTU209" s="1217"/>
      <c r="MTV209" s="1217"/>
      <c r="MTW209" s="1217"/>
      <c r="MTX209" s="1217"/>
      <c r="MTY209" s="1217"/>
      <c r="MTZ209" s="1217"/>
      <c r="MUA209" s="1217"/>
      <c r="MUB209" s="1217"/>
      <c r="MUC209" s="1217"/>
      <c r="MUD209" s="1217"/>
      <c r="MUE209" s="1217"/>
      <c r="MUF209" s="1217"/>
      <c r="MUG209" s="1217"/>
      <c r="MUH209" s="1217"/>
      <c r="MUI209" s="1217"/>
      <c r="MUJ209" s="1217"/>
      <c r="MUK209" s="1217"/>
      <c r="MUL209" s="1217"/>
      <c r="MUM209" s="1217"/>
      <c r="MUN209" s="1217"/>
      <c r="MUO209" s="1217"/>
      <c r="MUP209" s="1217"/>
      <c r="MUQ209" s="1217"/>
      <c r="MUR209" s="1217"/>
      <c r="MUS209" s="1217"/>
      <c r="MUT209" s="1217"/>
      <c r="MUU209" s="1217"/>
      <c r="MUV209" s="1217"/>
      <c r="MUW209" s="1217"/>
      <c r="MUX209" s="1217"/>
      <c r="MUY209" s="1217"/>
      <c r="MUZ209" s="1217"/>
      <c r="MVA209" s="1217"/>
      <c r="MVB209" s="1217"/>
      <c r="MVC209" s="1217"/>
      <c r="MVD209" s="1217"/>
      <c r="MVE209" s="1217"/>
      <c r="MVF209" s="1217"/>
      <c r="MVG209" s="1217"/>
      <c r="MVH209" s="1217"/>
      <c r="MVI209" s="1217"/>
      <c r="MVJ209" s="1217"/>
      <c r="MVK209" s="1217"/>
      <c r="MVL209" s="1217"/>
      <c r="MVM209" s="1217"/>
      <c r="MVN209" s="1217"/>
      <c r="MVO209" s="1217"/>
      <c r="MVP209" s="1217"/>
      <c r="MVQ209" s="1217"/>
      <c r="MVR209" s="1217"/>
      <c r="MVS209" s="1217"/>
      <c r="MVT209" s="1217"/>
      <c r="MVU209" s="1217"/>
      <c r="MVV209" s="1217"/>
      <c r="MVW209" s="1217"/>
      <c r="MVX209" s="1217"/>
      <c r="MVY209" s="1217"/>
      <c r="MVZ209" s="1217"/>
      <c r="MWA209" s="1217"/>
      <c r="MWB209" s="1217"/>
      <c r="MWC209" s="1217"/>
      <c r="MWD209" s="1217"/>
      <c r="MWE209" s="1217"/>
      <c r="MWF209" s="1217"/>
      <c r="MWG209" s="1217"/>
      <c r="MWH209" s="1217"/>
      <c r="MWI209" s="1217"/>
      <c r="MWJ209" s="1217"/>
      <c r="MWK209" s="1217"/>
      <c r="MWL209" s="1217"/>
      <c r="MWM209" s="1217"/>
      <c r="MWN209" s="1217"/>
      <c r="MWO209" s="1217"/>
      <c r="MWP209" s="1217"/>
      <c r="MWQ209" s="1217"/>
      <c r="MWR209" s="1217"/>
      <c r="MWS209" s="1217"/>
      <c r="MWT209" s="1217"/>
      <c r="MWU209" s="1217"/>
      <c r="MWV209" s="1217"/>
      <c r="MWW209" s="1217"/>
      <c r="MWX209" s="1217"/>
      <c r="MWY209" s="1217"/>
      <c r="MWZ209" s="1217"/>
      <c r="MXA209" s="1217"/>
      <c r="MXB209" s="1217"/>
      <c r="MXC209" s="1217"/>
      <c r="MXD209" s="1217"/>
      <c r="MXE209" s="1217"/>
      <c r="MXF209" s="1217"/>
      <c r="MXG209" s="1217"/>
      <c r="MXH209" s="1217"/>
      <c r="MXI209" s="1217"/>
      <c r="MXJ209" s="1217"/>
      <c r="MXK209" s="1217"/>
      <c r="MXL209" s="1217"/>
      <c r="MXM209" s="1217"/>
      <c r="MXN209" s="1217"/>
      <c r="MXO209" s="1217"/>
      <c r="MXP209" s="1217"/>
      <c r="MXQ209" s="1217"/>
      <c r="MXR209" s="1217"/>
      <c r="MXS209" s="1217"/>
      <c r="MXT209" s="1217"/>
      <c r="MXU209" s="1217"/>
      <c r="MXV209" s="1217"/>
      <c r="MXW209" s="1217"/>
      <c r="MXX209" s="1217"/>
      <c r="MXY209" s="1217"/>
      <c r="MXZ209" s="1217"/>
      <c r="MYA209" s="1217"/>
      <c r="MYB209" s="1217"/>
      <c r="MYC209" s="1217"/>
      <c r="MYD209" s="1217"/>
      <c r="MYE209" s="1217"/>
      <c r="MYF209" s="1217"/>
      <c r="MYG209" s="1217"/>
      <c r="MYH209" s="1217"/>
      <c r="MYI209" s="1217"/>
      <c r="MYJ209" s="1217"/>
      <c r="MYK209" s="1217"/>
      <c r="MYL209" s="1217"/>
      <c r="MYM209" s="1217"/>
      <c r="MYN209" s="1217"/>
      <c r="MYO209" s="1217"/>
      <c r="MYP209" s="1217"/>
      <c r="MYQ209" s="1217"/>
      <c r="MYR209" s="1217"/>
      <c r="MYS209" s="1217"/>
      <c r="MYT209" s="1217"/>
      <c r="MYU209" s="1217"/>
      <c r="MYV209" s="1217"/>
      <c r="MYW209" s="1217"/>
      <c r="MYX209" s="1217"/>
      <c r="MYY209" s="1217"/>
      <c r="MYZ209" s="1217"/>
      <c r="MZA209" s="1217"/>
      <c r="MZB209" s="1217"/>
      <c r="MZC209" s="1217"/>
      <c r="MZD209" s="1217"/>
      <c r="MZE209" s="1217"/>
      <c r="MZF209" s="1217"/>
      <c r="MZG209" s="1217"/>
      <c r="MZH209" s="1217"/>
      <c r="MZI209" s="1217"/>
      <c r="MZJ209" s="1217"/>
      <c r="MZK209" s="1217"/>
      <c r="MZL209" s="1217"/>
      <c r="MZM209" s="1217"/>
      <c r="MZN209" s="1217"/>
      <c r="MZO209" s="1217"/>
      <c r="MZP209" s="1217"/>
      <c r="MZQ209" s="1217"/>
      <c r="MZR209" s="1217"/>
      <c r="MZS209" s="1217"/>
      <c r="MZT209" s="1217"/>
      <c r="MZU209" s="1217"/>
      <c r="MZV209" s="1217"/>
      <c r="MZW209" s="1217"/>
      <c r="MZX209" s="1217"/>
      <c r="MZY209" s="1217"/>
      <c r="MZZ209" s="1217"/>
      <c r="NAA209" s="1217"/>
      <c r="NAB209" s="1217"/>
      <c r="NAC209" s="1217"/>
      <c r="NAD209" s="1217"/>
      <c r="NAE209" s="1217"/>
      <c r="NAF209" s="1217"/>
      <c r="NAG209" s="1217"/>
      <c r="NAH209" s="1217"/>
      <c r="NAI209" s="1217"/>
      <c r="NAJ209" s="1217"/>
      <c r="NAK209" s="1217"/>
      <c r="NAL209" s="1217"/>
      <c r="NAM209" s="1217"/>
      <c r="NAN209" s="1217"/>
      <c r="NAO209" s="1217"/>
      <c r="NAP209" s="1217"/>
      <c r="NAQ209" s="1217"/>
      <c r="NAR209" s="1217"/>
      <c r="NAS209" s="1217"/>
      <c r="NAT209" s="1217"/>
      <c r="NAU209" s="1217"/>
      <c r="NAV209" s="1217"/>
      <c r="NAW209" s="1217"/>
      <c r="NAX209" s="1217"/>
      <c r="NAY209" s="1217"/>
      <c r="NAZ209" s="1217"/>
      <c r="NBA209" s="1217"/>
      <c r="NBB209" s="1217"/>
      <c r="NBC209" s="1217"/>
      <c r="NBD209" s="1217"/>
      <c r="NBE209" s="1217"/>
      <c r="NBF209" s="1217"/>
      <c r="NBG209" s="1217"/>
      <c r="NBH209" s="1217"/>
      <c r="NBI209" s="1217"/>
      <c r="NBJ209" s="1217"/>
      <c r="NBK209" s="1217"/>
      <c r="NBL209" s="1217"/>
      <c r="NBM209" s="1217"/>
      <c r="NBN209" s="1217"/>
      <c r="NBO209" s="1217"/>
      <c r="NBP209" s="1217"/>
      <c r="NBQ209" s="1217"/>
      <c r="NBR209" s="1217"/>
      <c r="NBS209" s="1217"/>
      <c r="NBT209" s="1217"/>
      <c r="NBU209" s="1217"/>
      <c r="NBV209" s="1217"/>
      <c r="NBW209" s="1217"/>
      <c r="NBX209" s="1217"/>
      <c r="NBY209" s="1217"/>
      <c r="NBZ209" s="1217"/>
      <c r="NCA209" s="1217"/>
      <c r="NCB209" s="1217"/>
      <c r="NCC209" s="1217"/>
      <c r="NCD209" s="1217"/>
      <c r="NCE209" s="1217"/>
      <c r="NCF209" s="1217"/>
      <c r="NCG209" s="1217"/>
      <c r="NCH209" s="1217"/>
      <c r="NCI209" s="1217"/>
      <c r="NCJ209" s="1217"/>
      <c r="NCK209" s="1217"/>
      <c r="NCL209" s="1217"/>
      <c r="NCM209" s="1217"/>
      <c r="NCN209" s="1217"/>
      <c r="NCO209" s="1217"/>
      <c r="NCP209" s="1217"/>
      <c r="NCQ209" s="1217"/>
      <c r="NCR209" s="1217"/>
      <c r="NCS209" s="1217"/>
      <c r="NCT209" s="1217"/>
      <c r="NCU209" s="1217"/>
      <c r="NCV209" s="1217"/>
      <c r="NCW209" s="1217"/>
      <c r="NCX209" s="1217"/>
      <c r="NCY209" s="1217"/>
      <c r="NCZ209" s="1217"/>
      <c r="NDA209" s="1217"/>
      <c r="NDB209" s="1217"/>
      <c r="NDC209" s="1217"/>
      <c r="NDD209" s="1217"/>
      <c r="NDE209" s="1217"/>
      <c r="NDF209" s="1217"/>
      <c r="NDG209" s="1217"/>
      <c r="NDH209" s="1217"/>
      <c r="NDI209" s="1217"/>
      <c r="NDJ209" s="1217"/>
      <c r="NDK209" s="1217"/>
      <c r="NDL209" s="1217"/>
      <c r="NDM209" s="1217"/>
      <c r="NDN209" s="1217"/>
      <c r="NDO209" s="1217"/>
      <c r="NDP209" s="1217"/>
      <c r="NDQ209" s="1217"/>
      <c r="NDR209" s="1217"/>
      <c r="NDS209" s="1217"/>
      <c r="NDT209" s="1217"/>
      <c r="NDU209" s="1217"/>
      <c r="NDV209" s="1217"/>
      <c r="NDW209" s="1217"/>
      <c r="NDX209" s="1217"/>
      <c r="NDY209" s="1217"/>
      <c r="NDZ209" s="1217"/>
      <c r="NEA209" s="1217"/>
      <c r="NEB209" s="1217"/>
      <c r="NEC209" s="1217"/>
      <c r="NED209" s="1217"/>
      <c r="NEE209" s="1217"/>
      <c r="NEF209" s="1217"/>
      <c r="NEG209" s="1217"/>
      <c r="NEH209" s="1217"/>
      <c r="NEI209" s="1217"/>
      <c r="NEJ209" s="1217"/>
      <c r="NEK209" s="1217"/>
      <c r="NEL209" s="1217"/>
      <c r="NEM209" s="1217"/>
      <c r="NEN209" s="1217"/>
      <c r="NEO209" s="1217"/>
      <c r="NEP209" s="1217"/>
      <c r="NEQ209" s="1217"/>
      <c r="NER209" s="1217"/>
      <c r="NES209" s="1217"/>
      <c r="NET209" s="1217"/>
      <c r="NEU209" s="1217"/>
      <c r="NEV209" s="1217"/>
      <c r="NEW209" s="1217"/>
      <c r="NEX209" s="1217"/>
      <c r="NEY209" s="1217"/>
      <c r="NEZ209" s="1217"/>
      <c r="NFA209" s="1217"/>
      <c r="NFB209" s="1217"/>
      <c r="NFC209" s="1217"/>
      <c r="NFD209" s="1217"/>
      <c r="NFE209" s="1217"/>
      <c r="NFF209" s="1217"/>
      <c r="NFG209" s="1217"/>
      <c r="NFH209" s="1217"/>
      <c r="NFI209" s="1217"/>
      <c r="NFJ209" s="1217"/>
      <c r="NFK209" s="1217"/>
      <c r="NFL209" s="1217"/>
      <c r="NFM209" s="1217"/>
      <c r="NFN209" s="1217"/>
      <c r="NFO209" s="1217"/>
      <c r="NFP209" s="1217"/>
      <c r="NFQ209" s="1217"/>
      <c r="NFR209" s="1217"/>
      <c r="NFS209" s="1217"/>
      <c r="NFT209" s="1217"/>
      <c r="NFU209" s="1217"/>
      <c r="NFV209" s="1217"/>
      <c r="NFW209" s="1217"/>
      <c r="NFX209" s="1217"/>
      <c r="NFY209" s="1217"/>
      <c r="NFZ209" s="1217"/>
      <c r="NGA209" s="1217"/>
      <c r="NGB209" s="1217"/>
      <c r="NGC209" s="1217"/>
      <c r="NGD209" s="1217"/>
      <c r="NGE209" s="1217"/>
      <c r="NGF209" s="1217"/>
      <c r="NGG209" s="1217"/>
      <c r="NGH209" s="1217"/>
      <c r="NGI209" s="1217"/>
      <c r="NGJ209" s="1217"/>
      <c r="NGK209" s="1217"/>
      <c r="NGL209" s="1217"/>
      <c r="NGM209" s="1217"/>
      <c r="NGN209" s="1217"/>
      <c r="NGO209" s="1217"/>
      <c r="NGP209" s="1217"/>
      <c r="NGQ209" s="1217"/>
      <c r="NGR209" s="1217"/>
      <c r="NGS209" s="1217"/>
      <c r="NGT209" s="1217"/>
      <c r="NGU209" s="1217"/>
      <c r="NGV209" s="1217"/>
      <c r="NGW209" s="1217"/>
      <c r="NGX209" s="1217"/>
      <c r="NGY209" s="1217"/>
      <c r="NGZ209" s="1217"/>
      <c r="NHA209" s="1217"/>
      <c r="NHB209" s="1217"/>
      <c r="NHC209" s="1217"/>
      <c r="NHD209" s="1217"/>
      <c r="NHE209" s="1217"/>
      <c r="NHF209" s="1217"/>
      <c r="NHG209" s="1217"/>
      <c r="NHH209" s="1217"/>
      <c r="NHI209" s="1217"/>
      <c r="NHJ209" s="1217"/>
      <c r="NHK209" s="1217"/>
      <c r="NHL209" s="1217"/>
      <c r="NHM209" s="1217"/>
      <c r="NHN209" s="1217"/>
      <c r="NHO209" s="1217"/>
      <c r="NHP209" s="1217"/>
      <c r="NHQ209" s="1217"/>
      <c r="NHR209" s="1217"/>
      <c r="NHS209" s="1217"/>
      <c r="NHT209" s="1217"/>
      <c r="NHU209" s="1217"/>
      <c r="NHV209" s="1217"/>
      <c r="NHW209" s="1217"/>
      <c r="NHX209" s="1217"/>
      <c r="NHY209" s="1217"/>
      <c r="NHZ209" s="1217"/>
      <c r="NIA209" s="1217"/>
      <c r="NIB209" s="1217"/>
      <c r="NIC209" s="1217"/>
      <c r="NID209" s="1217"/>
      <c r="NIE209" s="1217"/>
      <c r="NIF209" s="1217"/>
      <c r="NIG209" s="1217"/>
      <c r="NIH209" s="1217"/>
      <c r="NII209" s="1217"/>
      <c r="NIJ209" s="1217"/>
      <c r="NIK209" s="1217"/>
      <c r="NIL209" s="1217"/>
      <c r="NIM209" s="1217"/>
      <c r="NIN209" s="1217"/>
      <c r="NIO209" s="1217"/>
      <c r="NIP209" s="1217"/>
      <c r="NIQ209" s="1217"/>
      <c r="NIR209" s="1217"/>
      <c r="NIS209" s="1217"/>
      <c r="NIT209" s="1217"/>
      <c r="NIU209" s="1217"/>
      <c r="NIV209" s="1217"/>
      <c r="NIW209" s="1217"/>
      <c r="NIX209" s="1217"/>
      <c r="NIY209" s="1217"/>
      <c r="NIZ209" s="1217"/>
      <c r="NJA209" s="1217"/>
      <c r="NJB209" s="1217"/>
      <c r="NJC209" s="1217"/>
      <c r="NJD209" s="1217"/>
      <c r="NJE209" s="1217"/>
      <c r="NJF209" s="1217"/>
      <c r="NJG209" s="1217"/>
      <c r="NJH209" s="1217"/>
      <c r="NJI209" s="1217"/>
      <c r="NJJ209" s="1217"/>
      <c r="NJK209" s="1217"/>
      <c r="NJL209" s="1217"/>
      <c r="NJM209" s="1217"/>
      <c r="NJN209" s="1217"/>
      <c r="NJO209" s="1217"/>
      <c r="NJP209" s="1217"/>
      <c r="NJQ209" s="1217"/>
      <c r="NJR209" s="1217"/>
      <c r="NJS209" s="1217"/>
      <c r="NJT209" s="1217"/>
      <c r="NJU209" s="1217"/>
      <c r="NJV209" s="1217"/>
      <c r="NJW209" s="1217"/>
      <c r="NJX209" s="1217"/>
      <c r="NJY209" s="1217"/>
      <c r="NJZ209" s="1217"/>
      <c r="NKA209" s="1217"/>
      <c r="NKB209" s="1217"/>
      <c r="NKC209" s="1217"/>
      <c r="NKD209" s="1217"/>
      <c r="NKE209" s="1217"/>
      <c r="NKF209" s="1217"/>
      <c r="NKG209" s="1217"/>
      <c r="NKH209" s="1217"/>
      <c r="NKI209" s="1217"/>
      <c r="NKJ209" s="1217"/>
      <c r="NKK209" s="1217"/>
      <c r="NKL209" s="1217"/>
      <c r="NKM209" s="1217"/>
      <c r="NKN209" s="1217"/>
      <c r="NKO209" s="1217"/>
      <c r="NKP209" s="1217"/>
      <c r="NKQ209" s="1217"/>
      <c r="NKR209" s="1217"/>
      <c r="NKS209" s="1217"/>
      <c r="NKT209" s="1217"/>
      <c r="NKU209" s="1217"/>
      <c r="NKV209" s="1217"/>
      <c r="NKW209" s="1217"/>
      <c r="NKX209" s="1217"/>
      <c r="NKY209" s="1217"/>
      <c r="NKZ209" s="1217"/>
      <c r="NLA209" s="1217"/>
      <c r="NLB209" s="1217"/>
      <c r="NLC209" s="1217"/>
      <c r="NLD209" s="1217"/>
      <c r="NLE209" s="1217"/>
      <c r="NLF209" s="1217"/>
      <c r="NLG209" s="1217"/>
      <c r="NLH209" s="1217"/>
      <c r="NLI209" s="1217"/>
      <c r="NLJ209" s="1217"/>
      <c r="NLK209" s="1217"/>
      <c r="NLL209" s="1217"/>
      <c r="NLM209" s="1217"/>
      <c r="NLN209" s="1217"/>
      <c r="NLO209" s="1217"/>
      <c r="NLP209" s="1217"/>
      <c r="NLQ209" s="1217"/>
      <c r="NLR209" s="1217"/>
      <c r="NLS209" s="1217"/>
      <c r="NLT209" s="1217"/>
      <c r="NLU209" s="1217"/>
      <c r="NLV209" s="1217"/>
      <c r="NLW209" s="1217"/>
      <c r="NLX209" s="1217"/>
      <c r="NLY209" s="1217"/>
      <c r="NLZ209" s="1217"/>
      <c r="NMA209" s="1217"/>
      <c r="NMB209" s="1217"/>
      <c r="NMC209" s="1217"/>
      <c r="NMD209" s="1217"/>
      <c r="NME209" s="1217"/>
      <c r="NMF209" s="1217"/>
      <c r="NMG209" s="1217"/>
      <c r="NMH209" s="1217"/>
      <c r="NMI209" s="1217"/>
      <c r="NMJ209" s="1217"/>
      <c r="NMK209" s="1217"/>
      <c r="NML209" s="1217"/>
      <c r="NMM209" s="1217"/>
      <c r="NMN209" s="1217"/>
      <c r="NMO209" s="1217"/>
      <c r="NMP209" s="1217"/>
      <c r="NMQ209" s="1217"/>
      <c r="NMR209" s="1217"/>
      <c r="NMS209" s="1217"/>
      <c r="NMT209" s="1217"/>
      <c r="NMU209" s="1217"/>
      <c r="NMV209" s="1217"/>
      <c r="NMW209" s="1217"/>
      <c r="NMX209" s="1217"/>
      <c r="NMY209" s="1217"/>
      <c r="NMZ209" s="1217"/>
      <c r="NNA209" s="1217"/>
      <c r="NNB209" s="1217"/>
      <c r="NNC209" s="1217"/>
      <c r="NND209" s="1217"/>
      <c r="NNE209" s="1217"/>
      <c r="NNF209" s="1217"/>
      <c r="NNG209" s="1217"/>
      <c r="NNH209" s="1217"/>
      <c r="NNI209" s="1217"/>
      <c r="NNJ209" s="1217"/>
      <c r="NNK209" s="1217"/>
      <c r="NNL209" s="1217"/>
      <c r="NNM209" s="1217"/>
      <c r="NNN209" s="1217"/>
      <c r="NNO209" s="1217"/>
      <c r="NNP209" s="1217"/>
      <c r="NNQ209" s="1217"/>
      <c r="NNR209" s="1217"/>
      <c r="NNS209" s="1217"/>
      <c r="NNT209" s="1217"/>
      <c r="NNU209" s="1217"/>
      <c r="NNV209" s="1217"/>
      <c r="NNW209" s="1217"/>
      <c r="NNX209" s="1217"/>
      <c r="NNY209" s="1217"/>
      <c r="NNZ209" s="1217"/>
      <c r="NOA209" s="1217"/>
      <c r="NOB209" s="1217"/>
      <c r="NOC209" s="1217"/>
      <c r="NOD209" s="1217"/>
      <c r="NOE209" s="1217"/>
      <c r="NOF209" s="1217"/>
      <c r="NOG209" s="1217"/>
      <c r="NOH209" s="1217"/>
      <c r="NOI209" s="1217"/>
      <c r="NOJ209" s="1217"/>
      <c r="NOK209" s="1217"/>
      <c r="NOL209" s="1217"/>
      <c r="NOM209" s="1217"/>
      <c r="NON209" s="1217"/>
      <c r="NOO209" s="1217"/>
      <c r="NOP209" s="1217"/>
      <c r="NOQ209" s="1217"/>
      <c r="NOR209" s="1217"/>
      <c r="NOS209" s="1217"/>
      <c r="NOT209" s="1217"/>
      <c r="NOU209" s="1217"/>
      <c r="NOV209" s="1217"/>
      <c r="NOW209" s="1217"/>
      <c r="NOX209" s="1217"/>
      <c r="NOY209" s="1217"/>
      <c r="NOZ209" s="1217"/>
      <c r="NPA209" s="1217"/>
      <c r="NPB209" s="1217"/>
      <c r="NPC209" s="1217"/>
      <c r="NPD209" s="1217"/>
      <c r="NPE209" s="1217"/>
      <c r="NPF209" s="1217"/>
      <c r="NPG209" s="1217"/>
      <c r="NPH209" s="1217"/>
      <c r="NPI209" s="1217"/>
      <c r="NPJ209" s="1217"/>
      <c r="NPK209" s="1217"/>
      <c r="NPL209" s="1217"/>
      <c r="NPM209" s="1217"/>
      <c r="NPN209" s="1217"/>
      <c r="NPO209" s="1217"/>
      <c r="NPP209" s="1217"/>
      <c r="NPQ209" s="1217"/>
      <c r="NPR209" s="1217"/>
      <c r="NPS209" s="1217"/>
      <c r="NPT209" s="1217"/>
      <c r="NPU209" s="1217"/>
      <c r="NPV209" s="1217"/>
      <c r="NPW209" s="1217"/>
      <c r="NPX209" s="1217"/>
      <c r="NPY209" s="1217"/>
      <c r="NPZ209" s="1217"/>
      <c r="NQA209" s="1217"/>
      <c r="NQB209" s="1217"/>
      <c r="NQC209" s="1217"/>
      <c r="NQD209" s="1217"/>
      <c r="NQE209" s="1217"/>
      <c r="NQF209" s="1217"/>
      <c r="NQG209" s="1217"/>
      <c r="NQH209" s="1217"/>
      <c r="NQI209" s="1217"/>
      <c r="NQJ209" s="1217"/>
      <c r="NQK209" s="1217"/>
      <c r="NQL209" s="1217"/>
      <c r="NQM209" s="1217"/>
      <c r="NQN209" s="1217"/>
      <c r="NQO209" s="1217"/>
      <c r="NQP209" s="1217"/>
      <c r="NQQ209" s="1217"/>
      <c r="NQR209" s="1217"/>
      <c r="NQS209" s="1217"/>
      <c r="NQT209" s="1217"/>
      <c r="NQU209" s="1217"/>
      <c r="NQV209" s="1217"/>
      <c r="NQW209" s="1217"/>
      <c r="NQX209" s="1217"/>
      <c r="NQY209" s="1217"/>
      <c r="NQZ209" s="1217"/>
      <c r="NRA209" s="1217"/>
      <c r="NRB209" s="1217"/>
      <c r="NRC209" s="1217"/>
      <c r="NRD209" s="1217"/>
      <c r="NRE209" s="1217"/>
      <c r="NRF209" s="1217"/>
      <c r="NRG209" s="1217"/>
      <c r="NRH209" s="1217"/>
      <c r="NRI209" s="1217"/>
      <c r="NRJ209" s="1217"/>
      <c r="NRK209" s="1217"/>
      <c r="NRL209" s="1217"/>
      <c r="NRM209" s="1217"/>
      <c r="NRN209" s="1217"/>
      <c r="NRO209" s="1217"/>
      <c r="NRP209" s="1217"/>
      <c r="NRQ209" s="1217"/>
      <c r="NRR209" s="1217"/>
      <c r="NRS209" s="1217"/>
      <c r="NRT209" s="1217"/>
      <c r="NRU209" s="1217"/>
      <c r="NRV209" s="1217"/>
      <c r="NRW209" s="1217"/>
      <c r="NRX209" s="1217"/>
      <c r="NRY209" s="1217"/>
      <c r="NRZ209" s="1217"/>
      <c r="NSA209" s="1217"/>
      <c r="NSB209" s="1217"/>
      <c r="NSC209" s="1217"/>
      <c r="NSD209" s="1217"/>
      <c r="NSE209" s="1217"/>
      <c r="NSF209" s="1217"/>
      <c r="NSG209" s="1217"/>
      <c r="NSH209" s="1217"/>
      <c r="NSI209" s="1217"/>
      <c r="NSJ209" s="1217"/>
      <c r="NSK209" s="1217"/>
      <c r="NSL209" s="1217"/>
      <c r="NSM209" s="1217"/>
      <c r="NSN209" s="1217"/>
      <c r="NSO209" s="1217"/>
      <c r="NSP209" s="1217"/>
      <c r="NSQ209" s="1217"/>
      <c r="NSR209" s="1217"/>
      <c r="NSS209" s="1217"/>
      <c r="NST209" s="1217"/>
      <c r="NSU209" s="1217"/>
      <c r="NSV209" s="1217"/>
      <c r="NSW209" s="1217"/>
      <c r="NSX209" s="1217"/>
      <c r="NSY209" s="1217"/>
      <c r="NSZ209" s="1217"/>
      <c r="NTA209" s="1217"/>
      <c r="NTB209" s="1217"/>
      <c r="NTC209" s="1217"/>
      <c r="NTD209" s="1217"/>
      <c r="NTE209" s="1217"/>
      <c r="NTF209" s="1217"/>
      <c r="NTG209" s="1217"/>
      <c r="NTH209" s="1217"/>
      <c r="NTI209" s="1217"/>
      <c r="NTJ209" s="1217"/>
      <c r="NTK209" s="1217"/>
      <c r="NTL209" s="1217"/>
      <c r="NTM209" s="1217"/>
      <c r="NTN209" s="1217"/>
      <c r="NTO209" s="1217"/>
      <c r="NTP209" s="1217"/>
      <c r="NTQ209" s="1217"/>
      <c r="NTR209" s="1217"/>
      <c r="NTS209" s="1217"/>
      <c r="NTT209" s="1217"/>
      <c r="NTU209" s="1217"/>
      <c r="NTV209" s="1217"/>
      <c r="NTW209" s="1217"/>
      <c r="NTX209" s="1217"/>
      <c r="NTY209" s="1217"/>
      <c r="NTZ209" s="1217"/>
      <c r="NUA209" s="1217"/>
      <c r="NUB209" s="1217"/>
      <c r="NUC209" s="1217"/>
      <c r="NUD209" s="1217"/>
      <c r="NUE209" s="1217"/>
      <c r="NUF209" s="1217"/>
      <c r="NUG209" s="1217"/>
      <c r="NUH209" s="1217"/>
      <c r="NUI209" s="1217"/>
      <c r="NUJ209" s="1217"/>
      <c r="NUK209" s="1217"/>
      <c r="NUL209" s="1217"/>
      <c r="NUM209" s="1217"/>
      <c r="NUN209" s="1217"/>
      <c r="NUO209" s="1217"/>
      <c r="NUP209" s="1217"/>
      <c r="NUQ209" s="1217"/>
      <c r="NUR209" s="1217"/>
      <c r="NUS209" s="1217"/>
      <c r="NUT209" s="1217"/>
      <c r="NUU209" s="1217"/>
      <c r="NUV209" s="1217"/>
      <c r="NUW209" s="1217"/>
      <c r="NUX209" s="1217"/>
      <c r="NUY209" s="1217"/>
      <c r="NUZ209" s="1217"/>
      <c r="NVA209" s="1217"/>
      <c r="NVB209" s="1217"/>
      <c r="NVC209" s="1217"/>
      <c r="NVD209" s="1217"/>
      <c r="NVE209" s="1217"/>
      <c r="NVF209" s="1217"/>
      <c r="NVG209" s="1217"/>
      <c r="NVH209" s="1217"/>
      <c r="NVI209" s="1217"/>
      <c r="NVJ209" s="1217"/>
      <c r="NVK209" s="1217"/>
      <c r="NVL209" s="1217"/>
      <c r="NVM209" s="1217"/>
      <c r="NVN209" s="1217"/>
      <c r="NVO209" s="1217"/>
      <c r="NVP209" s="1217"/>
      <c r="NVQ209" s="1217"/>
      <c r="NVR209" s="1217"/>
      <c r="NVS209" s="1217"/>
      <c r="NVT209" s="1217"/>
      <c r="NVU209" s="1217"/>
      <c r="NVV209" s="1217"/>
      <c r="NVW209" s="1217"/>
      <c r="NVX209" s="1217"/>
      <c r="NVY209" s="1217"/>
      <c r="NVZ209" s="1217"/>
      <c r="NWA209" s="1217"/>
      <c r="NWB209" s="1217"/>
      <c r="NWC209" s="1217"/>
      <c r="NWD209" s="1217"/>
      <c r="NWE209" s="1217"/>
      <c r="NWF209" s="1217"/>
      <c r="NWG209" s="1217"/>
      <c r="NWH209" s="1217"/>
      <c r="NWI209" s="1217"/>
      <c r="NWJ209" s="1217"/>
      <c r="NWK209" s="1217"/>
      <c r="NWL209" s="1217"/>
      <c r="NWM209" s="1217"/>
      <c r="NWN209" s="1217"/>
      <c r="NWO209" s="1217"/>
      <c r="NWP209" s="1217"/>
      <c r="NWQ209" s="1217"/>
      <c r="NWR209" s="1217"/>
      <c r="NWS209" s="1217"/>
      <c r="NWT209" s="1217"/>
      <c r="NWU209" s="1217"/>
      <c r="NWV209" s="1217"/>
      <c r="NWW209" s="1217"/>
      <c r="NWX209" s="1217"/>
      <c r="NWY209" s="1217"/>
      <c r="NWZ209" s="1217"/>
      <c r="NXA209" s="1217"/>
      <c r="NXB209" s="1217"/>
      <c r="NXC209" s="1217"/>
      <c r="NXD209" s="1217"/>
      <c r="NXE209" s="1217"/>
      <c r="NXF209" s="1217"/>
      <c r="NXG209" s="1217"/>
      <c r="NXH209" s="1217"/>
      <c r="NXI209" s="1217"/>
      <c r="NXJ209" s="1217"/>
      <c r="NXK209" s="1217"/>
      <c r="NXL209" s="1217"/>
      <c r="NXM209" s="1217"/>
      <c r="NXN209" s="1217"/>
      <c r="NXO209" s="1217"/>
      <c r="NXP209" s="1217"/>
      <c r="NXQ209" s="1217"/>
      <c r="NXR209" s="1217"/>
      <c r="NXS209" s="1217"/>
      <c r="NXT209" s="1217"/>
      <c r="NXU209" s="1217"/>
      <c r="NXV209" s="1217"/>
      <c r="NXW209" s="1217"/>
      <c r="NXX209" s="1217"/>
      <c r="NXY209" s="1217"/>
      <c r="NXZ209" s="1217"/>
      <c r="NYA209" s="1217"/>
      <c r="NYB209" s="1217"/>
      <c r="NYC209" s="1217"/>
      <c r="NYD209" s="1217"/>
      <c r="NYE209" s="1217"/>
      <c r="NYF209" s="1217"/>
      <c r="NYG209" s="1217"/>
      <c r="NYH209" s="1217"/>
      <c r="NYI209" s="1217"/>
      <c r="NYJ209" s="1217"/>
      <c r="NYK209" s="1217"/>
      <c r="NYL209" s="1217"/>
      <c r="NYM209" s="1217"/>
      <c r="NYN209" s="1217"/>
      <c r="NYO209" s="1217"/>
      <c r="NYP209" s="1217"/>
      <c r="NYQ209" s="1217"/>
      <c r="NYR209" s="1217"/>
      <c r="NYS209" s="1217"/>
      <c r="NYT209" s="1217"/>
      <c r="NYU209" s="1217"/>
      <c r="NYV209" s="1217"/>
      <c r="NYW209" s="1217"/>
      <c r="NYX209" s="1217"/>
      <c r="NYY209" s="1217"/>
      <c r="NYZ209" s="1217"/>
      <c r="NZA209" s="1217"/>
      <c r="NZB209" s="1217"/>
      <c r="NZC209" s="1217"/>
      <c r="NZD209" s="1217"/>
      <c r="NZE209" s="1217"/>
      <c r="NZF209" s="1217"/>
      <c r="NZG209" s="1217"/>
      <c r="NZH209" s="1217"/>
      <c r="NZI209" s="1217"/>
      <c r="NZJ209" s="1217"/>
      <c r="NZK209" s="1217"/>
      <c r="NZL209" s="1217"/>
      <c r="NZM209" s="1217"/>
      <c r="NZN209" s="1217"/>
      <c r="NZO209" s="1217"/>
      <c r="NZP209" s="1217"/>
      <c r="NZQ209" s="1217"/>
      <c r="NZR209" s="1217"/>
      <c r="NZS209" s="1217"/>
      <c r="NZT209" s="1217"/>
      <c r="NZU209" s="1217"/>
      <c r="NZV209" s="1217"/>
      <c r="NZW209" s="1217"/>
      <c r="NZX209" s="1217"/>
      <c r="NZY209" s="1217"/>
      <c r="NZZ209" s="1217"/>
      <c r="OAA209" s="1217"/>
      <c r="OAB209" s="1217"/>
      <c r="OAC209" s="1217"/>
      <c r="OAD209" s="1217"/>
      <c r="OAE209" s="1217"/>
      <c r="OAF209" s="1217"/>
      <c r="OAG209" s="1217"/>
      <c r="OAH209" s="1217"/>
      <c r="OAI209" s="1217"/>
      <c r="OAJ209" s="1217"/>
      <c r="OAK209" s="1217"/>
      <c r="OAL209" s="1217"/>
      <c r="OAM209" s="1217"/>
      <c r="OAN209" s="1217"/>
      <c r="OAO209" s="1217"/>
      <c r="OAP209" s="1217"/>
      <c r="OAQ209" s="1217"/>
      <c r="OAR209" s="1217"/>
      <c r="OAS209" s="1217"/>
      <c r="OAT209" s="1217"/>
      <c r="OAU209" s="1217"/>
      <c r="OAV209" s="1217"/>
      <c r="OAW209" s="1217"/>
      <c r="OAX209" s="1217"/>
      <c r="OAY209" s="1217"/>
      <c r="OAZ209" s="1217"/>
      <c r="OBA209" s="1217"/>
      <c r="OBB209" s="1217"/>
      <c r="OBC209" s="1217"/>
      <c r="OBD209" s="1217"/>
      <c r="OBE209" s="1217"/>
      <c r="OBF209" s="1217"/>
      <c r="OBG209" s="1217"/>
      <c r="OBH209" s="1217"/>
      <c r="OBI209" s="1217"/>
      <c r="OBJ209" s="1217"/>
      <c r="OBK209" s="1217"/>
      <c r="OBL209" s="1217"/>
      <c r="OBM209" s="1217"/>
      <c r="OBN209" s="1217"/>
      <c r="OBO209" s="1217"/>
      <c r="OBP209" s="1217"/>
      <c r="OBQ209" s="1217"/>
      <c r="OBR209" s="1217"/>
      <c r="OBS209" s="1217"/>
      <c r="OBT209" s="1217"/>
      <c r="OBU209" s="1217"/>
      <c r="OBV209" s="1217"/>
      <c r="OBW209" s="1217"/>
      <c r="OBX209" s="1217"/>
      <c r="OBY209" s="1217"/>
      <c r="OBZ209" s="1217"/>
      <c r="OCA209" s="1217"/>
      <c r="OCB209" s="1217"/>
      <c r="OCC209" s="1217"/>
      <c r="OCD209" s="1217"/>
      <c r="OCE209" s="1217"/>
      <c r="OCF209" s="1217"/>
      <c r="OCG209" s="1217"/>
      <c r="OCH209" s="1217"/>
      <c r="OCI209" s="1217"/>
      <c r="OCJ209" s="1217"/>
      <c r="OCK209" s="1217"/>
      <c r="OCL209" s="1217"/>
      <c r="OCM209" s="1217"/>
      <c r="OCN209" s="1217"/>
      <c r="OCO209" s="1217"/>
      <c r="OCP209" s="1217"/>
      <c r="OCQ209" s="1217"/>
      <c r="OCR209" s="1217"/>
      <c r="OCS209" s="1217"/>
      <c r="OCT209" s="1217"/>
      <c r="OCU209" s="1217"/>
      <c r="OCV209" s="1217"/>
      <c r="OCW209" s="1217"/>
      <c r="OCX209" s="1217"/>
      <c r="OCY209" s="1217"/>
      <c r="OCZ209" s="1217"/>
      <c r="ODA209" s="1217"/>
      <c r="ODB209" s="1217"/>
      <c r="ODC209" s="1217"/>
      <c r="ODD209" s="1217"/>
      <c r="ODE209" s="1217"/>
      <c r="ODF209" s="1217"/>
      <c r="ODG209" s="1217"/>
      <c r="ODH209" s="1217"/>
      <c r="ODI209" s="1217"/>
      <c r="ODJ209" s="1217"/>
      <c r="ODK209" s="1217"/>
      <c r="ODL209" s="1217"/>
      <c r="ODM209" s="1217"/>
      <c r="ODN209" s="1217"/>
      <c r="ODO209" s="1217"/>
      <c r="ODP209" s="1217"/>
      <c r="ODQ209" s="1217"/>
      <c r="ODR209" s="1217"/>
      <c r="ODS209" s="1217"/>
      <c r="ODT209" s="1217"/>
      <c r="ODU209" s="1217"/>
      <c r="ODV209" s="1217"/>
      <c r="ODW209" s="1217"/>
      <c r="ODX209" s="1217"/>
      <c r="ODY209" s="1217"/>
      <c r="ODZ209" s="1217"/>
      <c r="OEA209" s="1217"/>
      <c r="OEB209" s="1217"/>
      <c r="OEC209" s="1217"/>
      <c r="OED209" s="1217"/>
      <c r="OEE209" s="1217"/>
      <c r="OEF209" s="1217"/>
      <c r="OEG209" s="1217"/>
      <c r="OEH209" s="1217"/>
      <c r="OEI209" s="1217"/>
      <c r="OEJ209" s="1217"/>
      <c r="OEK209" s="1217"/>
      <c r="OEL209" s="1217"/>
      <c r="OEM209" s="1217"/>
      <c r="OEN209" s="1217"/>
      <c r="OEO209" s="1217"/>
      <c r="OEP209" s="1217"/>
      <c r="OEQ209" s="1217"/>
      <c r="OER209" s="1217"/>
      <c r="OES209" s="1217"/>
      <c r="OET209" s="1217"/>
      <c r="OEU209" s="1217"/>
      <c r="OEV209" s="1217"/>
      <c r="OEW209" s="1217"/>
      <c r="OEX209" s="1217"/>
      <c r="OEY209" s="1217"/>
      <c r="OEZ209" s="1217"/>
      <c r="OFA209" s="1217"/>
      <c r="OFB209" s="1217"/>
      <c r="OFC209" s="1217"/>
      <c r="OFD209" s="1217"/>
      <c r="OFE209" s="1217"/>
      <c r="OFF209" s="1217"/>
      <c r="OFG209" s="1217"/>
      <c r="OFH209" s="1217"/>
      <c r="OFI209" s="1217"/>
      <c r="OFJ209" s="1217"/>
      <c r="OFK209" s="1217"/>
      <c r="OFL209" s="1217"/>
      <c r="OFM209" s="1217"/>
      <c r="OFN209" s="1217"/>
      <c r="OFO209" s="1217"/>
      <c r="OFP209" s="1217"/>
      <c r="OFQ209" s="1217"/>
      <c r="OFR209" s="1217"/>
      <c r="OFS209" s="1217"/>
      <c r="OFT209" s="1217"/>
      <c r="OFU209" s="1217"/>
      <c r="OFV209" s="1217"/>
      <c r="OFW209" s="1217"/>
      <c r="OFX209" s="1217"/>
      <c r="OFY209" s="1217"/>
      <c r="OFZ209" s="1217"/>
      <c r="OGA209" s="1217"/>
      <c r="OGB209" s="1217"/>
      <c r="OGC209" s="1217"/>
      <c r="OGD209" s="1217"/>
      <c r="OGE209" s="1217"/>
      <c r="OGF209" s="1217"/>
      <c r="OGG209" s="1217"/>
      <c r="OGH209" s="1217"/>
      <c r="OGI209" s="1217"/>
      <c r="OGJ209" s="1217"/>
      <c r="OGK209" s="1217"/>
      <c r="OGL209" s="1217"/>
      <c r="OGM209" s="1217"/>
      <c r="OGN209" s="1217"/>
      <c r="OGO209" s="1217"/>
      <c r="OGP209" s="1217"/>
      <c r="OGQ209" s="1217"/>
      <c r="OGR209" s="1217"/>
      <c r="OGS209" s="1217"/>
      <c r="OGT209" s="1217"/>
      <c r="OGU209" s="1217"/>
      <c r="OGV209" s="1217"/>
      <c r="OGW209" s="1217"/>
      <c r="OGX209" s="1217"/>
      <c r="OGY209" s="1217"/>
      <c r="OGZ209" s="1217"/>
      <c r="OHA209" s="1217"/>
      <c r="OHB209" s="1217"/>
      <c r="OHC209" s="1217"/>
      <c r="OHD209" s="1217"/>
      <c r="OHE209" s="1217"/>
      <c r="OHF209" s="1217"/>
      <c r="OHG209" s="1217"/>
      <c r="OHH209" s="1217"/>
      <c r="OHI209" s="1217"/>
      <c r="OHJ209" s="1217"/>
      <c r="OHK209" s="1217"/>
      <c r="OHL209" s="1217"/>
      <c r="OHM209" s="1217"/>
      <c r="OHN209" s="1217"/>
      <c r="OHO209" s="1217"/>
      <c r="OHP209" s="1217"/>
      <c r="OHQ209" s="1217"/>
      <c r="OHR209" s="1217"/>
      <c r="OHS209" s="1217"/>
      <c r="OHT209" s="1217"/>
      <c r="OHU209" s="1217"/>
      <c r="OHV209" s="1217"/>
      <c r="OHW209" s="1217"/>
      <c r="OHX209" s="1217"/>
      <c r="OHY209" s="1217"/>
      <c r="OHZ209" s="1217"/>
      <c r="OIA209" s="1217"/>
      <c r="OIB209" s="1217"/>
      <c r="OIC209" s="1217"/>
      <c r="OID209" s="1217"/>
      <c r="OIE209" s="1217"/>
      <c r="OIF209" s="1217"/>
      <c r="OIG209" s="1217"/>
      <c r="OIH209" s="1217"/>
      <c r="OII209" s="1217"/>
      <c r="OIJ209" s="1217"/>
      <c r="OIK209" s="1217"/>
      <c r="OIL209" s="1217"/>
      <c r="OIM209" s="1217"/>
      <c r="OIN209" s="1217"/>
      <c r="OIO209" s="1217"/>
      <c r="OIP209" s="1217"/>
      <c r="OIQ209" s="1217"/>
      <c r="OIR209" s="1217"/>
      <c r="OIS209" s="1217"/>
      <c r="OIT209" s="1217"/>
      <c r="OIU209" s="1217"/>
      <c r="OIV209" s="1217"/>
      <c r="OIW209" s="1217"/>
      <c r="OIX209" s="1217"/>
      <c r="OIY209" s="1217"/>
      <c r="OIZ209" s="1217"/>
      <c r="OJA209" s="1217"/>
      <c r="OJB209" s="1217"/>
      <c r="OJC209" s="1217"/>
      <c r="OJD209" s="1217"/>
      <c r="OJE209" s="1217"/>
      <c r="OJF209" s="1217"/>
      <c r="OJG209" s="1217"/>
      <c r="OJH209" s="1217"/>
      <c r="OJI209" s="1217"/>
      <c r="OJJ209" s="1217"/>
      <c r="OJK209" s="1217"/>
      <c r="OJL209" s="1217"/>
      <c r="OJM209" s="1217"/>
      <c r="OJN209" s="1217"/>
      <c r="OJO209" s="1217"/>
      <c r="OJP209" s="1217"/>
      <c r="OJQ209" s="1217"/>
      <c r="OJR209" s="1217"/>
      <c r="OJS209" s="1217"/>
      <c r="OJT209" s="1217"/>
      <c r="OJU209" s="1217"/>
      <c r="OJV209" s="1217"/>
      <c r="OJW209" s="1217"/>
      <c r="OJX209" s="1217"/>
      <c r="OJY209" s="1217"/>
      <c r="OJZ209" s="1217"/>
      <c r="OKA209" s="1217"/>
      <c r="OKB209" s="1217"/>
      <c r="OKC209" s="1217"/>
      <c r="OKD209" s="1217"/>
      <c r="OKE209" s="1217"/>
      <c r="OKF209" s="1217"/>
      <c r="OKG209" s="1217"/>
      <c r="OKH209" s="1217"/>
      <c r="OKI209" s="1217"/>
      <c r="OKJ209" s="1217"/>
      <c r="OKK209" s="1217"/>
      <c r="OKL209" s="1217"/>
      <c r="OKM209" s="1217"/>
      <c r="OKN209" s="1217"/>
      <c r="OKO209" s="1217"/>
      <c r="OKP209" s="1217"/>
      <c r="OKQ209" s="1217"/>
      <c r="OKR209" s="1217"/>
      <c r="OKS209" s="1217"/>
      <c r="OKT209" s="1217"/>
      <c r="OKU209" s="1217"/>
      <c r="OKV209" s="1217"/>
      <c r="OKW209" s="1217"/>
      <c r="OKX209" s="1217"/>
      <c r="OKY209" s="1217"/>
      <c r="OKZ209" s="1217"/>
      <c r="OLA209" s="1217"/>
      <c r="OLB209" s="1217"/>
      <c r="OLC209" s="1217"/>
      <c r="OLD209" s="1217"/>
      <c r="OLE209" s="1217"/>
      <c r="OLF209" s="1217"/>
      <c r="OLG209" s="1217"/>
      <c r="OLH209" s="1217"/>
      <c r="OLI209" s="1217"/>
      <c r="OLJ209" s="1217"/>
      <c r="OLK209" s="1217"/>
      <c r="OLL209" s="1217"/>
      <c r="OLM209" s="1217"/>
      <c r="OLN209" s="1217"/>
      <c r="OLO209" s="1217"/>
      <c r="OLP209" s="1217"/>
      <c r="OLQ209" s="1217"/>
      <c r="OLR209" s="1217"/>
      <c r="OLS209" s="1217"/>
      <c r="OLT209" s="1217"/>
      <c r="OLU209" s="1217"/>
      <c r="OLV209" s="1217"/>
      <c r="OLW209" s="1217"/>
      <c r="OLX209" s="1217"/>
      <c r="OLY209" s="1217"/>
      <c r="OLZ209" s="1217"/>
      <c r="OMA209" s="1217"/>
      <c r="OMB209" s="1217"/>
      <c r="OMC209" s="1217"/>
      <c r="OMD209" s="1217"/>
      <c r="OME209" s="1217"/>
      <c r="OMF209" s="1217"/>
      <c r="OMG209" s="1217"/>
      <c r="OMH209" s="1217"/>
      <c r="OMI209" s="1217"/>
      <c r="OMJ209" s="1217"/>
      <c r="OMK209" s="1217"/>
      <c r="OML209" s="1217"/>
      <c r="OMM209" s="1217"/>
      <c r="OMN209" s="1217"/>
      <c r="OMO209" s="1217"/>
      <c r="OMP209" s="1217"/>
      <c r="OMQ209" s="1217"/>
      <c r="OMR209" s="1217"/>
      <c r="OMS209" s="1217"/>
      <c r="OMT209" s="1217"/>
      <c r="OMU209" s="1217"/>
      <c r="OMV209" s="1217"/>
      <c r="OMW209" s="1217"/>
      <c r="OMX209" s="1217"/>
      <c r="OMY209" s="1217"/>
      <c r="OMZ209" s="1217"/>
      <c r="ONA209" s="1217"/>
      <c r="ONB209" s="1217"/>
      <c r="ONC209" s="1217"/>
      <c r="OND209" s="1217"/>
      <c r="ONE209" s="1217"/>
      <c r="ONF209" s="1217"/>
      <c r="ONG209" s="1217"/>
      <c r="ONH209" s="1217"/>
      <c r="ONI209" s="1217"/>
      <c r="ONJ209" s="1217"/>
      <c r="ONK209" s="1217"/>
      <c r="ONL209" s="1217"/>
      <c r="ONM209" s="1217"/>
      <c r="ONN209" s="1217"/>
      <c r="ONO209" s="1217"/>
      <c r="ONP209" s="1217"/>
      <c r="ONQ209" s="1217"/>
      <c r="ONR209" s="1217"/>
      <c r="ONS209" s="1217"/>
      <c r="ONT209" s="1217"/>
      <c r="ONU209" s="1217"/>
      <c r="ONV209" s="1217"/>
      <c r="ONW209" s="1217"/>
      <c r="ONX209" s="1217"/>
      <c r="ONY209" s="1217"/>
      <c r="ONZ209" s="1217"/>
      <c r="OOA209" s="1217"/>
      <c r="OOB209" s="1217"/>
      <c r="OOC209" s="1217"/>
      <c r="OOD209" s="1217"/>
      <c r="OOE209" s="1217"/>
      <c r="OOF209" s="1217"/>
      <c r="OOG209" s="1217"/>
      <c r="OOH209" s="1217"/>
      <c r="OOI209" s="1217"/>
      <c r="OOJ209" s="1217"/>
      <c r="OOK209" s="1217"/>
      <c r="OOL209" s="1217"/>
      <c r="OOM209" s="1217"/>
      <c r="OON209" s="1217"/>
      <c r="OOO209" s="1217"/>
      <c r="OOP209" s="1217"/>
      <c r="OOQ209" s="1217"/>
      <c r="OOR209" s="1217"/>
      <c r="OOS209" s="1217"/>
      <c r="OOT209" s="1217"/>
      <c r="OOU209" s="1217"/>
      <c r="OOV209" s="1217"/>
      <c r="OOW209" s="1217"/>
      <c r="OOX209" s="1217"/>
      <c r="OOY209" s="1217"/>
      <c r="OOZ209" s="1217"/>
      <c r="OPA209" s="1217"/>
      <c r="OPB209" s="1217"/>
      <c r="OPC209" s="1217"/>
      <c r="OPD209" s="1217"/>
      <c r="OPE209" s="1217"/>
      <c r="OPF209" s="1217"/>
      <c r="OPG209" s="1217"/>
      <c r="OPH209" s="1217"/>
      <c r="OPI209" s="1217"/>
      <c r="OPJ209" s="1217"/>
      <c r="OPK209" s="1217"/>
      <c r="OPL209" s="1217"/>
      <c r="OPM209" s="1217"/>
      <c r="OPN209" s="1217"/>
      <c r="OPO209" s="1217"/>
      <c r="OPP209" s="1217"/>
      <c r="OPQ209" s="1217"/>
      <c r="OPR209" s="1217"/>
      <c r="OPS209" s="1217"/>
      <c r="OPT209" s="1217"/>
      <c r="OPU209" s="1217"/>
      <c r="OPV209" s="1217"/>
      <c r="OPW209" s="1217"/>
      <c r="OPX209" s="1217"/>
      <c r="OPY209" s="1217"/>
      <c r="OPZ209" s="1217"/>
      <c r="OQA209" s="1217"/>
      <c r="OQB209" s="1217"/>
      <c r="OQC209" s="1217"/>
      <c r="OQD209" s="1217"/>
      <c r="OQE209" s="1217"/>
      <c r="OQF209" s="1217"/>
      <c r="OQG209" s="1217"/>
      <c r="OQH209" s="1217"/>
      <c r="OQI209" s="1217"/>
      <c r="OQJ209" s="1217"/>
      <c r="OQK209" s="1217"/>
      <c r="OQL209" s="1217"/>
      <c r="OQM209" s="1217"/>
      <c r="OQN209" s="1217"/>
      <c r="OQO209" s="1217"/>
      <c r="OQP209" s="1217"/>
      <c r="OQQ209" s="1217"/>
      <c r="OQR209" s="1217"/>
      <c r="OQS209" s="1217"/>
      <c r="OQT209" s="1217"/>
      <c r="OQU209" s="1217"/>
      <c r="OQV209" s="1217"/>
      <c r="OQW209" s="1217"/>
      <c r="OQX209" s="1217"/>
      <c r="OQY209" s="1217"/>
      <c r="OQZ209" s="1217"/>
      <c r="ORA209" s="1217"/>
      <c r="ORB209" s="1217"/>
      <c r="ORC209" s="1217"/>
      <c r="ORD209" s="1217"/>
      <c r="ORE209" s="1217"/>
      <c r="ORF209" s="1217"/>
      <c r="ORG209" s="1217"/>
      <c r="ORH209" s="1217"/>
      <c r="ORI209" s="1217"/>
      <c r="ORJ209" s="1217"/>
      <c r="ORK209" s="1217"/>
      <c r="ORL209" s="1217"/>
      <c r="ORM209" s="1217"/>
      <c r="ORN209" s="1217"/>
      <c r="ORO209" s="1217"/>
      <c r="ORP209" s="1217"/>
      <c r="ORQ209" s="1217"/>
      <c r="ORR209" s="1217"/>
      <c r="ORS209" s="1217"/>
      <c r="ORT209" s="1217"/>
      <c r="ORU209" s="1217"/>
      <c r="ORV209" s="1217"/>
      <c r="ORW209" s="1217"/>
      <c r="ORX209" s="1217"/>
      <c r="ORY209" s="1217"/>
      <c r="ORZ209" s="1217"/>
      <c r="OSA209" s="1217"/>
      <c r="OSB209" s="1217"/>
      <c r="OSC209" s="1217"/>
      <c r="OSD209" s="1217"/>
      <c r="OSE209" s="1217"/>
      <c r="OSF209" s="1217"/>
      <c r="OSG209" s="1217"/>
      <c r="OSH209" s="1217"/>
      <c r="OSI209" s="1217"/>
      <c r="OSJ209" s="1217"/>
      <c r="OSK209" s="1217"/>
      <c r="OSL209" s="1217"/>
      <c r="OSM209" s="1217"/>
      <c r="OSN209" s="1217"/>
      <c r="OSO209" s="1217"/>
      <c r="OSP209" s="1217"/>
      <c r="OSQ209" s="1217"/>
      <c r="OSR209" s="1217"/>
      <c r="OSS209" s="1217"/>
      <c r="OST209" s="1217"/>
      <c r="OSU209" s="1217"/>
      <c r="OSV209" s="1217"/>
      <c r="OSW209" s="1217"/>
      <c r="OSX209" s="1217"/>
      <c r="OSY209" s="1217"/>
      <c r="OSZ209" s="1217"/>
      <c r="OTA209" s="1217"/>
      <c r="OTB209" s="1217"/>
      <c r="OTC209" s="1217"/>
      <c r="OTD209" s="1217"/>
      <c r="OTE209" s="1217"/>
      <c r="OTF209" s="1217"/>
      <c r="OTG209" s="1217"/>
      <c r="OTH209" s="1217"/>
      <c r="OTI209" s="1217"/>
      <c r="OTJ209" s="1217"/>
      <c r="OTK209" s="1217"/>
      <c r="OTL209" s="1217"/>
      <c r="OTM209" s="1217"/>
      <c r="OTN209" s="1217"/>
      <c r="OTO209" s="1217"/>
      <c r="OTP209" s="1217"/>
      <c r="OTQ209" s="1217"/>
      <c r="OTR209" s="1217"/>
      <c r="OTS209" s="1217"/>
      <c r="OTT209" s="1217"/>
      <c r="OTU209" s="1217"/>
      <c r="OTV209" s="1217"/>
      <c r="OTW209" s="1217"/>
      <c r="OTX209" s="1217"/>
      <c r="OTY209" s="1217"/>
      <c r="OTZ209" s="1217"/>
      <c r="OUA209" s="1217"/>
      <c r="OUB209" s="1217"/>
      <c r="OUC209" s="1217"/>
      <c r="OUD209" s="1217"/>
      <c r="OUE209" s="1217"/>
      <c r="OUF209" s="1217"/>
      <c r="OUG209" s="1217"/>
      <c r="OUH209" s="1217"/>
      <c r="OUI209" s="1217"/>
      <c r="OUJ209" s="1217"/>
      <c r="OUK209" s="1217"/>
      <c r="OUL209" s="1217"/>
      <c r="OUM209" s="1217"/>
      <c r="OUN209" s="1217"/>
      <c r="OUO209" s="1217"/>
      <c r="OUP209" s="1217"/>
      <c r="OUQ209" s="1217"/>
      <c r="OUR209" s="1217"/>
      <c r="OUS209" s="1217"/>
      <c r="OUT209" s="1217"/>
      <c r="OUU209" s="1217"/>
      <c r="OUV209" s="1217"/>
      <c r="OUW209" s="1217"/>
      <c r="OUX209" s="1217"/>
      <c r="OUY209" s="1217"/>
      <c r="OUZ209" s="1217"/>
      <c r="OVA209" s="1217"/>
      <c r="OVB209" s="1217"/>
      <c r="OVC209" s="1217"/>
      <c r="OVD209" s="1217"/>
      <c r="OVE209" s="1217"/>
      <c r="OVF209" s="1217"/>
      <c r="OVG209" s="1217"/>
      <c r="OVH209" s="1217"/>
      <c r="OVI209" s="1217"/>
      <c r="OVJ209" s="1217"/>
      <c r="OVK209" s="1217"/>
      <c r="OVL209" s="1217"/>
      <c r="OVM209" s="1217"/>
      <c r="OVN209" s="1217"/>
      <c r="OVO209" s="1217"/>
      <c r="OVP209" s="1217"/>
      <c r="OVQ209" s="1217"/>
      <c r="OVR209" s="1217"/>
      <c r="OVS209" s="1217"/>
      <c r="OVT209" s="1217"/>
      <c r="OVU209" s="1217"/>
      <c r="OVV209" s="1217"/>
      <c r="OVW209" s="1217"/>
      <c r="OVX209" s="1217"/>
      <c r="OVY209" s="1217"/>
      <c r="OVZ209" s="1217"/>
      <c r="OWA209" s="1217"/>
      <c r="OWB209" s="1217"/>
      <c r="OWC209" s="1217"/>
      <c r="OWD209" s="1217"/>
      <c r="OWE209" s="1217"/>
      <c r="OWF209" s="1217"/>
      <c r="OWG209" s="1217"/>
      <c r="OWH209" s="1217"/>
      <c r="OWI209" s="1217"/>
      <c r="OWJ209" s="1217"/>
      <c r="OWK209" s="1217"/>
      <c r="OWL209" s="1217"/>
      <c r="OWM209" s="1217"/>
      <c r="OWN209" s="1217"/>
      <c r="OWO209" s="1217"/>
      <c r="OWP209" s="1217"/>
      <c r="OWQ209" s="1217"/>
      <c r="OWR209" s="1217"/>
      <c r="OWS209" s="1217"/>
      <c r="OWT209" s="1217"/>
      <c r="OWU209" s="1217"/>
      <c r="OWV209" s="1217"/>
      <c r="OWW209" s="1217"/>
      <c r="OWX209" s="1217"/>
      <c r="OWY209" s="1217"/>
      <c r="OWZ209" s="1217"/>
      <c r="OXA209" s="1217"/>
      <c r="OXB209" s="1217"/>
      <c r="OXC209" s="1217"/>
      <c r="OXD209" s="1217"/>
      <c r="OXE209" s="1217"/>
      <c r="OXF209" s="1217"/>
      <c r="OXG209" s="1217"/>
      <c r="OXH209" s="1217"/>
      <c r="OXI209" s="1217"/>
      <c r="OXJ209" s="1217"/>
      <c r="OXK209" s="1217"/>
      <c r="OXL209" s="1217"/>
      <c r="OXM209" s="1217"/>
      <c r="OXN209" s="1217"/>
      <c r="OXO209" s="1217"/>
      <c r="OXP209" s="1217"/>
      <c r="OXQ209" s="1217"/>
      <c r="OXR209" s="1217"/>
      <c r="OXS209" s="1217"/>
      <c r="OXT209" s="1217"/>
      <c r="OXU209" s="1217"/>
      <c r="OXV209" s="1217"/>
      <c r="OXW209" s="1217"/>
      <c r="OXX209" s="1217"/>
      <c r="OXY209" s="1217"/>
      <c r="OXZ209" s="1217"/>
      <c r="OYA209" s="1217"/>
      <c r="OYB209" s="1217"/>
      <c r="OYC209" s="1217"/>
      <c r="OYD209" s="1217"/>
      <c r="OYE209" s="1217"/>
      <c r="OYF209" s="1217"/>
      <c r="OYG209" s="1217"/>
      <c r="OYH209" s="1217"/>
      <c r="OYI209" s="1217"/>
      <c r="OYJ209" s="1217"/>
      <c r="OYK209" s="1217"/>
      <c r="OYL209" s="1217"/>
      <c r="OYM209" s="1217"/>
      <c r="OYN209" s="1217"/>
      <c r="OYO209" s="1217"/>
      <c r="OYP209" s="1217"/>
      <c r="OYQ209" s="1217"/>
      <c r="OYR209" s="1217"/>
      <c r="OYS209" s="1217"/>
      <c r="OYT209" s="1217"/>
      <c r="OYU209" s="1217"/>
      <c r="OYV209" s="1217"/>
      <c r="OYW209" s="1217"/>
      <c r="OYX209" s="1217"/>
      <c r="OYY209" s="1217"/>
      <c r="OYZ209" s="1217"/>
      <c r="OZA209" s="1217"/>
      <c r="OZB209" s="1217"/>
      <c r="OZC209" s="1217"/>
      <c r="OZD209" s="1217"/>
      <c r="OZE209" s="1217"/>
      <c r="OZF209" s="1217"/>
      <c r="OZG209" s="1217"/>
      <c r="OZH209" s="1217"/>
      <c r="OZI209" s="1217"/>
      <c r="OZJ209" s="1217"/>
      <c r="OZK209" s="1217"/>
      <c r="OZL209" s="1217"/>
      <c r="OZM209" s="1217"/>
      <c r="OZN209" s="1217"/>
      <c r="OZO209" s="1217"/>
      <c r="OZP209" s="1217"/>
      <c r="OZQ209" s="1217"/>
      <c r="OZR209" s="1217"/>
      <c r="OZS209" s="1217"/>
      <c r="OZT209" s="1217"/>
      <c r="OZU209" s="1217"/>
      <c r="OZV209" s="1217"/>
      <c r="OZW209" s="1217"/>
      <c r="OZX209" s="1217"/>
      <c r="OZY209" s="1217"/>
      <c r="OZZ209" s="1217"/>
      <c r="PAA209" s="1217"/>
      <c r="PAB209" s="1217"/>
      <c r="PAC209" s="1217"/>
      <c r="PAD209" s="1217"/>
      <c r="PAE209" s="1217"/>
      <c r="PAF209" s="1217"/>
      <c r="PAG209" s="1217"/>
      <c r="PAH209" s="1217"/>
      <c r="PAI209" s="1217"/>
      <c r="PAJ209" s="1217"/>
      <c r="PAK209" s="1217"/>
      <c r="PAL209" s="1217"/>
      <c r="PAM209" s="1217"/>
      <c r="PAN209" s="1217"/>
      <c r="PAO209" s="1217"/>
      <c r="PAP209" s="1217"/>
      <c r="PAQ209" s="1217"/>
      <c r="PAR209" s="1217"/>
      <c r="PAS209" s="1217"/>
      <c r="PAT209" s="1217"/>
      <c r="PAU209" s="1217"/>
      <c r="PAV209" s="1217"/>
      <c r="PAW209" s="1217"/>
      <c r="PAX209" s="1217"/>
      <c r="PAY209" s="1217"/>
      <c r="PAZ209" s="1217"/>
      <c r="PBA209" s="1217"/>
      <c r="PBB209" s="1217"/>
      <c r="PBC209" s="1217"/>
      <c r="PBD209" s="1217"/>
      <c r="PBE209" s="1217"/>
      <c r="PBF209" s="1217"/>
      <c r="PBG209" s="1217"/>
      <c r="PBH209" s="1217"/>
      <c r="PBI209" s="1217"/>
      <c r="PBJ209" s="1217"/>
      <c r="PBK209" s="1217"/>
      <c r="PBL209" s="1217"/>
      <c r="PBM209" s="1217"/>
      <c r="PBN209" s="1217"/>
      <c r="PBO209" s="1217"/>
      <c r="PBP209" s="1217"/>
      <c r="PBQ209" s="1217"/>
      <c r="PBR209" s="1217"/>
      <c r="PBS209" s="1217"/>
      <c r="PBT209" s="1217"/>
      <c r="PBU209" s="1217"/>
      <c r="PBV209" s="1217"/>
      <c r="PBW209" s="1217"/>
      <c r="PBX209" s="1217"/>
      <c r="PBY209" s="1217"/>
      <c r="PBZ209" s="1217"/>
      <c r="PCA209" s="1217"/>
      <c r="PCB209" s="1217"/>
      <c r="PCC209" s="1217"/>
      <c r="PCD209" s="1217"/>
      <c r="PCE209" s="1217"/>
      <c r="PCF209" s="1217"/>
      <c r="PCG209" s="1217"/>
      <c r="PCH209" s="1217"/>
      <c r="PCI209" s="1217"/>
      <c r="PCJ209" s="1217"/>
      <c r="PCK209" s="1217"/>
      <c r="PCL209" s="1217"/>
      <c r="PCM209" s="1217"/>
      <c r="PCN209" s="1217"/>
      <c r="PCO209" s="1217"/>
      <c r="PCP209" s="1217"/>
      <c r="PCQ209" s="1217"/>
      <c r="PCR209" s="1217"/>
      <c r="PCS209" s="1217"/>
      <c r="PCT209" s="1217"/>
      <c r="PCU209" s="1217"/>
      <c r="PCV209" s="1217"/>
      <c r="PCW209" s="1217"/>
      <c r="PCX209" s="1217"/>
      <c r="PCY209" s="1217"/>
      <c r="PCZ209" s="1217"/>
      <c r="PDA209" s="1217"/>
      <c r="PDB209" s="1217"/>
      <c r="PDC209" s="1217"/>
      <c r="PDD209" s="1217"/>
      <c r="PDE209" s="1217"/>
      <c r="PDF209" s="1217"/>
      <c r="PDG209" s="1217"/>
      <c r="PDH209" s="1217"/>
      <c r="PDI209" s="1217"/>
      <c r="PDJ209" s="1217"/>
      <c r="PDK209" s="1217"/>
      <c r="PDL209" s="1217"/>
      <c r="PDM209" s="1217"/>
      <c r="PDN209" s="1217"/>
      <c r="PDO209" s="1217"/>
      <c r="PDP209" s="1217"/>
      <c r="PDQ209" s="1217"/>
      <c r="PDR209" s="1217"/>
      <c r="PDS209" s="1217"/>
      <c r="PDT209" s="1217"/>
      <c r="PDU209" s="1217"/>
      <c r="PDV209" s="1217"/>
      <c r="PDW209" s="1217"/>
      <c r="PDX209" s="1217"/>
      <c r="PDY209" s="1217"/>
      <c r="PDZ209" s="1217"/>
      <c r="PEA209" s="1217"/>
      <c r="PEB209" s="1217"/>
      <c r="PEC209" s="1217"/>
      <c r="PED209" s="1217"/>
      <c r="PEE209" s="1217"/>
      <c r="PEF209" s="1217"/>
      <c r="PEG209" s="1217"/>
      <c r="PEH209" s="1217"/>
      <c r="PEI209" s="1217"/>
      <c r="PEJ209" s="1217"/>
      <c r="PEK209" s="1217"/>
      <c r="PEL209" s="1217"/>
      <c r="PEM209" s="1217"/>
      <c r="PEN209" s="1217"/>
      <c r="PEO209" s="1217"/>
      <c r="PEP209" s="1217"/>
      <c r="PEQ209" s="1217"/>
      <c r="PER209" s="1217"/>
      <c r="PES209" s="1217"/>
      <c r="PET209" s="1217"/>
      <c r="PEU209" s="1217"/>
      <c r="PEV209" s="1217"/>
      <c r="PEW209" s="1217"/>
      <c r="PEX209" s="1217"/>
      <c r="PEY209" s="1217"/>
      <c r="PEZ209" s="1217"/>
      <c r="PFA209" s="1217"/>
      <c r="PFB209" s="1217"/>
      <c r="PFC209" s="1217"/>
      <c r="PFD209" s="1217"/>
      <c r="PFE209" s="1217"/>
      <c r="PFF209" s="1217"/>
      <c r="PFG209" s="1217"/>
      <c r="PFH209" s="1217"/>
      <c r="PFI209" s="1217"/>
      <c r="PFJ209" s="1217"/>
      <c r="PFK209" s="1217"/>
      <c r="PFL209" s="1217"/>
      <c r="PFM209" s="1217"/>
      <c r="PFN209" s="1217"/>
      <c r="PFO209" s="1217"/>
      <c r="PFP209" s="1217"/>
      <c r="PFQ209" s="1217"/>
      <c r="PFR209" s="1217"/>
      <c r="PFS209" s="1217"/>
      <c r="PFT209" s="1217"/>
      <c r="PFU209" s="1217"/>
      <c r="PFV209" s="1217"/>
      <c r="PFW209" s="1217"/>
      <c r="PFX209" s="1217"/>
      <c r="PFY209" s="1217"/>
      <c r="PFZ209" s="1217"/>
      <c r="PGA209" s="1217"/>
      <c r="PGB209" s="1217"/>
      <c r="PGC209" s="1217"/>
      <c r="PGD209" s="1217"/>
      <c r="PGE209" s="1217"/>
      <c r="PGF209" s="1217"/>
      <c r="PGG209" s="1217"/>
      <c r="PGH209" s="1217"/>
      <c r="PGI209" s="1217"/>
      <c r="PGJ209" s="1217"/>
      <c r="PGK209" s="1217"/>
      <c r="PGL209" s="1217"/>
      <c r="PGM209" s="1217"/>
      <c r="PGN209" s="1217"/>
      <c r="PGO209" s="1217"/>
      <c r="PGP209" s="1217"/>
      <c r="PGQ209" s="1217"/>
      <c r="PGR209" s="1217"/>
      <c r="PGS209" s="1217"/>
      <c r="PGT209" s="1217"/>
      <c r="PGU209" s="1217"/>
      <c r="PGV209" s="1217"/>
      <c r="PGW209" s="1217"/>
      <c r="PGX209" s="1217"/>
      <c r="PGY209" s="1217"/>
      <c r="PGZ209" s="1217"/>
      <c r="PHA209" s="1217"/>
      <c r="PHB209" s="1217"/>
      <c r="PHC209" s="1217"/>
      <c r="PHD209" s="1217"/>
      <c r="PHE209" s="1217"/>
      <c r="PHF209" s="1217"/>
      <c r="PHG209" s="1217"/>
      <c r="PHH209" s="1217"/>
      <c r="PHI209" s="1217"/>
      <c r="PHJ209" s="1217"/>
      <c r="PHK209" s="1217"/>
      <c r="PHL209" s="1217"/>
      <c r="PHM209" s="1217"/>
      <c r="PHN209" s="1217"/>
      <c r="PHO209" s="1217"/>
      <c r="PHP209" s="1217"/>
      <c r="PHQ209" s="1217"/>
      <c r="PHR209" s="1217"/>
      <c r="PHS209" s="1217"/>
      <c r="PHT209" s="1217"/>
      <c r="PHU209" s="1217"/>
      <c r="PHV209" s="1217"/>
      <c r="PHW209" s="1217"/>
      <c r="PHX209" s="1217"/>
      <c r="PHY209" s="1217"/>
      <c r="PHZ209" s="1217"/>
      <c r="PIA209" s="1217"/>
      <c r="PIB209" s="1217"/>
      <c r="PIC209" s="1217"/>
      <c r="PID209" s="1217"/>
      <c r="PIE209" s="1217"/>
      <c r="PIF209" s="1217"/>
      <c r="PIG209" s="1217"/>
      <c r="PIH209" s="1217"/>
      <c r="PII209" s="1217"/>
      <c r="PIJ209" s="1217"/>
      <c r="PIK209" s="1217"/>
      <c r="PIL209" s="1217"/>
      <c r="PIM209" s="1217"/>
      <c r="PIN209" s="1217"/>
      <c r="PIO209" s="1217"/>
      <c r="PIP209" s="1217"/>
      <c r="PIQ209" s="1217"/>
      <c r="PIR209" s="1217"/>
      <c r="PIS209" s="1217"/>
      <c r="PIT209" s="1217"/>
      <c r="PIU209" s="1217"/>
      <c r="PIV209" s="1217"/>
      <c r="PIW209" s="1217"/>
      <c r="PIX209" s="1217"/>
      <c r="PIY209" s="1217"/>
      <c r="PIZ209" s="1217"/>
      <c r="PJA209" s="1217"/>
      <c r="PJB209" s="1217"/>
      <c r="PJC209" s="1217"/>
      <c r="PJD209" s="1217"/>
      <c r="PJE209" s="1217"/>
      <c r="PJF209" s="1217"/>
      <c r="PJG209" s="1217"/>
      <c r="PJH209" s="1217"/>
      <c r="PJI209" s="1217"/>
      <c r="PJJ209" s="1217"/>
      <c r="PJK209" s="1217"/>
      <c r="PJL209" s="1217"/>
      <c r="PJM209" s="1217"/>
      <c r="PJN209" s="1217"/>
      <c r="PJO209" s="1217"/>
      <c r="PJP209" s="1217"/>
      <c r="PJQ209" s="1217"/>
      <c r="PJR209" s="1217"/>
      <c r="PJS209" s="1217"/>
      <c r="PJT209" s="1217"/>
      <c r="PJU209" s="1217"/>
      <c r="PJV209" s="1217"/>
      <c r="PJW209" s="1217"/>
      <c r="PJX209" s="1217"/>
      <c r="PJY209" s="1217"/>
      <c r="PJZ209" s="1217"/>
      <c r="PKA209" s="1217"/>
      <c r="PKB209" s="1217"/>
      <c r="PKC209" s="1217"/>
      <c r="PKD209" s="1217"/>
      <c r="PKE209" s="1217"/>
      <c r="PKF209" s="1217"/>
      <c r="PKG209" s="1217"/>
      <c r="PKH209" s="1217"/>
      <c r="PKI209" s="1217"/>
      <c r="PKJ209" s="1217"/>
      <c r="PKK209" s="1217"/>
      <c r="PKL209" s="1217"/>
      <c r="PKM209" s="1217"/>
      <c r="PKN209" s="1217"/>
      <c r="PKO209" s="1217"/>
      <c r="PKP209" s="1217"/>
      <c r="PKQ209" s="1217"/>
      <c r="PKR209" s="1217"/>
      <c r="PKS209" s="1217"/>
      <c r="PKT209" s="1217"/>
      <c r="PKU209" s="1217"/>
      <c r="PKV209" s="1217"/>
      <c r="PKW209" s="1217"/>
      <c r="PKX209" s="1217"/>
      <c r="PKY209" s="1217"/>
      <c r="PKZ209" s="1217"/>
      <c r="PLA209" s="1217"/>
      <c r="PLB209" s="1217"/>
      <c r="PLC209" s="1217"/>
      <c r="PLD209" s="1217"/>
      <c r="PLE209" s="1217"/>
      <c r="PLF209" s="1217"/>
      <c r="PLG209" s="1217"/>
      <c r="PLH209" s="1217"/>
      <c r="PLI209" s="1217"/>
      <c r="PLJ209" s="1217"/>
      <c r="PLK209" s="1217"/>
      <c r="PLL209" s="1217"/>
      <c r="PLM209" s="1217"/>
      <c r="PLN209" s="1217"/>
      <c r="PLO209" s="1217"/>
      <c r="PLP209" s="1217"/>
      <c r="PLQ209" s="1217"/>
      <c r="PLR209" s="1217"/>
      <c r="PLS209" s="1217"/>
      <c r="PLT209" s="1217"/>
      <c r="PLU209" s="1217"/>
      <c r="PLV209" s="1217"/>
      <c r="PLW209" s="1217"/>
      <c r="PLX209" s="1217"/>
      <c r="PLY209" s="1217"/>
      <c r="PLZ209" s="1217"/>
      <c r="PMA209" s="1217"/>
      <c r="PMB209" s="1217"/>
      <c r="PMC209" s="1217"/>
      <c r="PMD209" s="1217"/>
      <c r="PME209" s="1217"/>
      <c r="PMF209" s="1217"/>
      <c r="PMG209" s="1217"/>
      <c r="PMH209" s="1217"/>
      <c r="PMI209" s="1217"/>
      <c r="PMJ209" s="1217"/>
      <c r="PMK209" s="1217"/>
      <c r="PML209" s="1217"/>
      <c r="PMM209" s="1217"/>
      <c r="PMN209" s="1217"/>
      <c r="PMO209" s="1217"/>
      <c r="PMP209" s="1217"/>
      <c r="PMQ209" s="1217"/>
      <c r="PMR209" s="1217"/>
      <c r="PMS209" s="1217"/>
      <c r="PMT209" s="1217"/>
      <c r="PMU209" s="1217"/>
      <c r="PMV209" s="1217"/>
      <c r="PMW209" s="1217"/>
      <c r="PMX209" s="1217"/>
      <c r="PMY209" s="1217"/>
      <c r="PMZ209" s="1217"/>
      <c r="PNA209" s="1217"/>
      <c r="PNB209" s="1217"/>
      <c r="PNC209" s="1217"/>
      <c r="PND209" s="1217"/>
      <c r="PNE209" s="1217"/>
      <c r="PNF209" s="1217"/>
      <c r="PNG209" s="1217"/>
      <c r="PNH209" s="1217"/>
      <c r="PNI209" s="1217"/>
      <c r="PNJ209" s="1217"/>
      <c r="PNK209" s="1217"/>
      <c r="PNL209" s="1217"/>
      <c r="PNM209" s="1217"/>
      <c r="PNN209" s="1217"/>
      <c r="PNO209" s="1217"/>
      <c r="PNP209" s="1217"/>
      <c r="PNQ209" s="1217"/>
      <c r="PNR209" s="1217"/>
      <c r="PNS209" s="1217"/>
      <c r="PNT209" s="1217"/>
      <c r="PNU209" s="1217"/>
      <c r="PNV209" s="1217"/>
      <c r="PNW209" s="1217"/>
      <c r="PNX209" s="1217"/>
      <c r="PNY209" s="1217"/>
      <c r="PNZ209" s="1217"/>
      <c r="POA209" s="1217"/>
      <c r="POB209" s="1217"/>
      <c r="POC209" s="1217"/>
      <c r="POD209" s="1217"/>
      <c r="POE209" s="1217"/>
      <c r="POF209" s="1217"/>
      <c r="POG209" s="1217"/>
      <c r="POH209" s="1217"/>
      <c r="POI209" s="1217"/>
      <c r="POJ209" s="1217"/>
      <c r="POK209" s="1217"/>
      <c r="POL209" s="1217"/>
      <c r="POM209" s="1217"/>
      <c r="PON209" s="1217"/>
      <c r="POO209" s="1217"/>
      <c r="POP209" s="1217"/>
      <c r="POQ209" s="1217"/>
      <c r="POR209" s="1217"/>
      <c r="POS209" s="1217"/>
      <c r="POT209" s="1217"/>
      <c r="POU209" s="1217"/>
      <c r="POV209" s="1217"/>
      <c r="POW209" s="1217"/>
      <c r="POX209" s="1217"/>
      <c r="POY209" s="1217"/>
      <c r="POZ209" s="1217"/>
      <c r="PPA209" s="1217"/>
      <c r="PPB209" s="1217"/>
      <c r="PPC209" s="1217"/>
      <c r="PPD209" s="1217"/>
      <c r="PPE209" s="1217"/>
      <c r="PPF209" s="1217"/>
      <c r="PPG209" s="1217"/>
      <c r="PPH209" s="1217"/>
      <c r="PPI209" s="1217"/>
      <c r="PPJ209" s="1217"/>
      <c r="PPK209" s="1217"/>
      <c r="PPL209" s="1217"/>
      <c r="PPM209" s="1217"/>
      <c r="PPN209" s="1217"/>
      <c r="PPO209" s="1217"/>
      <c r="PPP209" s="1217"/>
      <c r="PPQ209" s="1217"/>
      <c r="PPR209" s="1217"/>
      <c r="PPS209" s="1217"/>
      <c r="PPT209" s="1217"/>
      <c r="PPU209" s="1217"/>
      <c r="PPV209" s="1217"/>
      <c r="PPW209" s="1217"/>
      <c r="PPX209" s="1217"/>
      <c r="PPY209" s="1217"/>
      <c r="PPZ209" s="1217"/>
      <c r="PQA209" s="1217"/>
      <c r="PQB209" s="1217"/>
      <c r="PQC209" s="1217"/>
      <c r="PQD209" s="1217"/>
      <c r="PQE209" s="1217"/>
      <c r="PQF209" s="1217"/>
      <c r="PQG209" s="1217"/>
      <c r="PQH209" s="1217"/>
      <c r="PQI209" s="1217"/>
      <c r="PQJ209" s="1217"/>
      <c r="PQK209" s="1217"/>
      <c r="PQL209" s="1217"/>
      <c r="PQM209" s="1217"/>
      <c r="PQN209" s="1217"/>
      <c r="PQO209" s="1217"/>
      <c r="PQP209" s="1217"/>
      <c r="PQQ209" s="1217"/>
      <c r="PQR209" s="1217"/>
      <c r="PQS209" s="1217"/>
      <c r="PQT209" s="1217"/>
      <c r="PQU209" s="1217"/>
      <c r="PQV209" s="1217"/>
      <c r="PQW209" s="1217"/>
      <c r="PQX209" s="1217"/>
      <c r="PQY209" s="1217"/>
      <c r="PQZ209" s="1217"/>
      <c r="PRA209" s="1217"/>
      <c r="PRB209" s="1217"/>
      <c r="PRC209" s="1217"/>
      <c r="PRD209" s="1217"/>
      <c r="PRE209" s="1217"/>
      <c r="PRF209" s="1217"/>
      <c r="PRG209" s="1217"/>
      <c r="PRH209" s="1217"/>
      <c r="PRI209" s="1217"/>
      <c r="PRJ209" s="1217"/>
      <c r="PRK209" s="1217"/>
      <c r="PRL209" s="1217"/>
      <c r="PRM209" s="1217"/>
      <c r="PRN209" s="1217"/>
      <c r="PRO209" s="1217"/>
      <c r="PRP209" s="1217"/>
      <c r="PRQ209" s="1217"/>
      <c r="PRR209" s="1217"/>
      <c r="PRS209" s="1217"/>
      <c r="PRT209" s="1217"/>
      <c r="PRU209" s="1217"/>
      <c r="PRV209" s="1217"/>
      <c r="PRW209" s="1217"/>
      <c r="PRX209" s="1217"/>
      <c r="PRY209" s="1217"/>
      <c r="PRZ209" s="1217"/>
      <c r="PSA209" s="1217"/>
      <c r="PSB209" s="1217"/>
      <c r="PSC209" s="1217"/>
      <c r="PSD209" s="1217"/>
      <c r="PSE209" s="1217"/>
      <c r="PSF209" s="1217"/>
      <c r="PSG209" s="1217"/>
      <c r="PSH209" s="1217"/>
      <c r="PSI209" s="1217"/>
      <c r="PSJ209" s="1217"/>
      <c r="PSK209" s="1217"/>
      <c r="PSL209" s="1217"/>
      <c r="PSM209" s="1217"/>
      <c r="PSN209" s="1217"/>
      <c r="PSO209" s="1217"/>
      <c r="PSP209" s="1217"/>
      <c r="PSQ209" s="1217"/>
      <c r="PSR209" s="1217"/>
      <c r="PSS209" s="1217"/>
      <c r="PST209" s="1217"/>
      <c r="PSU209" s="1217"/>
      <c r="PSV209" s="1217"/>
      <c r="PSW209" s="1217"/>
      <c r="PSX209" s="1217"/>
      <c r="PSY209" s="1217"/>
      <c r="PSZ209" s="1217"/>
      <c r="PTA209" s="1217"/>
      <c r="PTB209" s="1217"/>
      <c r="PTC209" s="1217"/>
      <c r="PTD209" s="1217"/>
      <c r="PTE209" s="1217"/>
      <c r="PTF209" s="1217"/>
      <c r="PTG209" s="1217"/>
      <c r="PTH209" s="1217"/>
      <c r="PTI209" s="1217"/>
      <c r="PTJ209" s="1217"/>
      <c r="PTK209" s="1217"/>
      <c r="PTL209" s="1217"/>
      <c r="PTM209" s="1217"/>
      <c r="PTN209" s="1217"/>
      <c r="PTO209" s="1217"/>
      <c r="PTP209" s="1217"/>
      <c r="PTQ209" s="1217"/>
      <c r="PTR209" s="1217"/>
      <c r="PTS209" s="1217"/>
      <c r="PTT209" s="1217"/>
      <c r="PTU209" s="1217"/>
      <c r="PTV209" s="1217"/>
      <c r="PTW209" s="1217"/>
      <c r="PTX209" s="1217"/>
      <c r="PTY209" s="1217"/>
      <c r="PTZ209" s="1217"/>
      <c r="PUA209" s="1217"/>
      <c r="PUB209" s="1217"/>
      <c r="PUC209" s="1217"/>
      <c r="PUD209" s="1217"/>
      <c r="PUE209" s="1217"/>
      <c r="PUF209" s="1217"/>
      <c r="PUG209" s="1217"/>
      <c r="PUH209" s="1217"/>
      <c r="PUI209" s="1217"/>
      <c r="PUJ209" s="1217"/>
      <c r="PUK209" s="1217"/>
      <c r="PUL209" s="1217"/>
      <c r="PUM209" s="1217"/>
      <c r="PUN209" s="1217"/>
      <c r="PUO209" s="1217"/>
      <c r="PUP209" s="1217"/>
      <c r="PUQ209" s="1217"/>
      <c r="PUR209" s="1217"/>
      <c r="PUS209" s="1217"/>
      <c r="PUT209" s="1217"/>
      <c r="PUU209" s="1217"/>
      <c r="PUV209" s="1217"/>
      <c r="PUW209" s="1217"/>
      <c r="PUX209" s="1217"/>
      <c r="PUY209" s="1217"/>
      <c r="PUZ209" s="1217"/>
      <c r="PVA209" s="1217"/>
      <c r="PVB209" s="1217"/>
      <c r="PVC209" s="1217"/>
      <c r="PVD209" s="1217"/>
      <c r="PVE209" s="1217"/>
      <c r="PVF209" s="1217"/>
      <c r="PVG209" s="1217"/>
      <c r="PVH209" s="1217"/>
      <c r="PVI209" s="1217"/>
      <c r="PVJ209" s="1217"/>
      <c r="PVK209" s="1217"/>
      <c r="PVL209" s="1217"/>
      <c r="PVM209" s="1217"/>
      <c r="PVN209" s="1217"/>
      <c r="PVO209" s="1217"/>
      <c r="PVP209" s="1217"/>
      <c r="PVQ209" s="1217"/>
      <c r="PVR209" s="1217"/>
      <c r="PVS209" s="1217"/>
      <c r="PVT209" s="1217"/>
      <c r="PVU209" s="1217"/>
      <c r="PVV209" s="1217"/>
      <c r="PVW209" s="1217"/>
      <c r="PVX209" s="1217"/>
      <c r="PVY209" s="1217"/>
      <c r="PVZ209" s="1217"/>
      <c r="PWA209" s="1217"/>
      <c r="PWB209" s="1217"/>
      <c r="PWC209" s="1217"/>
      <c r="PWD209" s="1217"/>
      <c r="PWE209" s="1217"/>
      <c r="PWF209" s="1217"/>
      <c r="PWG209" s="1217"/>
      <c r="PWH209" s="1217"/>
      <c r="PWI209" s="1217"/>
      <c r="PWJ209" s="1217"/>
      <c r="PWK209" s="1217"/>
      <c r="PWL209" s="1217"/>
      <c r="PWM209" s="1217"/>
      <c r="PWN209" s="1217"/>
      <c r="PWO209" s="1217"/>
      <c r="PWP209" s="1217"/>
      <c r="PWQ209" s="1217"/>
      <c r="PWR209" s="1217"/>
      <c r="PWS209" s="1217"/>
      <c r="PWT209" s="1217"/>
      <c r="PWU209" s="1217"/>
      <c r="PWV209" s="1217"/>
      <c r="PWW209" s="1217"/>
      <c r="PWX209" s="1217"/>
      <c r="PWY209" s="1217"/>
      <c r="PWZ209" s="1217"/>
      <c r="PXA209" s="1217"/>
      <c r="PXB209" s="1217"/>
      <c r="PXC209" s="1217"/>
      <c r="PXD209" s="1217"/>
      <c r="PXE209" s="1217"/>
      <c r="PXF209" s="1217"/>
      <c r="PXG209" s="1217"/>
      <c r="PXH209" s="1217"/>
      <c r="PXI209" s="1217"/>
      <c r="PXJ209" s="1217"/>
      <c r="PXK209" s="1217"/>
      <c r="PXL209" s="1217"/>
      <c r="PXM209" s="1217"/>
      <c r="PXN209" s="1217"/>
      <c r="PXO209" s="1217"/>
      <c r="PXP209" s="1217"/>
      <c r="PXQ209" s="1217"/>
      <c r="PXR209" s="1217"/>
      <c r="PXS209" s="1217"/>
      <c r="PXT209" s="1217"/>
      <c r="PXU209" s="1217"/>
      <c r="PXV209" s="1217"/>
      <c r="PXW209" s="1217"/>
      <c r="PXX209" s="1217"/>
      <c r="PXY209" s="1217"/>
      <c r="PXZ209" s="1217"/>
      <c r="PYA209" s="1217"/>
      <c r="PYB209" s="1217"/>
      <c r="PYC209" s="1217"/>
      <c r="PYD209" s="1217"/>
      <c r="PYE209" s="1217"/>
      <c r="PYF209" s="1217"/>
      <c r="PYG209" s="1217"/>
      <c r="PYH209" s="1217"/>
      <c r="PYI209" s="1217"/>
      <c r="PYJ209" s="1217"/>
      <c r="PYK209" s="1217"/>
      <c r="PYL209" s="1217"/>
      <c r="PYM209" s="1217"/>
      <c r="PYN209" s="1217"/>
      <c r="PYO209" s="1217"/>
      <c r="PYP209" s="1217"/>
      <c r="PYQ209" s="1217"/>
      <c r="PYR209" s="1217"/>
      <c r="PYS209" s="1217"/>
      <c r="PYT209" s="1217"/>
      <c r="PYU209" s="1217"/>
      <c r="PYV209" s="1217"/>
      <c r="PYW209" s="1217"/>
      <c r="PYX209" s="1217"/>
      <c r="PYY209" s="1217"/>
      <c r="PYZ209" s="1217"/>
      <c r="PZA209" s="1217"/>
      <c r="PZB209" s="1217"/>
      <c r="PZC209" s="1217"/>
      <c r="PZD209" s="1217"/>
      <c r="PZE209" s="1217"/>
      <c r="PZF209" s="1217"/>
      <c r="PZG209" s="1217"/>
      <c r="PZH209" s="1217"/>
      <c r="PZI209" s="1217"/>
      <c r="PZJ209" s="1217"/>
      <c r="PZK209" s="1217"/>
      <c r="PZL209" s="1217"/>
      <c r="PZM209" s="1217"/>
      <c r="PZN209" s="1217"/>
      <c r="PZO209" s="1217"/>
      <c r="PZP209" s="1217"/>
      <c r="PZQ209" s="1217"/>
      <c r="PZR209" s="1217"/>
      <c r="PZS209" s="1217"/>
      <c r="PZT209" s="1217"/>
      <c r="PZU209" s="1217"/>
      <c r="PZV209" s="1217"/>
      <c r="PZW209" s="1217"/>
      <c r="PZX209" s="1217"/>
      <c r="PZY209" s="1217"/>
      <c r="PZZ209" s="1217"/>
      <c r="QAA209" s="1217"/>
      <c r="QAB209" s="1217"/>
      <c r="QAC209" s="1217"/>
      <c r="QAD209" s="1217"/>
      <c r="QAE209" s="1217"/>
      <c r="QAF209" s="1217"/>
      <c r="QAG209" s="1217"/>
      <c r="QAH209" s="1217"/>
      <c r="QAI209" s="1217"/>
      <c r="QAJ209" s="1217"/>
      <c r="QAK209" s="1217"/>
      <c r="QAL209" s="1217"/>
      <c r="QAM209" s="1217"/>
      <c r="QAN209" s="1217"/>
      <c r="QAO209" s="1217"/>
      <c r="QAP209" s="1217"/>
      <c r="QAQ209" s="1217"/>
      <c r="QAR209" s="1217"/>
      <c r="QAS209" s="1217"/>
      <c r="QAT209" s="1217"/>
      <c r="QAU209" s="1217"/>
      <c r="QAV209" s="1217"/>
      <c r="QAW209" s="1217"/>
      <c r="QAX209" s="1217"/>
      <c r="QAY209" s="1217"/>
      <c r="QAZ209" s="1217"/>
      <c r="QBA209" s="1217"/>
      <c r="QBB209" s="1217"/>
      <c r="QBC209" s="1217"/>
      <c r="QBD209" s="1217"/>
      <c r="QBE209" s="1217"/>
      <c r="QBF209" s="1217"/>
      <c r="QBG209" s="1217"/>
      <c r="QBH209" s="1217"/>
      <c r="QBI209" s="1217"/>
      <c r="QBJ209" s="1217"/>
      <c r="QBK209" s="1217"/>
      <c r="QBL209" s="1217"/>
      <c r="QBM209" s="1217"/>
      <c r="QBN209" s="1217"/>
      <c r="QBO209" s="1217"/>
      <c r="QBP209" s="1217"/>
      <c r="QBQ209" s="1217"/>
      <c r="QBR209" s="1217"/>
      <c r="QBS209" s="1217"/>
      <c r="QBT209" s="1217"/>
      <c r="QBU209" s="1217"/>
      <c r="QBV209" s="1217"/>
      <c r="QBW209" s="1217"/>
      <c r="QBX209" s="1217"/>
      <c r="QBY209" s="1217"/>
      <c r="QBZ209" s="1217"/>
      <c r="QCA209" s="1217"/>
      <c r="QCB209" s="1217"/>
      <c r="QCC209" s="1217"/>
      <c r="QCD209" s="1217"/>
      <c r="QCE209" s="1217"/>
      <c r="QCF209" s="1217"/>
      <c r="QCG209" s="1217"/>
      <c r="QCH209" s="1217"/>
      <c r="QCI209" s="1217"/>
      <c r="QCJ209" s="1217"/>
      <c r="QCK209" s="1217"/>
      <c r="QCL209" s="1217"/>
      <c r="QCM209" s="1217"/>
      <c r="QCN209" s="1217"/>
      <c r="QCO209" s="1217"/>
      <c r="QCP209" s="1217"/>
      <c r="QCQ209" s="1217"/>
      <c r="QCR209" s="1217"/>
      <c r="QCS209" s="1217"/>
      <c r="QCT209" s="1217"/>
      <c r="QCU209" s="1217"/>
      <c r="QCV209" s="1217"/>
      <c r="QCW209" s="1217"/>
      <c r="QCX209" s="1217"/>
      <c r="QCY209" s="1217"/>
      <c r="QCZ209" s="1217"/>
      <c r="QDA209" s="1217"/>
      <c r="QDB209" s="1217"/>
      <c r="QDC209" s="1217"/>
      <c r="QDD209" s="1217"/>
      <c r="QDE209" s="1217"/>
      <c r="QDF209" s="1217"/>
      <c r="QDG209" s="1217"/>
      <c r="QDH209" s="1217"/>
      <c r="QDI209" s="1217"/>
      <c r="QDJ209" s="1217"/>
      <c r="QDK209" s="1217"/>
      <c r="QDL209" s="1217"/>
      <c r="QDM209" s="1217"/>
      <c r="QDN209" s="1217"/>
      <c r="QDO209" s="1217"/>
      <c r="QDP209" s="1217"/>
      <c r="QDQ209" s="1217"/>
      <c r="QDR209" s="1217"/>
      <c r="QDS209" s="1217"/>
      <c r="QDT209" s="1217"/>
      <c r="QDU209" s="1217"/>
      <c r="QDV209" s="1217"/>
      <c r="QDW209" s="1217"/>
      <c r="QDX209" s="1217"/>
      <c r="QDY209" s="1217"/>
      <c r="QDZ209" s="1217"/>
      <c r="QEA209" s="1217"/>
      <c r="QEB209" s="1217"/>
      <c r="QEC209" s="1217"/>
      <c r="QED209" s="1217"/>
      <c r="QEE209" s="1217"/>
      <c r="QEF209" s="1217"/>
      <c r="QEG209" s="1217"/>
      <c r="QEH209" s="1217"/>
      <c r="QEI209" s="1217"/>
      <c r="QEJ209" s="1217"/>
      <c r="QEK209" s="1217"/>
      <c r="QEL209" s="1217"/>
      <c r="QEM209" s="1217"/>
      <c r="QEN209" s="1217"/>
      <c r="QEO209" s="1217"/>
      <c r="QEP209" s="1217"/>
      <c r="QEQ209" s="1217"/>
      <c r="QER209" s="1217"/>
      <c r="QES209" s="1217"/>
      <c r="QET209" s="1217"/>
      <c r="QEU209" s="1217"/>
      <c r="QEV209" s="1217"/>
      <c r="QEW209" s="1217"/>
      <c r="QEX209" s="1217"/>
      <c r="QEY209" s="1217"/>
      <c r="QEZ209" s="1217"/>
      <c r="QFA209" s="1217"/>
      <c r="QFB209" s="1217"/>
      <c r="QFC209" s="1217"/>
      <c r="QFD209" s="1217"/>
      <c r="QFE209" s="1217"/>
      <c r="QFF209" s="1217"/>
      <c r="QFG209" s="1217"/>
      <c r="QFH209" s="1217"/>
      <c r="QFI209" s="1217"/>
      <c r="QFJ209" s="1217"/>
      <c r="QFK209" s="1217"/>
      <c r="QFL209" s="1217"/>
      <c r="QFM209" s="1217"/>
      <c r="QFN209" s="1217"/>
      <c r="QFO209" s="1217"/>
      <c r="QFP209" s="1217"/>
      <c r="QFQ209" s="1217"/>
      <c r="QFR209" s="1217"/>
      <c r="QFS209" s="1217"/>
      <c r="QFT209" s="1217"/>
      <c r="QFU209" s="1217"/>
      <c r="QFV209" s="1217"/>
      <c r="QFW209" s="1217"/>
      <c r="QFX209" s="1217"/>
      <c r="QFY209" s="1217"/>
      <c r="QFZ209" s="1217"/>
      <c r="QGA209" s="1217"/>
      <c r="QGB209" s="1217"/>
      <c r="QGC209" s="1217"/>
      <c r="QGD209" s="1217"/>
      <c r="QGE209" s="1217"/>
      <c r="QGF209" s="1217"/>
      <c r="QGG209" s="1217"/>
      <c r="QGH209" s="1217"/>
      <c r="QGI209" s="1217"/>
      <c r="QGJ209" s="1217"/>
      <c r="QGK209" s="1217"/>
      <c r="QGL209" s="1217"/>
      <c r="QGM209" s="1217"/>
      <c r="QGN209" s="1217"/>
      <c r="QGO209" s="1217"/>
      <c r="QGP209" s="1217"/>
      <c r="QGQ209" s="1217"/>
      <c r="QGR209" s="1217"/>
      <c r="QGS209" s="1217"/>
      <c r="QGT209" s="1217"/>
      <c r="QGU209" s="1217"/>
      <c r="QGV209" s="1217"/>
      <c r="QGW209" s="1217"/>
      <c r="QGX209" s="1217"/>
      <c r="QGY209" s="1217"/>
      <c r="QGZ209" s="1217"/>
      <c r="QHA209" s="1217"/>
      <c r="QHB209" s="1217"/>
      <c r="QHC209" s="1217"/>
      <c r="QHD209" s="1217"/>
      <c r="QHE209" s="1217"/>
      <c r="QHF209" s="1217"/>
      <c r="QHG209" s="1217"/>
      <c r="QHH209" s="1217"/>
      <c r="QHI209" s="1217"/>
      <c r="QHJ209" s="1217"/>
      <c r="QHK209" s="1217"/>
      <c r="QHL209" s="1217"/>
      <c r="QHM209" s="1217"/>
      <c r="QHN209" s="1217"/>
      <c r="QHO209" s="1217"/>
      <c r="QHP209" s="1217"/>
      <c r="QHQ209" s="1217"/>
      <c r="QHR209" s="1217"/>
      <c r="QHS209" s="1217"/>
      <c r="QHT209" s="1217"/>
      <c r="QHU209" s="1217"/>
      <c r="QHV209" s="1217"/>
      <c r="QHW209" s="1217"/>
      <c r="QHX209" s="1217"/>
      <c r="QHY209" s="1217"/>
      <c r="QHZ209" s="1217"/>
      <c r="QIA209" s="1217"/>
      <c r="QIB209" s="1217"/>
      <c r="QIC209" s="1217"/>
      <c r="QID209" s="1217"/>
      <c r="QIE209" s="1217"/>
      <c r="QIF209" s="1217"/>
      <c r="QIG209" s="1217"/>
      <c r="QIH209" s="1217"/>
      <c r="QII209" s="1217"/>
      <c r="QIJ209" s="1217"/>
      <c r="QIK209" s="1217"/>
      <c r="QIL209" s="1217"/>
      <c r="QIM209" s="1217"/>
      <c r="QIN209" s="1217"/>
      <c r="QIO209" s="1217"/>
      <c r="QIP209" s="1217"/>
      <c r="QIQ209" s="1217"/>
      <c r="QIR209" s="1217"/>
      <c r="QIS209" s="1217"/>
      <c r="QIT209" s="1217"/>
      <c r="QIU209" s="1217"/>
      <c r="QIV209" s="1217"/>
      <c r="QIW209" s="1217"/>
      <c r="QIX209" s="1217"/>
      <c r="QIY209" s="1217"/>
      <c r="QIZ209" s="1217"/>
      <c r="QJA209" s="1217"/>
      <c r="QJB209" s="1217"/>
      <c r="QJC209" s="1217"/>
      <c r="QJD209" s="1217"/>
      <c r="QJE209" s="1217"/>
      <c r="QJF209" s="1217"/>
      <c r="QJG209" s="1217"/>
      <c r="QJH209" s="1217"/>
      <c r="QJI209" s="1217"/>
      <c r="QJJ209" s="1217"/>
      <c r="QJK209" s="1217"/>
      <c r="QJL209" s="1217"/>
      <c r="QJM209" s="1217"/>
      <c r="QJN209" s="1217"/>
      <c r="QJO209" s="1217"/>
      <c r="QJP209" s="1217"/>
      <c r="QJQ209" s="1217"/>
      <c r="QJR209" s="1217"/>
      <c r="QJS209" s="1217"/>
      <c r="QJT209" s="1217"/>
      <c r="QJU209" s="1217"/>
      <c r="QJV209" s="1217"/>
      <c r="QJW209" s="1217"/>
      <c r="QJX209" s="1217"/>
      <c r="QJY209" s="1217"/>
      <c r="QJZ209" s="1217"/>
      <c r="QKA209" s="1217"/>
      <c r="QKB209" s="1217"/>
      <c r="QKC209" s="1217"/>
      <c r="QKD209" s="1217"/>
      <c r="QKE209" s="1217"/>
      <c r="QKF209" s="1217"/>
      <c r="QKG209" s="1217"/>
      <c r="QKH209" s="1217"/>
      <c r="QKI209" s="1217"/>
      <c r="QKJ209" s="1217"/>
      <c r="QKK209" s="1217"/>
      <c r="QKL209" s="1217"/>
      <c r="QKM209" s="1217"/>
      <c r="QKN209" s="1217"/>
      <c r="QKO209" s="1217"/>
      <c r="QKP209" s="1217"/>
      <c r="QKQ209" s="1217"/>
      <c r="QKR209" s="1217"/>
      <c r="QKS209" s="1217"/>
      <c r="QKT209" s="1217"/>
      <c r="QKU209" s="1217"/>
      <c r="QKV209" s="1217"/>
      <c r="QKW209" s="1217"/>
      <c r="QKX209" s="1217"/>
      <c r="QKY209" s="1217"/>
      <c r="QKZ209" s="1217"/>
      <c r="QLA209" s="1217"/>
      <c r="QLB209" s="1217"/>
      <c r="QLC209" s="1217"/>
      <c r="QLD209" s="1217"/>
      <c r="QLE209" s="1217"/>
      <c r="QLF209" s="1217"/>
      <c r="QLG209" s="1217"/>
      <c r="QLH209" s="1217"/>
      <c r="QLI209" s="1217"/>
      <c r="QLJ209" s="1217"/>
      <c r="QLK209" s="1217"/>
      <c r="QLL209" s="1217"/>
      <c r="QLM209" s="1217"/>
      <c r="QLN209" s="1217"/>
      <c r="QLO209" s="1217"/>
      <c r="QLP209" s="1217"/>
      <c r="QLQ209" s="1217"/>
      <c r="QLR209" s="1217"/>
      <c r="QLS209" s="1217"/>
      <c r="QLT209" s="1217"/>
      <c r="QLU209" s="1217"/>
      <c r="QLV209" s="1217"/>
      <c r="QLW209" s="1217"/>
      <c r="QLX209" s="1217"/>
      <c r="QLY209" s="1217"/>
      <c r="QLZ209" s="1217"/>
      <c r="QMA209" s="1217"/>
      <c r="QMB209" s="1217"/>
      <c r="QMC209" s="1217"/>
      <c r="QMD209" s="1217"/>
      <c r="QME209" s="1217"/>
      <c r="QMF209" s="1217"/>
      <c r="QMG209" s="1217"/>
      <c r="QMH209" s="1217"/>
      <c r="QMI209" s="1217"/>
      <c r="QMJ209" s="1217"/>
      <c r="QMK209" s="1217"/>
      <c r="QML209" s="1217"/>
      <c r="QMM209" s="1217"/>
      <c r="QMN209" s="1217"/>
      <c r="QMO209" s="1217"/>
      <c r="QMP209" s="1217"/>
      <c r="QMQ209" s="1217"/>
      <c r="QMR209" s="1217"/>
      <c r="QMS209" s="1217"/>
      <c r="QMT209" s="1217"/>
      <c r="QMU209" s="1217"/>
      <c r="QMV209" s="1217"/>
      <c r="QMW209" s="1217"/>
      <c r="QMX209" s="1217"/>
      <c r="QMY209" s="1217"/>
      <c r="QMZ209" s="1217"/>
      <c r="QNA209" s="1217"/>
      <c r="QNB209" s="1217"/>
      <c r="QNC209" s="1217"/>
      <c r="QND209" s="1217"/>
      <c r="QNE209" s="1217"/>
      <c r="QNF209" s="1217"/>
      <c r="QNG209" s="1217"/>
      <c r="QNH209" s="1217"/>
      <c r="QNI209" s="1217"/>
      <c r="QNJ209" s="1217"/>
      <c r="QNK209" s="1217"/>
      <c r="QNL209" s="1217"/>
      <c r="QNM209" s="1217"/>
      <c r="QNN209" s="1217"/>
      <c r="QNO209" s="1217"/>
      <c r="QNP209" s="1217"/>
      <c r="QNQ209" s="1217"/>
      <c r="QNR209" s="1217"/>
      <c r="QNS209" s="1217"/>
      <c r="QNT209" s="1217"/>
      <c r="QNU209" s="1217"/>
      <c r="QNV209" s="1217"/>
      <c r="QNW209" s="1217"/>
      <c r="QNX209" s="1217"/>
      <c r="QNY209" s="1217"/>
      <c r="QNZ209" s="1217"/>
      <c r="QOA209" s="1217"/>
      <c r="QOB209" s="1217"/>
      <c r="QOC209" s="1217"/>
      <c r="QOD209" s="1217"/>
      <c r="QOE209" s="1217"/>
      <c r="QOF209" s="1217"/>
      <c r="QOG209" s="1217"/>
      <c r="QOH209" s="1217"/>
      <c r="QOI209" s="1217"/>
      <c r="QOJ209" s="1217"/>
      <c r="QOK209" s="1217"/>
      <c r="QOL209" s="1217"/>
      <c r="QOM209" s="1217"/>
      <c r="QON209" s="1217"/>
      <c r="QOO209" s="1217"/>
      <c r="QOP209" s="1217"/>
      <c r="QOQ209" s="1217"/>
      <c r="QOR209" s="1217"/>
      <c r="QOS209" s="1217"/>
      <c r="QOT209" s="1217"/>
      <c r="QOU209" s="1217"/>
      <c r="QOV209" s="1217"/>
      <c r="QOW209" s="1217"/>
      <c r="QOX209" s="1217"/>
      <c r="QOY209" s="1217"/>
      <c r="QOZ209" s="1217"/>
      <c r="QPA209" s="1217"/>
      <c r="QPB209" s="1217"/>
      <c r="QPC209" s="1217"/>
      <c r="QPD209" s="1217"/>
      <c r="QPE209" s="1217"/>
      <c r="QPF209" s="1217"/>
      <c r="QPG209" s="1217"/>
      <c r="QPH209" s="1217"/>
      <c r="QPI209" s="1217"/>
      <c r="QPJ209" s="1217"/>
      <c r="QPK209" s="1217"/>
      <c r="QPL209" s="1217"/>
      <c r="QPM209" s="1217"/>
      <c r="QPN209" s="1217"/>
      <c r="QPO209" s="1217"/>
      <c r="QPP209" s="1217"/>
      <c r="QPQ209" s="1217"/>
      <c r="QPR209" s="1217"/>
      <c r="QPS209" s="1217"/>
      <c r="QPT209" s="1217"/>
      <c r="QPU209" s="1217"/>
      <c r="QPV209" s="1217"/>
      <c r="QPW209" s="1217"/>
      <c r="QPX209" s="1217"/>
      <c r="QPY209" s="1217"/>
      <c r="QPZ209" s="1217"/>
      <c r="QQA209" s="1217"/>
      <c r="QQB209" s="1217"/>
      <c r="QQC209" s="1217"/>
      <c r="QQD209" s="1217"/>
      <c r="QQE209" s="1217"/>
      <c r="QQF209" s="1217"/>
      <c r="QQG209" s="1217"/>
      <c r="QQH209" s="1217"/>
      <c r="QQI209" s="1217"/>
      <c r="QQJ209" s="1217"/>
      <c r="QQK209" s="1217"/>
      <c r="QQL209" s="1217"/>
      <c r="QQM209" s="1217"/>
      <c r="QQN209" s="1217"/>
      <c r="QQO209" s="1217"/>
      <c r="QQP209" s="1217"/>
      <c r="QQQ209" s="1217"/>
      <c r="QQR209" s="1217"/>
      <c r="QQS209" s="1217"/>
      <c r="QQT209" s="1217"/>
      <c r="QQU209" s="1217"/>
      <c r="QQV209" s="1217"/>
      <c r="QQW209" s="1217"/>
      <c r="QQX209" s="1217"/>
      <c r="QQY209" s="1217"/>
      <c r="QQZ209" s="1217"/>
      <c r="QRA209" s="1217"/>
      <c r="QRB209" s="1217"/>
      <c r="QRC209" s="1217"/>
      <c r="QRD209" s="1217"/>
      <c r="QRE209" s="1217"/>
      <c r="QRF209" s="1217"/>
      <c r="QRG209" s="1217"/>
      <c r="QRH209" s="1217"/>
      <c r="QRI209" s="1217"/>
      <c r="QRJ209" s="1217"/>
      <c r="QRK209" s="1217"/>
      <c r="QRL209" s="1217"/>
      <c r="QRM209" s="1217"/>
      <c r="QRN209" s="1217"/>
      <c r="QRO209" s="1217"/>
      <c r="QRP209" s="1217"/>
      <c r="QRQ209" s="1217"/>
      <c r="QRR209" s="1217"/>
      <c r="QRS209" s="1217"/>
      <c r="QRT209" s="1217"/>
      <c r="QRU209" s="1217"/>
      <c r="QRV209" s="1217"/>
      <c r="QRW209" s="1217"/>
      <c r="QRX209" s="1217"/>
      <c r="QRY209" s="1217"/>
      <c r="QRZ209" s="1217"/>
      <c r="QSA209" s="1217"/>
      <c r="QSB209" s="1217"/>
      <c r="QSC209" s="1217"/>
      <c r="QSD209" s="1217"/>
      <c r="QSE209" s="1217"/>
      <c r="QSF209" s="1217"/>
      <c r="QSG209" s="1217"/>
      <c r="QSH209" s="1217"/>
      <c r="QSI209" s="1217"/>
      <c r="QSJ209" s="1217"/>
      <c r="QSK209" s="1217"/>
      <c r="QSL209" s="1217"/>
      <c r="QSM209" s="1217"/>
      <c r="QSN209" s="1217"/>
      <c r="QSO209" s="1217"/>
      <c r="QSP209" s="1217"/>
      <c r="QSQ209" s="1217"/>
      <c r="QSR209" s="1217"/>
      <c r="QSS209" s="1217"/>
      <c r="QST209" s="1217"/>
      <c r="QSU209" s="1217"/>
      <c r="QSV209" s="1217"/>
      <c r="QSW209" s="1217"/>
      <c r="QSX209" s="1217"/>
      <c r="QSY209" s="1217"/>
      <c r="QSZ209" s="1217"/>
      <c r="QTA209" s="1217"/>
      <c r="QTB209" s="1217"/>
      <c r="QTC209" s="1217"/>
      <c r="QTD209" s="1217"/>
      <c r="QTE209" s="1217"/>
      <c r="QTF209" s="1217"/>
      <c r="QTG209" s="1217"/>
      <c r="QTH209" s="1217"/>
      <c r="QTI209" s="1217"/>
      <c r="QTJ209" s="1217"/>
      <c r="QTK209" s="1217"/>
      <c r="QTL209" s="1217"/>
      <c r="QTM209" s="1217"/>
      <c r="QTN209" s="1217"/>
      <c r="QTO209" s="1217"/>
      <c r="QTP209" s="1217"/>
      <c r="QTQ209" s="1217"/>
      <c r="QTR209" s="1217"/>
      <c r="QTS209" s="1217"/>
      <c r="QTT209" s="1217"/>
      <c r="QTU209" s="1217"/>
      <c r="QTV209" s="1217"/>
      <c r="QTW209" s="1217"/>
      <c r="QTX209" s="1217"/>
      <c r="QTY209" s="1217"/>
      <c r="QTZ209" s="1217"/>
      <c r="QUA209" s="1217"/>
      <c r="QUB209" s="1217"/>
      <c r="QUC209" s="1217"/>
      <c r="QUD209" s="1217"/>
      <c r="QUE209" s="1217"/>
      <c r="QUF209" s="1217"/>
      <c r="QUG209" s="1217"/>
      <c r="QUH209" s="1217"/>
      <c r="QUI209" s="1217"/>
      <c r="QUJ209" s="1217"/>
      <c r="QUK209" s="1217"/>
      <c r="QUL209" s="1217"/>
      <c r="QUM209" s="1217"/>
      <c r="QUN209" s="1217"/>
      <c r="QUO209" s="1217"/>
      <c r="QUP209" s="1217"/>
      <c r="QUQ209" s="1217"/>
      <c r="QUR209" s="1217"/>
      <c r="QUS209" s="1217"/>
      <c r="QUT209" s="1217"/>
      <c r="QUU209" s="1217"/>
      <c r="QUV209" s="1217"/>
      <c r="QUW209" s="1217"/>
      <c r="QUX209" s="1217"/>
      <c r="QUY209" s="1217"/>
      <c r="QUZ209" s="1217"/>
      <c r="QVA209" s="1217"/>
      <c r="QVB209" s="1217"/>
      <c r="QVC209" s="1217"/>
      <c r="QVD209" s="1217"/>
      <c r="QVE209" s="1217"/>
      <c r="QVF209" s="1217"/>
      <c r="QVG209" s="1217"/>
      <c r="QVH209" s="1217"/>
      <c r="QVI209" s="1217"/>
      <c r="QVJ209" s="1217"/>
      <c r="QVK209" s="1217"/>
      <c r="QVL209" s="1217"/>
      <c r="QVM209" s="1217"/>
      <c r="QVN209" s="1217"/>
      <c r="QVO209" s="1217"/>
      <c r="QVP209" s="1217"/>
      <c r="QVQ209" s="1217"/>
      <c r="QVR209" s="1217"/>
      <c r="QVS209" s="1217"/>
      <c r="QVT209" s="1217"/>
      <c r="QVU209" s="1217"/>
      <c r="QVV209" s="1217"/>
      <c r="QVW209" s="1217"/>
      <c r="QVX209" s="1217"/>
      <c r="QVY209" s="1217"/>
      <c r="QVZ209" s="1217"/>
      <c r="QWA209" s="1217"/>
      <c r="QWB209" s="1217"/>
      <c r="QWC209" s="1217"/>
      <c r="QWD209" s="1217"/>
      <c r="QWE209" s="1217"/>
      <c r="QWF209" s="1217"/>
      <c r="QWG209" s="1217"/>
      <c r="QWH209" s="1217"/>
      <c r="QWI209" s="1217"/>
      <c r="QWJ209" s="1217"/>
      <c r="QWK209" s="1217"/>
      <c r="QWL209" s="1217"/>
      <c r="QWM209" s="1217"/>
      <c r="QWN209" s="1217"/>
      <c r="QWO209" s="1217"/>
      <c r="QWP209" s="1217"/>
      <c r="QWQ209" s="1217"/>
      <c r="QWR209" s="1217"/>
      <c r="QWS209" s="1217"/>
      <c r="QWT209" s="1217"/>
      <c r="QWU209" s="1217"/>
      <c r="QWV209" s="1217"/>
      <c r="QWW209" s="1217"/>
      <c r="QWX209" s="1217"/>
      <c r="QWY209" s="1217"/>
      <c r="QWZ209" s="1217"/>
      <c r="QXA209" s="1217"/>
      <c r="QXB209" s="1217"/>
      <c r="QXC209" s="1217"/>
      <c r="QXD209" s="1217"/>
      <c r="QXE209" s="1217"/>
      <c r="QXF209" s="1217"/>
      <c r="QXG209" s="1217"/>
      <c r="QXH209" s="1217"/>
      <c r="QXI209" s="1217"/>
      <c r="QXJ209" s="1217"/>
      <c r="QXK209" s="1217"/>
      <c r="QXL209" s="1217"/>
      <c r="QXM209" s="1217"/>
      <c r="QXN209" s="1217"/>
      <c r="QXO209" s="1217"/>
      <c r="QXP209" s="1217"/>
      <c r="QXQ209" s="1217"/>
      <c r="QXR209" s="1217"/>
      <c r="QXS209" s="1217"/>
      <c r="QXT209" s="1217"/>
      <c r="QXU209" s="1217"/>
      <c r="QXV209" s="1217"/>
      <c r="QXW209" s="1217"/>
      <c r="QXX209" s="1217"/>
      <c r="QXY209" s="1217"/>
      <c r="QXZ209" s="1217"/>
      <c r="QYA209" s="1217"/>
      <c r="QYB209" s="1217"/>
      <c r="QYC209" s="1217"/>
      <c r="QYD209" s="1217"/>
      <c r="QYE209" s="1217"/>
      <c r="QYF209" s="1217"/>
      <c r="QYG209" s="1217"/>
      <c r="QYH209" s="1217"/>
      <c r="QYI209" s="1217"/>
      <c r="QYJ209" s="1217"/>
      <c r="QYK209" s="1217"/>
      <c r="QYL209" s="1217"/>
      <c r="QYM209" s="1217"/>
      <c r="QYN209" s="1217"/>
      <c r="QYO209" s="1217"/>
      <c r="QYP209" s="1217"/>
      <c r="QYQ209" s="1217"/>
      <c r="QYR209" s="1217"/>
      <c r="QYS209" s="1217"/>
      <c r="QYT209" s="1217"/>
      <c r="QYU209" s="1217"/>
      <c r="QYV209" s="1217"/>
      <c r="QYW209" s="1217"/>
      <c r="QYX209" s="1217"/>
      <c r="QYY209" s="1217"/>
      <c r="QYZ209" s="1217"/>
      <c r="QZA209" s="1217"/>
      <c r="QZB209" s="1217"/>
      <c r="QZC209" s="1217"/>
      <c r="QZD209" s="1217"/>
      <c r="QZE209" s="1217"/>
      <c r="QZF209" s="1217"/>
      <c r="QZG209" s="1217"/>
      <c r="QZH209" s="1217"/>
      <c r="QZI209" s="1217"/>
      <c r="QZJ209" s="1217"/>
      <c r="QZK209" s="1217"/>
      <c r="QZL209" s="1217"/>
      <c r="QZM209" s="1217"/>
      <c r="QZN209" s="1217"/>
      <c r="QZO209" s="1217"/>
      <c r="QZP209" s="1217"/>
      <c r="QZQ209" s="1217"/>
      <c r="QZR209" s="1217"/>
      <c r="QZS209" s="1217"/>
      <c r="QZT209" s="1217"/>
      <c r="QZU209" s="1217"/>
      <c r="QZV209" s="1217"/>
      <c r="QZW209" s="1217"/>
      <c r="QZX209" s="1217"/>
      <c r="QZY209" s="1217"/>
      <c r="QZZ209" s="1217"/>
      <c r="RAA209" s="1217"/>
      <c r="RAB209" s="1217"/>
      <c r="RAC209" s="1217"/>
      <c r="RAD209" s="1217"/>
      <c r="RAE209" s="1217"/>
      <c r="RAF209" s="1217"/>
      <c r="RAG209" s="1217"/>
      <c r="RAH209" s="1217"/>
      <c r="RAI209" s="1217"/>
      <c r="RAJ209" s="1217"/>
      <c r="RAK209" s="1217"/>
      <c r="RAL209" s="1217"/>
      <c r="RAM209" s="1217"/>
      <c r="RAN209" s="1217"/>
      <c r="RAO209" s="1217"/>
      <c r="RAP209" s="1217"/>
      <c r="RAQ209" s="1217"/>
      <c r="RAR209" s="1217"/>
      <c r="RAS209" s="1217"/>
      <c r="RAT209" s="1217"/>
      <c r="RAU209" s="1217"/>
      <c r="RAV209" s="1217"/>
      <c r="RAW209" s="1217"/>
      <c r="RAX209" s="1217"/>
      <c r="RAY209" s="1217"/>
      <c r="RAZ209" s="1217"/>
      <c r="RBA209" s="1217"/>
      <c r="RBB209" s="1217"/>
      <c r="RBC209" s="1217"/>
      <c r="RBD209" s="1217"/>
      <c r="RBE209" s="1217"/>
      <c r="RBF209" s="1217"/>
      <c r="RBG209" s="1217"/>
      <c r="RBH209" s="1217"/>
      <c r="RBI209" s="1217"/>
      <c r="RBJ209" s="1217"/>
      <c r="RBK209" s="1217"/>
      <c r="RBL209" s="1217"/>
      <c r="RBM209" s="1217"/>
      <c r="RBN209" s="1217"/>
      <c r="RBO209" s="1217"/>
      <c r="RBP209" s="1217"/>
      <c r="RBQ209" s="1217"/>
      <c r="RBR209" s="1217"/>
      <c r="RBS209" s="1217"/>
      <c r="RBT209" s="1217"/>
      <c r="RBU209" s="1217"/>
      <c r="RBV209" s="1217"/>
      <c r="RBW209" s="1217"/>
      <c r="RBX209" s="1217"/>
      <c r="RBY209" s="1217"/>
      <c r="RBZ209" s="1217"/>
      <c r="RCA209" s="1217"/>
      <c r="RCB209" s="1217"/>
      <c r="RCC209" s="1217"/>
      <c r="RCD209" s="1217"/>
      <c r="RCE209" s="1217"/>
      <c r="RCF209" s="1217"/>
      <c r="RCG209" s="1217"/>
      <c r="RCH209" s="1217"/>
      <c r="RCI209" s="1217"/>
      <c r="RCJ209" s="1217"/>
      <c r="RCK209" s="1217"/>
      <c r="RCL209" s="1217"/>
      <c r="RCM209" s="1217"/>
      <c r="RCN209" s="1217"/>
      <c r="RCO209" s="1217"/>
      <c r="RCP209" s="1217"/>
      <c r="RCQ209" s="1217"/>
      <c r="RCR209" s="1217"/>
      <c r="RCS209" s="1217"/>
      <c r="RCT209" s="1217"/>
      <c r="RCU209" s="1217"/>
      <c r="RCV209" s="1217"/>
      <c r="RCW209" s="1217"/>
      <c r="RCX209" s="1217"/>
      <c r="RCY209" s="1217"/>
      <c r="RCZ209" s="1217"/>
      <c r="RDA209" s="1217"/>
      <c r="RDB209" s="1217"/>
      <c r="RDC209" s="1217"/>
      <c r="RDD209" s="1217"/>
      <c r="RDE209" s="1217"/>
      <c r="RDF209" s="1217"/>
      <c r="RDG209" s="1217"/>
      <c r="RDH209" s="1217"/>
      <c r="RDI209" s="1217"/>
      <c r="RDJ209" s="1217"/>
      <c r="RDK209" s="1217"/>
      <c r="RDL209" s="1217"/>
      <c r="RDM209" s="1217"/>
      <c r="RDN209" s="1217"/>
      <c r="RDO209" s="1217"/>
      <c r="RDP209" s="1217"/>
      <c r="RDQ209" s="1217"/>
      <c r="RDR209" s="1217"/>
      <c r="RDS209" s="1217"/>
      <c r="RDT209" s="1217"/>
      <c r="RDU209" s="1217"/>
      <c r="RDV209" s="1217"/>
      <c r="RDW209" s="1217"/>
      <c r="RDX209" s="1217"/>
      <c r="RDY209" s="1217"/>
      <c r="RDZ209" s="1217"/>
      <c r="REA209" s="1217"/>
      <c r="REB209" s="1217"/>
      <c r="REC209" s="1217"/>
      <c r="RED209" s="1217"/>
      <c r="REE209" s="1217"/>
      <c r="REF209" s="1217"/>
      <c r="REG209" s="1217"/>
      <c r="REH209" s="1217"/>
      <c r="REI209" s="1217"/>
      <c r="REJ209" s="1217"/>
      <c r="REK209" s="1217"/>
      <c r="REL209" s="1217"/>
      <c r="REM209" s="1217"/>
      <c r="REN209" s="1217"/>
      <c r="REO209" s="1217"/>
      <c r="REP209" s="1217"/>
      <c r="REQ209" s="1217"/>
      <c r="RER209" s="1217"/>
      <c r="RES209" s="1217"/>
      <c r="RET209" s="1217"/>
      <c r="REU209" s="1217"/>
      <c r="REV209" s="1217"/>
      <c r="REW209" s="1217"/>
      <c r="REX209" s="1217"/>
      <c r="REY209" s="1217"/>
      <c r="REZ209" s="1217"/>
      <c r="RFA209" s="1217"/>
      <c r="RFB209" s="1217"/>
      <c r="RFC209" s="1217"/>
      <c r="RFD209" s="1217"/>
      <c r="RFE209" s="1217"/>
      <c r="RFF209" s="1217"/>
      <c r="RFG209" s="1217"/>
      <c r="RFH209" s="1217"/>
      <c r="RFI209" s="1217"/>
      <c r="RFJ209" s="1217"/>
      <c r="RFK209" s="1217"/>
      <c r="RFL209" s="1217"/>
      <c r="RFM209" s="1217"/>
      <c r="RFN209" s="1217"/>
      <c r="RFO209" s="1217"/>
      <c r="RFP209" s="1217"/>
      <c r="RFQ209" s="1217"/>
      <c r="RFR209" s="1217"/>
      <c r="RFS209" s="1217"/>
      <c r="RFT209" s="1217"/>
      <c r="RFU209" s="1217"/>
      <c r="RFV209" s="1217"/>
      <c r="RFW209" s="1217"/>
      <c r="RFX209" s="1217"/>
      <c r="RFY209" s="1217"/>
      <c r="RFZ209" s="1217"/>
      <c r="RGA209" s="1217"/>
      <c r="RGB209" s="1217"/>
      <c r="RGC209" s="1217"/>
      <c r="RGD209" s="1217"/>
      <c r="RGE209" s="1217"/>
      <c r="RGF209" s="1217"/>
      <c r="RGG209" s="1217"/>
      <c r="RGH209" s="1217"/>
      <c r="RGI209" s="1217"/>
      <c r="RGJ209" s="1217"/>
      <c r="RGK209" s="1217"/>
      <c r="RGL209" s="1217"/>
      <c r="RGM209" s="1217"/>
      <c r="RGN209" s="1217"/>
      <c r="RGO209" s="1217"/>
      <c r="RGP209" s="1217"/>
      <c r="RGQ209" s="1217"/>
      <c r="RGR209" s="1217"/>
      <c r="RGS209" s="1217"/>
      <c r="RGT209" s="1217"/>
      <c r="RGU209" s="1217"/>
      <c r="RGV209" s="1217"/>
      <c r="RGW209" s="1217"/>
      <c r="RGX209" s="1217"/>
      <c r="RGY209" s="1217"/>
      <c r="RGZ209" s="1217"/>
      <c r="RHA209" s="1217"/>
      <c r="RHB209" s="1217"/>
      <c r="RHC209" s="1217"/>
      <c r="RHD209" s="1217"/>
      <c r="RHE209" s="1217"/>
      <c r="RHF209" s="1217"/>
      <c r="RHG209" s="1217"/>
      <c r="RHH209" s="1217"/>
      <c r="RHI209" s="1217"/>
      <c r="RHJ209" s="1217"/>
      <c r="RHK209" s="1217"/>
      <c r="RHL209" s="1217"/>
      <c r="RHM209" s="1217"/>
      <c r="RHN209" s="1217"/>
      <c r="RHO209" s="1217"/>
      <c r="RHP209" s="1217"/>
      <c r="RHQ209" s="1217"/>
      <c r="RHR209" s="1217"/>
      <c r="RHS209" s="1217"/>
      <c r="RHT209" s="1217"/>
      <c r="RHU209" s="1217"/>
      <c r="RHV209" s="1217"/>
      <c r="RHW209" s="1217"/>
      <c r="RHX209" s="1217"/>
      <c r="RHY209" s="1217"/>
      <c r="RHZ209" s="1217"/>
      <c r="RIA209" s="1217"/>
      <c r="RIB209" s="1217"/>
      <c r="RIC209" s="1217"/>
      <c r="RID209" s="1217"/>
      <c r="RIE209" s="1217"/>
      <c r="RIF209" s="1217"/>
      <c r="RIG209" s="1217"/>
      <c r="RIH209" s="1217"/>
      <c r="RII209" s="1217"/>
      <c r="RIJ209" s="1217"/>
      <c r="RIK209" s="1217"/>
      <c r="RIL209" s="1217"/>
      <c r="RIM209" s="1217"/>
      <c r="RIN209" s="1217"/>
      <c r="RIO209" s="1217"/>
      <c r="RIP209" s="1217"/>
      <c r="RIQ209" s="1217"/>
      <c r="RIR209" s="1217"/>
      <c r="RIS209" s="1217"/>
      <c r="RIT209" s="1217"/>
      <c r="RIU209" s="1217"/>
      <c r="RIV209" s="1217"/>
      <c r="RIW209" s="1217"/>
      <c r="RIX209" s="1217"/>
      <c r="RIY209" s="1217"/>
      <c r="RIZ209" s="1217"/>
      <c r="RJA209" s="1217"/>
      <c r="RJB209" s="1217"/>
      <c r="RJC209" s="1217"/>
      <c r="RJD209" s="1217"/>
      <c r="RJE209" s="1217"/>
      <c r="RJF209" s="1217"/>
      <c r="RJG209" s="1217"/>
      <c r="RJH209" s="1217"/>
      <c r="RJI209" s="1217"/>
      <c r="RJJ209" s="1217"/>
      <c r="RJK209" s="1217"/>
      <c r="RJL209" s="1217"/>
      <c r="RJM209" s="1217"/>
      <c r="RJN209" s="1217"/>
      <c r="RJO209" s="1217"/>
      <c r="RJP209" s="1217"/>
      <c r="RJQ209" s="1217"/>
      <c r="RJR209" s="1217"/>
      <c r="RJS209" s="1217"/>
      <c r="RJT209" s="1217"/>
      <c r="RJU209" s="1217"/>
      <c r="RJV209" s="1217"/>
      <c r="RJW209" s="1217"/>
      <c r="RJX209" s="1217"/>
      <c r="RJY209" s="1217"/>
      <c r="RJZ209" s="1217"/>
      <c r="RKA209" s="1217"/>
      <c r="RKB209" s="1217"/>
      <c r="RKC209" s="1217"/>
      <c r="RKD209" s="1217"/>
      <c r="RKE209" s="1217"/>
      <c r="RKF209" s="1217"/>
      <c r="RKG209" s="1217"/>
      <c r="RKH209" s="1217"/>
      <c r="RKI209" s="1217"/>
      <c r="RKJ209" s="1217"/>
      <c r="RKK209" s="1217"/>
      <c r="RKL209" s="1217"/>
      <c r="RKM209" s="1217"/>
      <c r="RKN209" s="1217"/>
      <c r="RKO209" s="1217"/>
      <c r="RKP209" s="1217"/>
      <c r="RKQ209" s="1217"/>
      <c r="RKR209" s="1217"/>
      <c r="RKS209" s="1217"/>
      <c r="RKT209" s="1217"/>
      <c r="RKU209" s="1217"/>
      <c r="RKV209" s="1217"/>
      <c r="RKW209" s="1217"/>
      <c r="RKX209" s="1217"/>
      <c r="RKY209" s="1217"/>
      <c r="RKZ209" s="1217"/>
      <c r="RLA209" s="1217"/>
      <c r="RLB209" s="1217"/>
      <c r="RLC209" s="1217"/>
      <c r="RLD209" s="1217"/>
      <c r="RLE209" s="1217"/>
      <c r="RLF209" s="1217"/>
      <c r="RLG209" s="1217"/>
      <c r="RLH209" s="1217"/>
      <c r="RLI209" s="1217"/>
      <c r="RLJ209" s="1217"/>
      <c r="RLK209" s="1217"/>
      <c r="RLL209" s="1217"/>
      <c r="RLM209" s="1217"/>
      <c r="RLN209" s="1217"/>
      <c r="RLO209" s="1217"/>
      <c r="RLP209" s="1217"/>
      <c r="RLQ209" s="1217"/>
      <c r="RLR209" s="1217"/>
      <c r="RLS209" s="1217"/>
      <c r="RLT209" s="1217"/>
      <c r="RLU209" s="1217"/>
      <c r="RLV209" s="1217"/>
      <c r="RLW209" s="1217"/>
      <c r="RLX209" s="1217"/>
      <c r="RLY209" s="1217"/>
      <c r="RLZ209" s="1217"/>
      <c r="RMA209" s="1217"/>
      <c r="RMB209" s="1217"/>
      <c r="RMC209" s="1217"/>
      <c r="RMD209" s="1217"/>
      <c r="RME209" s="1217"/>
      <c r="RMF209" s="1217"/>
      <c r="RMG209" s="1217"/>
      <c r="RMH209" s="1217"/>
      <c r="RMI209" s="1217"/>
      <c r="RMJ209" s="1217"/>
      <c r="RMK209" s="1217"/>
      <c r="RML209" s="1217"/>
      <c r="RMM209" s="1217"/>
      <c r="RMN209" s="1217"/>
      <c r="RMO209" s="1217"/>
      <c r="RMP209" s="1217"/>
      <c r="RMQ209" s="1217"/>
      <c r="RMR209" s="1217"/>
      <c r="RMS209" s="1217"/>
      <c r="RMT209" s="1217"/>
      <c r="RMU209" s="1217"/>
      <c r="RMV209" s="1217"/>
      <c r="RMW209" s="1217"/>
      <c r="RMX209" s="1217"/>
      <c r="RMY209" s="1217"/>
      <c r="RMZ209" s="1217"/>
      <c r="RNA209" s="1217"/>
      <c r="RNB209" s="1217"/>
      <c r="RNC209" s="1217"/>
      <c r="RND209" s="1217"/>
      <c r="RNE209" s="1217"/>
      <c r="RNF209" s="1217"/>
      <c r="RNG209" s="1217"/>
      <c r="RNH209" s="1217"/>
      <c r="RNI209" s="1217"/>
      <c r="RNJ209" s="1217"/>
      <c r="RNK209" s="1217"/>
      <c r="RNL209" s="1217"/>
      <c r="RNM209" s="1217"/>
      <c r="RNN209" s="1217"/>
      <c r="RNO209" s="1217"/>
      <c r="RNP209" s="1217"/>
      <c r="RNQ209" s="1217"/>
      <c r="RNR209" s="1217"/>
      <c r="RNS209" s="1217"/>
      <c r="RNT209" s="1217"/>
      <c r="RNU209" s="1217"/>
      <c r="RNV209" s="1217"/>
      <c r="RNW209" s="1217"/>
      <c r="RNX209" s="1217"/>
      <c r="RNY209" s="1217"/>
      <c r="RNZ209" s="1217"/>
      <c r="ROA209" s="1217"/>
      <c r="ROB209" s="1217"/>
      <c r="ROC209" s="1217"/>
      <c r="ROD209" s="1217"/>
      <c r="ROE209" s="1217"/>
      <c r="ROF209" s="1217"/>
      <c r="ROG209" s="1217"/>
      <c r="ROH209" s="1217"/>
      <c r="ROI209" s="1217"/>
      <c r="ROJ209" s="1217"/>
      <c r="ROK209" s="1217"/>
      <c r="ROL209" s="1217"/>
      <c r="ROM209" s="1217"/>
      <c r="RON209" s="1217"/>
      <c r="ROO209" s="1217"/>
      <c r="ROP209" s="1217"/>
      <c r="ROQ209" s="1217"/>
      <c r="ROR209" s="1217"/>
      <c r="ROS209" s="1217"/>
      <c r="ROT209" s="1217"/>
      <c r="ROU209" s="1217"/>
      <c r="ROV209" s="1217"/>
      <c r="ROW209" s="1217"/>
      <c r="ROX209" s="1217"/>
      <c r="ROY209" s="1217"/>
      <c r="ROZ209" s="1217"/>
      <c r="RPA209" s="1217"/>
      <c r="RPB209" s="1217"/>
      <c r="RPC209" s="1217"/>
      <c r="RPD209" s="1217"/>
      <c r="RPE209" s="1217"/>
      <c r="RPF209" s="1217"/>
      <c r="RPG209" s="1217"/>
      <c r="RPH209" s="1217"/>
      <c r="RPI209" s="1217"/>
      <c r="RPJ209" s="1217"/>
      <c r="RPK209" s="1217"/>
      <c r="RPL209" s="1217"/>
      <c r="RPM209" s="1217"/>
      <c r="RPN209" s="1217"/>
      <c r="RPO209" s="1217"/>
      <c r="RPP209" s="1217"/>
      <c r="RPQ209" s="1217"/>
      <c r="RPR209" s="1217"/>
      <c r="RPS209" s="1217"/>
      <c r="RPT209" s="1217"/>
      <c r="RPU209" s="1217"/>
      <c r="RPV209" s="1217"/>
      <c r="RPW209" s="1217"/>
      <c r="RPX209" s="1217"/>
      <c r="RPY209" s="1217"/>
      <c r="RPZ209" s="1217"/>
      <c r="RQA209" s="1217"/>
      <c r="RQB209" s="1217"/>
      <c r="RQC209" s="1217"/>
      <c r="RQD209" s="1217"/>
      <c r="RQE209" s="1217"/>
      <c r="RQF209" s="1217"/>
      <c r="RQG209" s="1217"/>
      <c r="RQH209" s="1217"/>
      <c r="RQI209" s="1217"/>
      <c r="RQJ209" s="1217"/>
      <c r="RQK209" s="1217"/>
      <c r="RQL209" s="1217"/>
      <c r="RQM209" s="1217"/>
      <c r="RQN209" s="1217"/>
      <c r="RQO209" s="1217"/>
      <c r="RQP209" s="1217"/>
      <c r="RQQ209" s="1217"/>
      <c r="RQR209" s="1217"/>
      <c r="RQS209" s="1217"/>
      <c r="RQT209" s="1217"/>
      <c r="RQU209" s="1217"/>
      <c r="RQV209" s="1217"/>
      <c r="RQW209" s="1217"/>
      <c r="RQX209" s="1217"/>
      <c r="RQY209" s="1217"/>
      <c r="RQZ209" s="1217"/>
      <c r="RRA209" s="1217"/>
      <c r="RRB209" s="1217"/>
      <c r="RRC209" s="1217"/>
      <c r="RRD209" s="1217"/>
      <c r="RRE209" s="1217"/>
      <c r="RRF209" s="1217"/>
      <c r="RRG209" s="1217"/>
      <c r="RRH209" s="1217"/>
      <c r="RRI209" s="1217"/>
      <c r="RRJ209" s="1217"/>
      <c r="RRK209" s="1217"/>
      <c r="RRL209" s="1217"/>
      <c r="RRM209" s="1217"/>
      <c r="RRN209" s="1217"/>
      <c r="RRO209" s="1217"/>
      <c r="RRP209" s="1217"/>
      <c r="RRQ209" s="1217"/>
      <c r="RRR209" s="1217"/>
      <c r="RRS209" s="1217"/>
      <c r="RRT209" s="1217"/>
      <c r="RRU209" s="1217"/>
      <c r="RRV209" s="1217"/>
      <c r="RRW209" s="1217"/>
      <c r="RRX209" s="1217"/>
      <c r="RRY209" s="1217"/>
      <c r="RRZ209" s="1217"/>
      <c r="RSA209" s="1217"/>
      <c r="RSB209" s="1217"/>
      <c r="RSC209" s="1217"/>
      <c r="RSD209" s="1217"/>
      <c r="RSE209" s="1217"/>
      <c r="RSF209" s="1217"/>
      <c r="RSG209" s="1217"/>
      <c r="RSH209" s="1217"/>
      <c r="RSI209" s="1217"/>
      <c r="RSJ209" s="1217"/>
      <c r="RSK209" s="1217"/>
      <c r="RSL209" s="1217"/>
      <c r="RSM209" s="1217"/>
      <c r="RSN209" s="1217"/>
      <c r="RSO209" s="1217"/>
      <c r="RSP209" s="1217"/>
      <c r="RSQ209" s="1217"/>
      <c r="RSR209" s="1217"/>
      <c r="RSS209" s="1217"/>
      <c r="RST209" s="1217"/>
      <c r="RSU209" s="1217"/>
      <c r="RSV209" s="1217"/>
      <c r="RSW209" s="1217"/>
      <c r="RSX209" s="1217"/>
      <c r="RSY209" s="1217"/>
      <c r="RSZ209" s="1217"/>
      <c r="RTA209" s="1217"/>
      <c r="RTB209" s="1217"/>
      <c r="RTC209" s="1217"/>
      <c r="RTD209" s="1217"/>
      <c r="RTE209" s="1217"/>
      <c r="RTF209" s="1217"/>
      <c r="RTG209" s="1217"/>
      <c r="RTH209" s="1217"/>
      <c r="RTI209" s="1217"/>
      <c r="RTJ209" s="1217"/>
      <c r="RTK209" s="1217"/>
      <c r="RTL209" s="1217"/>
      <c r="RTM209" s="1217"/>
      <c r="RTN209" s="1217"/>
      <c r="RTO209" s="1217"/>
      <c r="RTP209" s="1217"/>
      <c r="RTQ209" s="1217"/>
      <c r="RTR209" s="1217"/>
      <c r="RTS209" s="1217"/>
      <c r="RTT209" s="1217"/>
      <c r="RTU209" s="1217"/>
      <c r="RTV209" s="1217"/>
      <c r="RTW209" s="1217"/>
      <c r="RTX209" s="1217"/>
      <c r="RTY209" s="1217"/>
      <c r="RTZ209" s="1217"/>
      <c r="RUA209" s="1217"/>
      <c r="RUB209" s="1217"/>
      <c r="RUC209" s="1217"/>
      <c r="RUD209" s="1217"/>
      <c r="RUE209" s="1217"/>
      <c r="RUF209" s="1217"/>
      <c r="RUG209" s="1217"/>
      <c r="RUH209" s="1217"/>
      <c r="RUI209" s="1217"/>
      <c r="RUJ209" s="1217"/>
      <c r="RUK209" s="1217"/>
      <c r="RUL209" s="1217"/>
      <c r="RUM209" s="1217"/>
      <c r="RUN209" s="1217"/>
      <c r="RUO209" s="1217"/>
      <c r="RUP209" s="1217"/>
      <c r="RUQ209" s="1217"/>
      <c r="RUR209" s="1217"/>
      <c r="RUS209" s="1217"/>
      <c r="RUT209" s="1217"/>
      <c r="RUU209" s="1217"/>
      <c r="RUV209" s="1217"/>
      <c r="RUW209" s="1217"/>
      <c r="RUX209" s="1217"/>
      <c r="RUY209" s="1217"/>
      <c r="RUZ209" s="1217"/>
      <c r="RVA209" s="1217"/>
      <c r="RVB209" s="1217"/>
      <c r="RVC209" s="1217"/>
      <c r="RVD209" s="1217"/>
      <c r="RVE209" s="1217"/>
      <c r="RVF209" s="1217"/>
      <c r="RVG209" s="1217"/>
      <c r="RVH209" s="1217"/>
      <c r="RVI209" s="1217"/>
      <c r="RVJ209" s="1217"/>
      <c r="RVK209" s="1217"/>
      <c r="RVL209" s="1217"/>
      <c r="RVM209" s="1217"/>
      <c r="RVN209" s="1217"/>
      <c r="RVO209" s="1217"/>
      <c r="RVP209" s="1217"/>
      <c r="RVQ209" s="1217"/>
      <c r="RVR209" s="1217"/>
      <c r="RVS209" s="1217"/>
      <c r="RVT209" s="1217"/>
      <c r="RVU209" s="1217"/>
      <c r="RVV209" s="1217"/>
      <c r="RVW209" s="1217"/>
      <c r="RVX209" s="1217"/>
      <c r="RVY209" s="1217"/>
      <c r="RVZ209" s="1217"/>
      <c r="RWA209" s="1217"/>
      <c r="RWB209" s="1217"/>
      <c r="RWC209" s="1217"/>
      <c r="RWD209" s="1217"/>
      <c r="RWE209" s="1217"/>
      <c r="RWF209" s="1217"/>
      <c r="RWG209" s="1217"/>
      <c r="RWH209" s="1217"/>
      <c r="RWI209" s="1217"/>
      <c r="RWJ209" s="1217"/>
      <c r="RWK209" s="1217"/>
      <c r="RWL209" s="1217"/>
      <c r="RWM209" s="1217"/>
      <c r="RWN209" s="1217"/>
      <c r="RWO209" s="1217"/>
      <c r="RWP209" s="1217"/>
      <c r="RWQ209" s="1217"/>
      <c r="RWR209" s="1217"/>
      <c r="RWS209" s="1217"/>
      <c r="RWT209" s="1217"/>
      <c r="RWU209" s="1217"/>
      <c r="RWV209" s="1217"/>
      <c r="RWW209" s="1217"/>
      <c r="RWX209" s="1217"/>
      <c r="RWY209" s="1217"/>
      <c r="RWZ209" s="1217"/>
      <c r="RXA209" s="1217"/>
      <c r="RXB209" s="1217"/>
      <c r="RXC209" s="1217"/>
      <c r="RXD209" s="1217"/>
      <c r="RXE209" s="1217"/>
      <c r="RXF209" s="1217"/>
      <c r="RXG209" s="1217"/>
      <c r="RXH209" s="1217"/>
      <c r="RXI209" s="1217"/>
      <c r="RXJ209" s="1217"/>
      <c r="RXK209" s="1217"/>
      <c r="RXL209" s="1217"/>
      <c r="RXM209" s="1217"/>
      <c r="RXN209" s="1217"/>
      <c r="RXO209" s="1217"/>
      <c r="RXP209" s="1217"/>
      <c r="RXQ209" s="1217"/>
      <c r="RXR209" s="1217"/>
      <c r="RXS209" s="1217"/>
      <c r="RXT209" s="1217"/>
      <c r="RXU209" s="1217"/>
      <c r="RXV209" s="1217"/>
      <c r="RXW209" s="1217"/>
      <c r="RXX209" s="1217"/>
      <c r="RXY209" s="1217"/>
      <c r="RXZ209" s="1217"/>
      <c r="RYA209" s="1217"/>
      <c r="RYB209" s="1217"/>
      <c r="RYC209" s="1217"/>
      <c r="RYD209" s="1217"/>
      <c r="RYE209" s="1217"/>
      <c r="RYF209" s="1217"/>
      <c r="RYG209" s="1217"/>
      <c r="RYH209" s="1217"/>
      <c r="RYI209" s="1217"/>
      <c r="RYJ209" s="1217"/>
      <c r="RYK209" s="1217"/>
      <c r="RYL209" s="1217"/>
      <c r="RYM209" s="1217"/>
      <c r="RYN209" s="1217"/>
      <c r="RYO209" s="1217"/>
      <c r="RYP209" s="1217"/>
      <c r="RYQ209" s="1217"/>
      <c r="RYR209" s="1217"/>
      <c r="RYS209" s="1217"/>
      <c r="RYT209" s="1217"/>
      <c r="RYU209" s="1217"/>
      <c r="RYV209" s="1217"/>
      <c r="RYW209" s="1217"/>
      <c r="RYX209" s="1217"/>
      <c r="RYY209" s="1217"/>
      <c r="RYZ209" s="1217"/>
      <c r="RZA209" s="1217"/>
      <c r="RZB209" s="1217"/>
      <c r="RZC209" s="1217"/>
      <c r="RZD209" s="1217"/>
      <c r="RZE209" s="1217"/>
      <c r="RZF209" s="1217"/>
      <c r="RZG209" s="1217"/>
      <c r="RZH209" s="1217"/>
      <c r="RZI209" s="1217"/>
      <c r="RZJ209" s="1217"/>
      <c r="RZK209" s="1217"/>
      <c r="RZL209" s="1217"/>
      <c r="RZM209" s="1217"/>
      <c r="RZN209" s="1217"/>
      <c r="RZO209" s="1217"/>
      <c r="RZP209" s="1217"/>
      <c r="RZQ209" s="1217"/>
      <c r="RZR209" s="1217"/>
      <c r="RZS209" s="1217"/>
      <c r="RZT209" s="1217"/>
      <c r="RZU209" s="1217"/>
      <c r="RZV209" s="1217"/>
      <c r="RZW209" s="1217"/>
      <c r="RZX209" s="1217"/>
      <c r="RZY209" s="1217"/>
      <c r="RZZ209" s="1217"/>
      <c r="SAA209" s="1217"/>
      <c r="SAB209" s="1217"/>
      <c r="SAC209" s="1217"/>
      <c r="SAD209" s="1217"/>
      <c r="SAE209" s="1217"/>
      <c r="SAF209" s="1217"/>
      <c r="SAG209" s="1217"/>
      <c r="SAH209" s="1217"/>
      <c r="SAI209" s="1217"/>
      <c r="SAJ209" s="1217"/>
      <c r="SAK209" s="1217"/>
      <c r="SAL209" s="1217"/>
      <c r="SAM209" s="1217"/>
      <c r="SAN209" s="1217"/>
      <c r="SAO209" s="1217"/>
      <c r="SAP209" s="1217"/>
      <c r="SAQ209" s="1217"/>
      <c r="SAR209" s="1217"/>
      <c r="SAS209" s="1217"/>
      <c r="SAT209" s="1217"/>
      <c r="SAU209" s="1217"/>
      <c r="SAV209" s="1217"/>
      <c r="SAW209" s="1217"/>
      <c r="SAX209" s="1217"/>
      <c r="SAY209" s="1217"/>
      <c r="SAZ209" s="1217"/>
      <c r="SBA209" s="1217"/>
      <c r="SBB209" s="1217"/>
      <c r="SBC209" s="1217"/>
      <c r="SBD209" s="1217"/>
      <c r="SBE209" s="1217"/>
      <c r="SBF209" s="1217"/>
      <c r="SBG209" s="1217"/>
      <c r="SBH209" s="1217"/>
      <c r="SBI209" s="1217"/>
      <c r="SBJ209" s="1217"/>
      <c r="SBK209" s="1217"/>
      <c r="SBL209" s="1217"/>
      <c r="SBM209" s="1217"/>
      <c r="SBN209" s="1217"/>
      <c r="SBO209" s="1217"/>
      <c r="SBP209" s="1217"/>
      <c r="SBQ209" s="1217"/>
      <c r="SBR209" s="1217"/>
      <c r="SBS209" s="1217"/>
      <c r="SBT209" s="1217"/>
      <c r="SBU209" s="1217"/>
      <c r="SBV209" s="1217"/>
      <c r="SBW209" s="1217"/>
      <c r="SBX209" s="1217"/>
      <c r="SBY209" s="1217"/>
      <c r="SBZ209" s="1217"/>
      <c r="SCA209" s="1217"/>
      <c r="SCB209" s="1217"/>
      <c r="SCC209" s="1217"/>
      <c r="SCD209" s="1217"/>
      <c r="SCE209" s="1217"/>
      <c r="SCF209" s="1217"/>
      <c r="SCG209" s="1217"/>
      <c r="SCH209" s="1217"/>
      <c r="SCI209" s="1217"/>
      <c r="SCJ209" s="1217"/>
      <c r="SCK209" s="1217"/>
      <c r="SCL209" s="1217"/>
      <c r="SCM209" s="1217"/>
      <c r="SCN209" s="1217"/>
      <c r="SCO209" s="1217"/>
      <c r="SCP209" s="1217"/>
      <c r="SCQ209" s="1217"/>
      <c r="SCR209" s="1217"/>
      <c r="SCS209" s="1217"/>
      <c r="SCT209" s="1217"/>
      <c r="SCU209" s="1217"/>
      <c r="SCV209" s="1217"/>
      <c r="SCW209" s="1217"/>
      <c r="SCX209" s="1217"/>
      <c r="SCY209" s="1217"/>
      <c r="SCZ209" s="1217"/>
      <c r="SDA209" s="1217"/>
      <c r="SDB209" s="1217"/>
      <c r="SDC209" s="1217"/>
      <c r="SDD209" s="1217"/>
      <c r="SDE209" s="1217"/>
      <c r="SDF209" s="1217"/>
      <c r="SDG209" s="1217"/>
      <c r="SDH209" s="1217"/>
      <c r="SDI209" s="1217"/>
      <c r="SDJ209" s="1217"/>
      <c r="SDK209" s="1217"/>
      <c r="SDL209" s="1217"/>
      <c r="SDM209" s="1217"/>
      <c r="SDN209" s="1217"/>
      <c r="SDO209" s="1217"/>
      <c r="SDP209" s="1217"/>
      <c r="SDQ209" s="1217"/>
      <c r="SDR209" s="1217"/>
      <c r="SDS209" s="1217"/>
      <c r="SDT209" s="1217"/>
      <c r="SDU209" s="1217"/>
      <c r="SDV209" s="1217"/>
      <c r="SDW209" s="1217"/>
      <c r="SDX209" s="1217"/>
      <c r="SDY209" s="1217"/>
      <c r="SDZ209" s="1217"/>
      <c r="SEA209" s="1217"/>
      <c r="SEB209" s="1217"/>
      <c r="SEC209" s="1217"/>
      <c r="SED209" s="1217"/>
      <c r="SEE209" s="1217"/>
      <c r="SEF209" s="1217"/>
      <c r="SEG209" s="1217"/>
      <c r="SEH209" s="1217"/>
      <c r="SEI209" s="1217"/>
      <c r="SEJ209" s="1217"/>
      <c r="SEK209" s="1217"/>
      <c r="SEL209" s="1217"/>
      <c r="SEM209" s="1217"/>
      <c r="SEN209" s="1217"/>
      <c r="SEO209" s="1217"/>
      <c r="SEP209" s="1217"/>
      <c r="SEQ209" s="1217"/>
      <c r="SER209" s="1217"/>
      <c r="SES209" s="1217"/>
      <c r="SET209" s="1217"/>
      <c r="SEU209" s="1217"/>
      <c r="SEV209" s="1217"/>
      <c r="SEW209" s="1217"/>
      <c r="SEX209" s="1217"/>
      <c r="SEY209" s="1217"/>
      <c r="SEZ209" s="1217"/>
      <c r="SFA209" s="1217"/>
      <c r="SFB209" s="1217"/>
      <c r="SFC209" s="1217"/>
      <c r="SFD209" s="1217"/>
      <c r="SFE209" s="1217"/>
      <c r="SFF209" s="1217"/>
      <c r="SFG209" s="1217"/>
      <c r="SFH209" s="1217"/>
      <c r="SFI209" s="1217"/>
      <c r="SFJ209" s="1217"/>
      <c r="SFK209" s="1217"/>
      <c r="SFL209" s="1217"/>
      <c r="SFM209" s="1217"/>
      <c r="SFN209" s="1217"/>
      <c r="SFO209" s="1217"/>
      <c r="SFP209" s="1217"/>
      <c r="SFQ209" s="1217"/>
      <c r="SFR209" s="1217"/>
      <c r="SFS209" s="1217"/>
      <c r="SFT209" s="1217"/>
      <c r="SFU209" s="1217"/>
      <c r="SFV209" s="1217"/>
      <c r="SFW209" s="1217"/>
      <c r="SFX209" s="1217"/>
      <c r="SFY209" s="1217"/>
      <c r="SFZ209" s="1217"/>
      <c r="SGA209" s="1217"/>
      <c r="SGB209" s="1217"/>
      <c r="SGC209" s="1217"/>
      <c r="SGD209" s="1217"/>
      <c r="SGE209" s="1217"/>
      <c r="SGF209" s="1217"/>
      <c r="SGG209" s="1217"/>
      <c r="SGH209" s="1217"/>
      <c r="SGI209" s="1217"/>
      <c r="SGJ209" s="1217"/>
      <c r="SGK209" s="1217"/>
      <c r="SGL209" s="1217"/>
      <c r="SGM209" s="1217"/>
      <c r="SGN209" s="1217"/>
      <c r="SGO209" s="1217"/>
      <c r="SGP209" s="1217"/>
      <c r="SGQ209" s="1217"/>
      <c r="SGR209" s="1217"/>
      <c r="SGS209" s="1217"/>
      <c r="SGT209" s="1217"/>
      <c r="SGU209" s="1217"/>
      <c r="SGV209" s="1217"/>
      <c r="SGW209" s="1217"/>
      <c r="SGX209" s="1217"/>
      <c r="SGY209" s="1217"/>
      <c r="SGZ209" s="1217"/>
      <c r="SHA209" s="1217"/>
      <c r="SHB209" s="1217"/>
      <c r="SHC209" s="1217"/>
      <c r="SHD209" s="1217"/>
      <c r="SHE209" s="1217"/>
      <c r="SHF209" s="1217"/>
      <c r="SHG209" s="1217"/>
      <c r="SHH209" s="1217"/>
      <c r="SHI209" s="1217"/>
      <c r="SHJ209" s="1217"/>
      <c r="SHK209" s="1217"/>
      <c r="SHL209" s="1217"/>
      <c r="SHM209" s="1217"/>
      <c r="SHN209" s="1217"/>
      <c r="SHO209" s="1217"/>
      <c r="SHP209" s="1217"/>
      <c r="SHQ209" s="1217"/>
      <c r="SHR209" s="1217"/>
      <c r="SHS209" s="1217"/>
      <c r="SHT209" s="1217"/>
      <c r="SHU209" s="1217"/>
      <c r="SHV209" s="1217"/>
      <c r="SHW209" s="1217"/>
      <c r="SHX209" s="1217"/>
      <c r="SHY209" s="1217"/>
      <c r="SHZ209" s="1217"/>
      <c r="SIA209" s="1217"/>
      <c r="SIB209" s="1217"/>
      <c r="SIC209" s="1217"/>
      <c r="SID209" s="1217"/>
      <c r="SIE209" s="1217"/>
      <c r="SIF209" s="1217"/>
      <c r="SIG209" s="1217"/>
      <c r="SIH209" s="1217"/>
      <c r="SII209" s="1217"/>
      <c r="SIJ209" s="1217"/>
      <c r="SIK209" s="1217"/>
      <c r="SIL209" s="1217"/>
      <c r="SIM209" s="1217"/>
      <c r="SIN209" s="1217"/>
      <c r="SIO209" s="1217"/>
      <c r="SIP209" s="1217"/>
      <c r="SIQ209" s="1217"/>
      <c r="SIR209" s="1217"/>
      <c r="SIS209" s="1217"/>
      <c r="SIT209" s="1217"/>
      <c r="SIU209" s="1217"/>
      <c r="SIV209" s="1217"/>
      <c r="SIW209" s="1217"/>
      <c r="SIX209" s="1217"/>
      <c r="SIY209" s="1217"/>
      <c r="SIZ209" s="1217"/>
      <c r="SJA209" s="1217"/>
      <c r="SJB209" s="1217"/>
      <c r="SJC209" s="1217"/>
      <c r="SJD209" s="1217"/>
      <c r="SJE209" s="1217"/>
      <c r="SJF209" s="1217"/>
      <c r="SJG209" s="1217"/>
      <c r="SJH209" s="1217"/>
      <c r="SJI209" s="1217"/>
      <c r="SJJ209" s="1217"/>
      <c r="SJK209" s="1217"/>
      <c r="SJL209" s="1217"/>
      <c r="SJM209" s="1217"/>
      <c r="SJN209" s="1217"/>
      <c r="SJO209" s="1217"/>
      <c r="SJP209" s="1217"/>
      <c r="SJQ209" s="1217"/>
      <c r="SJR209" s="1217"/>
      <c r="SJS209" s="1217"/>
      <c r="SJT209" s="1217"/>
      <c r="SJU209" s="1217"/>
      <c r="SJV209" s="1217"/>
      <c r="SJW209" s="1217"/>
      <c r="SJX209" s="1217"/>
      <c r="SJY209" s="1217"/>
      <c r="SJZ209" s="1217"/>
      <c r="SKA209" s="1217"/>
      <c r="SKB209" s="1217"/>
      <c r="SKC209" s="1217"/>
      <c r="SKD209" s="1217"/>
      <c r="SKE209" s="1217"/>
      <c r="SKF209" s="1217"/>
      <c r="SKG209" s="1217"/>
      <c r="SKH209" s="1217"/>
      <c r="SKI209" s="1217"/>
      <c r="SKJ209" s="1217"/>
      <c r="SKK209" s="1217"/>
      <c r="SKL209" s="1217"/>
      <c r="SKM209" s="1217"/>
      <c r="SKN209" s="1217"/>
      <c r="SKO209" s="1217"/>
      <c r="SKP209" s="1217"/>
      <c r="SKQ209" s="1217"/>
      <c r="SKR209" s="1217"/>
      <c r="SKS209" s="1217"/>
      <c r="SKT209" s="1217"/>
      <c r="SKU209" s="1217"/>
      <c r="SKV209" s="1217"/>
      <c r="SKW209" s="1217"/>
      <c r="SKX209" s="1217"/>
      <c r="SKY209" s="1217"/>
      <c r="SKZ209" s="1217"/>
      <c r="SLA209" s="1217"/>
      <c r="SLB209" s="1217"/>
      <c r="SLC209" s="1217"/>
      <c r="SLD209" s="1217"/>
      <c r="SLE209" s="1217"/>
      <c r="SLF209" s="1217"/>
      <c r="SLG209" s="1217"/>
      <c r="SLH209" s="1217"/>
      <c r="SLI209" s="1217"/>
      <c r="SLJ209" s="1217"/>
      <c r="SLK209" s="1217"/>
      <c r="SLL209" s="1217"/>
      <c r="SLM209" s="1217"/>
      <c r="SLN209" s="1217"/>
      <c r="SLO209" s="1217"/>
      <c r="SLP209" s="1217"/>
      <c r="SLQ209" s="1217"/>
      <c r="SLR209" s="1217"/>
      <c r="SLS209" s="1217"/>
      <c r="SLT209" s="1217"/>
      <c r="SLU209" s="1217"/>
      <c r="SLV209" s="1217"/>
      <c r="SLW209" s="1217"/>
      <c r="SLX209" s="1217"/>
      <c r="SLY209" s="1217"/>
      <c r="SLZ209" s="1217"/>
      <c r="SMA209" s="1217"/>
      <c r="SMB209" s="1217"/>
      <c r="SMC209" s="1217"/>
      <c r="SMD209" s="1217"/>
      <c r="SME209" s="1217"/>
      <c r="SMF209" s="1217"/>
      <c r="SMG209" s="1217"/>
      <c r="SMH209" s="1217"/>
      <c r="SMI209" s="1217"/>
      <c r="SMJ209" s="1217"/>
      <c r="SMK209" s="1217"/>
      <c r="SML209" s="1217"/>
      <c r="SMM209" s="1217"/>
      <c r="SMN209" s="1217"/>
      <c r="SMO209" s="1217"/>
      <c r="SMP209" s="1217"/>
      <c r="SMQ209" s="1217"/>
      <c r="SMR209" s="1217"/>
      <c r="SMS209" s="1217"/>
      <c r="SMT209" s="1217"/>
      <c r="SMU209" s="1217"/>
      <c r="SMV209" s="1217"/>
      <c r="SMW209" s="1217"/>
      <c r="SMX209" s="1217"/>
      <c r="SMY209" s="1217"/>
      <c r="SMZ209" s="1217"/>
      <c r="SNA209" s="1217"/>
      <c r="SNB209" s="1217"/>
      <c r="SNC209" s="1217"/>
      <c r="SND209" s="1217"/>
      <c r="SNE209" s="1217"/>
      <c r="SNF209" s="1217"/>
      <c r="SNG209" s="1217"/>
      <c r="SNH209" s="1217"/>
      <c r="SNI209" s="1217"/>
      <c r="SNJ209" s="1217"/>
      <c r="SNK209" s="1217"/>
      <c r="SNL209" s="1217"/>
      <c r="SNM209" s="1217"/>
      <c r="SNN209" s="1217"/>
      <c r="SNO209" s="1217"/>
      <c r="SNP209" s="1217"/>
      <c r="SNQ209" s="1217"/>
      <c r="SNR209" s="1217"/>
      <c r="SNS209" s="1217"/>
      <c r="SNT209" s="1217"/>
      <c r="SNU209" s="1217"/>
      <c r="SNV209" s="1217"/>
      <c r="SNW209" s="1217"/>
      <c r="SNX209" s="1217"/>
      <c r="SNY209" s="1217"/>
      <c r="SNZ209" s="1217"/>
      <c r="SOA209" s="1217"/>
      <c r="SOB209" s="1217"/>
      <c r="SOC209" s="1217"/>
      <c r="SOD209" s="1217"/>
      <c r="SOE209" s="1217"/>
      <c r="SOF209" s="1217"/>
      <c r="SOG209" s="1217"/>
      <c r="SOH209" s="1217"/>
      <c r="SOI209" s="1217"/>
      <c r="SOJ209" s="1217"/>
      <c r="SOK209" s="1217"/>
      <c r="SOL209" s="1217"/>
      <c r="SOM209" s="1217"/>
      <c r="SON209" s="1217"/>
      <c r="SOO209" s="1217"/>
      <c r="SOP209" s="1217"/>
      <c r="SOQ209" s="1217"/>
      <c r="SOR209" s="1217"/>
      <c r="SOS209" s="1217"/>
      <c r="SOT209" s="1217"/>
      <c r="SOU209" s="1217"/>
      <c r="SOV209" s="1217"/>
      <c r="SOW209" s="1217"/>
      <c r="SOX209" s="1217"/>
      <c r="SOY209" s="1217"/>
      <c r="SOZ209" s="1217"/>
      <c r="SPA209" s="1217"/>
      <c r="SPB209" s="1217"/>
      <c r="SPC209" s="1217"/>
      <c r="SPD209" s="1217"/>
      <c r="SPE209" s="1217"/>
      <c r="SPF209" s="1217"/>
      <c r="SPG209" s="1217"/>
      <c r="SPH209" s="1217"/>
      <c r="SPI209" s="1217"/>
      <c r="SPJ209" s="1217"/>
      <c r="SPK209" s="1217"/>
      <c r="SPL209" s="1217"/>
      <c r="SPM209" s="1217"/>
      <c r="SPN209" s="1217"/>
      <c r="SPO209" s="1217"/>
      <c r="SPP209" s="1217"/>
      <c r="SPQ209" s="1217"/>
      <c r="SPR209" s="1217"/>
      <c r="SPS209" s="1217"/>
      <c r="SPT209" s="1217"/>
      <c r="SPU209" s="1217"/>
      <c r="SPV209" s="1217"/>
      <c r="SPW209" s="1217"/>
      <c r="SPX209" s="1217"/>
      <c r="SPY209" s="1217"/>
      <c r="SPZ209" s="1217"/>
      <c r="SQA209" s="1217"/>
      <c r="SQB209" s="1217"/>
      <c r="SQC209" s="1217"/>
      <c r="SQD209" s="1217"/>
      <c r="SQE209" s="1217"/>
      <c r="SQF209" s="1217"/>
      <c r="SQG209" s="1217"/>
      <c r="SQH209" s="1217"/>
      <c r="SQI209" s="1217"/>
      <c r="SQJ209" s="1217"/>
      <c r="SQK209" s="1217"/>
      <c r="SQL209" s="1217"/>
      <c r="SQM209" s="1217"/>
      <c r="SQN209" s="1217"/>
      <c r="SQO209" s="1217"/>
      <c r="SQP209" s="1217"/>
      <c r="SQQ209" s="1217"/>
      <c r="SQR209" s="1217"/>
      <c r="SQS209" s="1217"/>
      <c r="SQT209" s="1217"/>
      <c r="SQU209" s="1217"/>
      <c r="SQV209" s="1217"/>
      <c r="SQW209" s="1217"/>
      <c r="SQX209" s="1217"/>
      <c r="SQY209" s="1217"/>
      <c r="SQZ209" s="1217"/>
      <c r="SRA209" s="1217"/>
      <c r="SRB209" s="1217"/>
      <c r="SRC209" s="1217"/>
      <c r="SRD209" s="1217"/>
      <c r="SRE209" s="1217"/>
      <c r="SRF209" s="1217"/>
      <c r="SRG209" s="1217"/>
      <c r="SRH209" s="1217"/>
      <c r="SRI209" s="1217"/>
      <c r="SRJ209" s="1217"/>
      <c r="SRK209" s="1217"/>
      <c r="SRL209" s="1217"/>
      <c r="SRM209" s="1217"/>
      <c r="SRN209" s="1217"/>
      <c r="SRO209" s="1217"/>
      <c r="SRP209" s="1217"/>
      <c r="SRQ209" s="1217"/>
      <c r="SRR209" s="1217"/>
      <c r="SRS209" s="1217"/>
      <c r="SRT209" s="1217"/>
      <c r="SRU209" s="1217"/>
      <c r="SRV209" s="1217"/>
      <c r="SRW209" s="1217"/>
      <c r="SRX209" s="1217"/>
      <c r="SRY209" s="1217"/>
      <c r="SRZ209" s="1217"/>
      <c r="SSA209" s="1217"/>
      <c r="SSB209" s="1217"/>
      <c r="SSC209" s="1217"/>
      <c r="SSD209" s="1217"/>
      <c r="SSE209" s="1217"/>
      <c r="SSF209" s="1217"/>
      <c r="SSG209" s="1217"/>
      <c r="SSH209" s="1217"/>
      <c r="SSI209" s="1217"/>
      <c r="SSJ209" s="1217"/>
      <c r="SSK209" s="1217"/>
      <c r="SSL209" s="1217"/>
      <c r="SSM209" s="1217"/>
      <c r="SSN209" s="1217"/>
      <c r="SSO209" s="1217"/>
      <c r="SSP209" s="1217"/>
      <c r="SSQ209" s="1217"/>
      <c r="SSR209" s="1217"/>
      <c r="SSS209" s="1217"/>
      <c r="SST209" s="1217"/>
      <c r="SSU209" s="1217"/>
      <c r="SSV209" s="1217"/>
      <c r="SSW209" s="1217"/>
      <c r="SSX209" s="1217"/>
      <c r="SSY209" s="1217"/>
      <c r="SSZ209" s="1217"/>
      <c r="STA209" s="1217"/>
      <c r="STB209" s="1217"/>
      <c r="STC209" s="1217"/>
      <c r="STD209" s="1217"/>
      <c r="STE209" s="1217"/>
      <c r="STF209" s="1217"/>
      <c r="STG209" s="1217"/>
      <c r="STH209" s="1217"/>
      <c r="STI209" s="1217"/>
      <c r="STJ209" s="1217"/>
      <c r="STK209" s="1217"/>
      <c r="STL209" s="1217"/>
      <c r="STM209" s="1217"/>
      <c r="STN209" s="1217"/>
      <c r="STO209" s="1217"/>
      <c r="STP209" s="1217"/>
      <c r="STQ209" s="1217"/>
      <c r="STR209" s="1217"/>
      <c r="STS209" s="1217"/>
      <c r="STT209" s="1217"/>
      <c r="STU209" s="1217"/>
      <c r="STV209" s="1217"/>
      <c r="STW209" s="1217"/>
      <c r="STX209" s="1217"/>
      <c r="STY209" s="1217"/>
      <c r="STZ209" s="1217"/>
      <c r="SUA209" s="1217"/>
      <c r="SUB209" s="1217"/>
      <c r="SUC209" s="1217"/>
      <c r="SUD209" s="1217"/>
      <c r="SUE209" s="1217"/>
      <c r="SUF209" s="1217"/>
      <c r="SUG209" s="1217"/>
      <c r="SUH209" s="1217"/>
      <c r="SUI209" s="1217"/>
      <c r="SUJ209" s="1217"/>
      <c r="SUK209" s="1217"/>
      <c r="SUL209" s="1217"/>
      <c r="SUM209" s="1217"/>
      <c r="SUN209" s="1217"/>
      <c r="SUO209" s="1217"/>
      <c r="SUP209" s="1217"/>
      <c r="SUQ209" s="1217"/>
      <c r="SUR209" s="1217"/>
      <c r="SUS209" s="1217"/>
      <c r="SUT209" s="1217"/>
      <c r="SUU209" s="1217"/>
      <c r="SUV209" s="1217"/>
      <c r="SUW209" s="1217"/>
      <c r="SUX209" s="1217"/>
      <c r="SUY209" s="1217"/>
      <c r="SUZ209" s="1217"/>
      <c r="SVA209" s="1217"/>
      <c r="SVB209" s="1217"/>
      <c r="SVC209" s="1217"/>
      <c r="SVD209" s="1217"/>
      <c r="SVE209" s="1217"/>
      <c r="SVF209" s="1217"/>
      <c r="SVG209" s="1217"/>
      <c r="SVH209" s="1217"/>
      <c r="SVI209" s="1217"/>
      <c r="SVJ209" s="1217"/>
      <c r="SVK209" s="1217"/>
      <c r="SVL209" s="1217"/>
      <c r="SVM209" s="1217"/>
      <c r="SVN209" s="1217"/>
      <c r="SVO209" s="1217"/>
      <c r="SVP209" s="1217"/>
      <c r="SVQ209" s="1217"/>
      <c r="SVR209" s="1217"/>
      <c r="SVS209" s="1217"/>
      <c r="SVT209" s="1217"/>
      <c r="SVU209" s="1217"/>
      <c r="SVV209" s="1217"/>
      <c r="SVW209" s="1217"/>
      <c r="SVX209" s="1217"/>
      <c r="SVY209" s="1217"/>
      <c r="SVZ209" s="1217"/>
      <c r="SWA209" s="1217"/>
      <c r="SWB209" s="1217"/>
      <c r="SWC209" s="1217"/>
      <c r="SWD209" s="1217"/>
      <c r="SWE209" s="1217"/>
      <c r="SWF209" s="1217"/>
      <c r="SWG209" s="1217"/>
      <c r="SWH209" s="1217"/>
      <c r="SWI209" s="1217"/>
      <c r="SWJ209" s="1217"/>
      <c r="SWK209" s="1217"/>
      <c r="SWL209" s="1217"/>
      <c r="SWM209" s="1217"/>
      <c r="SWN209" s="1217"/>
      <c r="SWO209" s="1217"/>
      <c r="SWP209" s="1217"/>
      <c r="SWQ209" s="1217"/>
      <c r="SWR209" s="1217"/>
      <c r="SWS209" s="1217"/>
      <c r="SWT209" s="1217"/>
      <c r="SWU209" s="1217"/>
      <c r="SWV209" s="1217"/>
      <c r="SWW209" s="1217"/>
      <c r="SWX209" s="1217"/>
      <c r="SWY209" s="1217"/>
      <c r="SWZ209" s="1217"/>
      <c r="SXA209" s="1217"/>
      <c r="SXB209" s="1217"/>
      <c r="SXC209" s="1217"/>
      <c r="SXD209" s="1217"/>
      <c r="SXE209" s="1217"/>
      <c r="SXF209" s="1217"/>
      <c r="SXG209" s="1217"/>
      <c r="SXH209" s="1217"/>
      <c r="SXI209" s="1217"/>
      <c r="SXJ209" s="1217"/>
      <c r="SXK209" s="1217"/>
      <c r="SXL209" s="1217"/>
      <c r="SXM209" s="1217"/>
      <c r="SXN209" s="1217"/>
      <c r="SXO209" s="1217"/>
      <c r="SXP209" s="1217"/>
      <c r="SXQ209" s="1217"/>
      <c r="SXR209" s="1217"/>
      <c r="SXS209" s="1217"/>
      <c r="SXT209" s="1217"/>
      <c r="SXU209" s="1217"/>
      <c r="SXV209" s="1217"/>
      <c r="SXW209" s="1217"/>
      <c r="SXX209" s="1217"/>
      <c r="SXY209" s="1217"/>
      <c r="SXZ209" s="1217"/>
      <c r="SYA209" s="1217"/>
      <c r="SYB209" s="1217"/>
      <c r="SYC209" s="1217"/>
      <c r="SYD209" s="1217"/>
      <c r="SYE209" s="1217"/>
      <c r="SYF209" s="1217"/>
      <c r="SYG209" s="1217"/>
      <c r="SYH209" s="1217"/>
      <c r="SYI209" s="1217"/>
      <c r="SYJ209" s="1217"/>
      <c r="SYK209" s="1217"/>
      <c r="SYL209" s="1217"/>
      <c r="SYM209" s="1217"/>
      <c r="SYN209" s="1217"/>
      <c r="SYO209" s="1217"/>
      <c r="SYP209" s="1217"/>
      <c r="SYQ209" s="1217"/>
      <c r="SYR209" s="1217"/>
      <c r="SYS209" s="1217"/>
      <c r="SYT209" s="1217"/>
      <c r="SYU209" s="1217"/>
      <c r="SYV209" s="1217"/>
      <c r="SYW209" s="1217"/>
      <c r="SYX209" s="1217"/>
      <c r="SYY209" s="1217"/>
      <c r="SYZ209" s="1217"/>
      <c r="SZA209" s="1217"/>
      <c r="SZB209" s="1217"/>
      <c r="SZC209" s="1217"/>
      <c r="SZD209" s="1217"/>
      <c r="SZE209" s="1217"/>
      <c r="SZF209" s="1217"/>
      <c r="SZG209" s="1217"/>
      <c r="SZH209" s="1217"/>
      <c r="SZI209" s="1217"/>
      <c r="SZJ209" s="1217"/>
      <c r="SZK209" s="1217"/>
      <c r="SZL209" s="1217"/>
      <c r="SZM209" s="1217"/>
      <c r="SZN209" s="1217"/>
      <c r="SZO209" s="1217"/>
      <c r="SZP209" s="1217"/>
      <c r="SZQ209" s="1217"/>
      <c r="SZR209" s="1217"/>
      <c r="SZS209" s="1217"/>
      <c r="SZT209" s="1217"/>
      <c r="SZU209" s="1217"/>
      <c r="SZV209" s="1217"/>
      <c r="SZW209" s="1217"/>
      <c r="SZX209" s="1217"/>
      <c r="SZY209" s="1217"/>
      <c r="SZZ209" s="1217"/>
      <c r="TAA209" s="1217"/>
      <c r="TAB209" s="1217"/>
      <c r="TAC209" s="1217"/>
      <c r="TAD209" s="1217"/>
      <c r="TAE209" s="1217"/>
      <c r="TAF209" s="1217"/>
      <c r="TAG209" s="1217"/>
      <c r="TAH209" s="1217"/>
      <c r="TAI209" s="1217"/>
      <c r="TAJ209" s="1217"/>
      <c r="TAK209" s="1217"/>
      <c r="TAL209" s="1217"/>
      <c r="TAM209" s="1217"/>
      <c r="TAN209" s="1217"/>
      <c r="TAO209" s="1217"/>
      <c r="TAP209" s="1217"/>
      <c r="TAQ209" s="1217"/>
      <c r="TAR209" s="1217"/>
      <c r="TAS209" s="1217"/>
      <c r="TAT209" s="1217"/>
      <c r="TAU209" s="1217"/>
      <c r="TAV209" s="1217"/>
      <c r="TAW209" s="1217"/>
      <c r="TAX209" s="1217"/>
      <c r="TAY209" s="1217"/>
      <c r="TAZ209" s="1217"/>
      <c r="TBA209" s="1217"/>
      <c r="TBB209" s="1217"/>
      <c r="TBC209" s="1217"/>
      <c r="TBD209" s="1217"/>
      <c r="TBE209" s="1217"/>
      <c r="TBF209" s="1217"/>
      <c r="TBG209" s="1217"/>
      <c r="TBH209" s="1217"/>
      <c r="TBI209" s="1217"/>
      <c r="TBJ209" s="1217"/>
      <c r="TBK209" s="1217"/>
      <c r="TBL209" s="1217"/>
      <c r="TBM209" s="1217"/>
      <c r="TBN209" s="1217"/>
      <c r="TBO209" s="1217"/>
      <c r="TBP209" s="1217"/>
      <c r="TBQ209" s="1217"/>
      <c r="TBR209" s="1217"/>
      <c r="TBS209" s="1217"/>
      <c r="TBT209" s="1217"/>
      <c r="TBU209" s="1217"/>
      <c r="TBV209" s="1217"/>
      <c r="TBW209" s="1217"/>
      <c r="TBX209" s="1217"/>
      <c r="TBY209" s="1217"/>
      <c r="TBZ209" s="1217"/>
      <c r="TCA209" s="1217"/>
      <c r="TCB209" s="1217"/>
      <c r="TCC209" s="1217"/>
      <c r="TCD209" s="1217"/>
      <c r="TCE209" s="1217"/>
      <c r="TCF209" s="1217"/>
      <c r="TCG209" s="1217"/>
      <c r="TCH209" s="1217"/>
      <c r="TCI209" s="1217"/>
      <c r="TCJ209" s="1217"/>
      <c r="TCK209" s="1217"/>
      <c r="TCL209" s="1217"/>
      <c r="TCM209" s="1217"/>
      <c r="TCN209" s="1217"/>
      <c r="TCO209" s="1217"/>
      <c r="TCP209" s="1217"/>
      <c r="TCQ209" s="1217"/>
      <c r="TCR209" s="1217"/>
      <c r="TCS209" s="1217"/>
      <c r="TCT209" s="1217"/>
      <c r="TCU209" s="1217"/>
      <c r="TCV209" s="1217"/>
      <c r="TCW209" s="1217"/>
      <c r="TCX209" s="1217"/>
      <c r="TCY209" s="1217"/>
      <c r="TCZ209" s="1217"/>
      <c r="TDA209" s="1217"/>
      <c r="TDB209" s="1217"/>
      <c r="TDC209" s="1217"/>
      <c r="TDD209" s="1217"/>
      <c r="TDE209" s="1217"/>
      <c r="TDF209" s="1217"/>
      <c r="TDG209" s="1217"/>
      <c r="TDH209" s="1217"/>
      <c r="TDI209" s="1217"/>
      <c r="TDJ209" s="1217"/>
      <c r="TDK209" s="1217"/>
      <c r="TDL209" s="1217"/>
      <c r="TDM209" s="1217"/>
      <c r="TDN209" s="1217"/>
      <c r="TDO209" s="1217"/>
      <c r="TDP209" s="1217"/>
      <c r="TDQ209" s="1217"/>
      <c r="TDR209" s="1217"/>
      <c r="TDS209" s="1217"/>
      <c r="TDT209" s="1217"/>
      <c r="TDU209" s="1217"/>
      <c r="TDV209" s="1217"/>
      <c r="TDW209" s="1217"/>
      <c r="TDX209" s="1217"/>
      <c r="TDY209" s="1217"/>
      <c r="TDZ209" s="1217"/>
      <c r="TEA209" s="1217"/>
      <c r="TEB209" s="1217"/>
      <c r="TEC209" s="1217"/>
      <c r="TED209" s="1217"/>
      <c r="TEE209" s="1217"/>
      <c r="TEF209" s="1217"/>
      <c r="TEG209" s="1217"/>
      <c r="TEH209" s="1217"/>
      <c r="TEI209" s="1217"/>
      <c r="TEJ209" s="1217"/>
      <c r="TEK209" s="1217"/>
      <c r="TEL209" s="1217"/>
      <c r="TEM209" s="1217"/>
      <c r="TEN209" s="1217"/>
      <c r="TEO209" s="1217"/>
      <c r="TEP209" s="1217"/>
      <c r="TEQ209" s="1217"/>
      <c r="TER209" s="1217"/>
      <c r="TES209" s="1217"/>
      <c r="TET209" s="1217"/>
      <c r="TEU209" s="1217"/>
      <c r="TEV209" s="1217"/>
      <c r="TEW209" s="1217"/>
      <c r="TEX209" s="1217"/>
      <c r="TEY209" s="1217"/>
      <c r="TEZ209" s="1217"/>
      <c r="TFA209" s="1217"/>
      <c r="TFB209" s="1217"/>
      <c r="TFC209" s="1217"/>
      <c r="TFD209" s="1217"/>
      <c r="TFE209" s="1217"/>
      <c r="TFF209" s="1217"/>
      <c r="TFG209" s="1217"/>
      <c r="TFH209" s="1217"/>
      <c r="TFI209" s="1217"/>
      <c r="TFJ209" s="1217"/>
      <c r="TFK209" s="1217"/>
      <c r="TFL209" s="1217"/>
      <c r="TFM209" s="1217"/>
      <c r="TFN209" s="1217"/>
      <c r="TFO209" s="1217"/>
      <c r="TFP209" s="1217"/>
      <c r="TFQ209" s="1217"/>
      <c r="TFR209" s="1217"/>
      <c r="TFS209" s="1217"/>
      <c r="TFT209" s="1217"/>
      <c r="TFU209" s="1217"/>
      <c r="TFV209" s="1217"/>
      <c r="TFW209" s="1217"/>
      <c r="TFX209" s="1217"/>
      <c r="TFY209" s="1217"/>
      <c r="TFZ209" s="1217"/>
      <c r="TGA209" s="1217"/>
      <c r="TGB209" s="1217"/>
      <c r="TGC209" s="1217"/>
      <c r="TGD209" s="1217"/>
      <c r="TGE209" s="1217"/>
      <c r="TGF209" s="1217"/>
      <c r="TGG209" s="1217"/>
      <c r="TGH209" s="1217"/>
      <c r="TGI209" s="1217"/>
      <c r="TGJ209" s="1217"/>
      <c r="TGK209" s="1217"/>
      <c r="TGL209" s="1217"/>
      <c r="TGM209" s="1217"/>
      <c r="TGN209" s="1217"/>
      <c r="TGO209" s="1217"/>
      <c r="TGP209" s="1217"/>
      <c r="TGQ209" s="1217"/>
      <c r="TGR209" s="1217"/>
      <c r="TGS209" s="1217"/>
      <c r="TGT209" s="1217"/>
      <c r="TGU209" s="1217"/>
      <c r="TGV209" s="1217"/>
      <c r="TGW209" s="1217"/>
      <c r="TGX209" s="1217"/>
      <c r="TGY209" s="1217"/>
      <c r="TGZ209" s="1217"/>
      <c r="THA209" s="1217"/>
      <c r="THB209" s="1217"/>
      <c r="THC209" s="1217"/>
      <c r="THD209" s="1217"/>
      <c r="THE209" s="1217"/>
      <c r="THF209" s="1217"/>
      <c r="THG209" s="1217"/>
      <c r="THH209" s="1217"/>
      <c r="THI209" s="1217"/>
      <c r="THJ209" s="1217"/>
      <c r="THK209" s="1217"/>
      <c r="THL209" s="1217"/>
      <c r="THM209" s="1217"/>
      <c r="THN209" s="1217"/>
      <c r="THO209" s="1217"/>
      <c r="THP209" s="1217"/>
      <c r="THQ209" s="1217"/>
      <c r="THR209" s="1217"/>
      <c r="THS209" s="1217"/>
      <c r="THT209" s="1217"/>
      <c r="THU209" s="1217"/>
      <c r="THV209" s="1217"/>
      <c r="THW209" s="1217"/>
      <c r="THX209" s="1217"/>
      <c r="THY209" s="1217"/>
      <c r="THZ209" s="1217"/>
      <c r="TIA209" s="1217"/>
      <c r="TIB209" s="1217"/>
      <c r="TIC209" s="1217"/>
      <c r="TID209" s="1217"/>
      <c r="TIE209" s="1217"/>
      <c r="TIF209" s="1217"/>
      <c r="TIG209" s="1217"/>
      <c r="TIH209" s="1217"/>
      <c r="TII209" s="1217"/>
      <c r="TIJ209" s="1217"/>
      <c r="TIK209" s="1217"/>
      <c r="TIL209" s="1217"/>
      <c r="TIM209" s="1217"/>
      <c r="TIN209" s="1217"/>
      <c r="TIO209" s="1217"/>
      <c r="TIP209" s="1217"/>
      <c r="TIQ209" s="1217"/>
      <c r="TIR209" s="1217"/>
      <c r="TIS209" s="1217"/>
      <c r="TIT209" s="1217"/>
      <c r="TIU209" s="1217"/>
      <c r="TIV209" s="1217"/>
      <c r="TIW209" s="1217"/>
      <c r="TIX209" s="1217"/>
      <c r="TIY209" s="1217"/>
      <c r="TIZ209" s="1217"/>
      <c r="TJA209" s="1217"/>
      <c r="TJB209" s="1217"/>
      <c r="TJC209" s="1217"/>
      <c r="TJD209" s="1217"/>
      <c r="TJE209" s="1217"/>
      <c r="TJF209" s="1217"/>
      <c r="TJG209" s="1217"/>
      <c r="TJH209" s="1217"/>
      <c r="TJI209" s="1217"/>
      <c r="TJJ209" s="1217"/>
      <c r="TJK209" s="1217"/>
      <c r="TJL209" s="1217"/>
      <c r="TJM209" s="1217"/>
      <c r="TJN209" s="1217"/>
      <c r="TJO209" s="1217"/>
      <c r="TJP209" s="1217"/>
      <c r="TJQ209" s="1217"/>
      <c r="TJR209" s="1217"/>
      <c r="TJS209" s="1217"/>
      <c r="TJT209" s="1217"/>
      <c r="TJU209" s="1217"/>
      <c r="TJV209" s="1217"/>
      <c r="TJW209" s="1217"/>
      <c r="TJX209" s="1217"/>
      <c r="TJY209" s="1217"/>
      <c r="TJZ209" s="1217"/>
      <c r="TKA209" s="1217"/>
      <c r="TKB209" s="1217"/>
      <c r="TKC209" s="1217"/>
      <c r="TKD209" s="1217"/>
      <c r="TKE209" s="1217"/>
      <c r="TKF209" s="1217"/>
      <c r="TKG209" s="1217"/>
      <c r="TKH209" s="1217"/>
      <c r="TKI209" s="1217"/>
      <c r="TKJ209" s="1217"/>
      <c r="TKK209" s="1217"/>
      <c r="TKL209" s="1217"/>
      <c r="TKM209" s="1217"/>
      <c r="TKN209" s="1217"/>
      <c r="TKO209" s="1217"/>
      <c r="TKP209" s="1217"/>
      <c r="TKQ209" s="1217"/>
      <c r="TKR209" s="1217"/>
      <c r="TKS209" s="1217"/>
      <c r="TKT209" s="1217"/>
      <c r="TKU209" s="1217"/>
      <c r="TKV209" s="1217"/>
      <c r="TKW209" s="1217"/>
      <c r="TKX209" s="1217"/>
      <c r="TKY209" s="1217"/>
      <c r="TKZ209" s="1217"/>
      <c r="TLA209" s="1217"/>
      <c r="TLB209" s="1217"/>
      <c r="TLC209" s="1217"/>
      <c r="TLD209" s="1217"/>
      <c r="TLE209" s="1217"/>
      <c r="TLF209" s="1217"/>
      <c r="TLG209" s="1217"/>
      <c r="TLH209" s="1217"/>
      <c r="TLI209" s="1217"/>
      <c r="TLJ209" s="1217"/>
      <c r="TLK209" s="1217"/>
      <c r="TLL209" s="1217"/>
      <c r="TLM209" s="1217"/>
      <c r="TLN209" s="1217"/>
      <c r="TLO209" s="1217"/>
      <c r="TLP209" s="1217"/>
      <c r="TLQ209" s="1217"/>
      <c r="TLR209" s="1217"/>
      <c r="TLS209" s="1217"/>
      <c r="TLT209" s="1217"/>
      <c r="TLU209" s="1217"/>
      <c r="TLV209" s="1217"/>
      <c r="TLW209" s="1217"/>
      <c r="TLX209" s="1217"/>
      <c r="TLY209" s="1217"/>
      <c r="TLZ209" s="1217"/>
      <c r="TMA209" s="1217"/>
      <c r="TMB209" s="1217"/>
      <c r="TMC209" s="1217"/>
      <c r="TMD209" s="1217"/>
      <c r="TME209" s="1217"/>
      <c r="TMF209" s="1217"/>
      <c r="TMG209" s="1217"/>
      <c r="TMH209" s="1217"/>
      <c r="TMI209" s="1217"/>
      <c r="TMJ209" s="1217"/>
      <c r="TMK209" s="1217"/>
      <c r="TML209" s="1217"/>
      <c r="TMM209" s="1217"/>
      <c r="TMN209" s="1217"/>
      <c r="TMO209" s="1217"/>
      <c r="TMP209" s="1217"/>
      <c r="TMQ209" s="1217"/>
      <c r="TMR209" s="1217"/>
      <c r="TMS209" s="1217"/>
      <c r="TMT209" s="1217"/>
      <c r="TMU209" s="1217"/>
      <c r="TMV209" s="1217"/>
      <c r="TMW209" s="1217"/>
      <c r="TMX209" s="1217"/>
      <c r="TMY209" s="1217"/>
      <c r="TMZ209" s="1217"/>
      <c r="TNA209" s="1217"/>
      <c r="TNB209" s="1217"/>
      <c r="TNC209" s="1217"/>
      <c r="TND209" s="1217"/>
      <c r="TNE209" s="1217"/>
      <c r="TNF209" s="1217"/>
      <c r="TNG209" s="1217"/>
      <c r="TNH209" s="1217"/>
      <c r="TNI209" s="1217"/>
      <c r="TNJ209" s="1217"/>
      <c r="TNK209" s="1217"/>
      <c r="TNL209" s="1217"/>
      <c r="TNM209" s="1217"/>
      <c r="TNN209" s="1217"/>
      <c r="TNO209" s="1217"/>
      <c r="TNP209" s="1217"/>
      <c r="TNQ209" s="1217"/>
      <c r="TNR209" s="1217"/>
      <c r="TNS209" s="1217"/>
      <c r="TNT209" s="1217"/>
      <c r="TNU209" s="1217"/>
      <c r="TNV209" s="1217"/>
      <c r="TNW209" s="1217"/>
      <c r="TNX209" s="1217"/>
      <c r="TNY209" s="1217"/>
      <c r="TNZ209" s="1217"/>
      <c r="TOA209" s="1217"/>
      <c r="TOB209" s="1217"/>
      <c r="TOC209" s="1217"/>
      <c r="TOD209" s="1217"/>
      <c r="TOE209" s="1217"/>
      <c r="TOF209" s="1217"/>
      <c r="TOG209" s="1217"/>
      <c r="TOH209" s="1217"/>
      <c r="TOI209" s="1217"/>
      <c r="TOJ209" s="1217"/>
      <c r="TOK209" s="1217"/>
      <c r="TOL209" s="1217"/>
      <c r="TOM209" s="1217"/>
      <c r="TON209" s="1217"/>
      <c r="TOO209" s="1217"/>
      <c r="TOP209" s="1217"/>
      <c r="TOQ209" s="1217"/>
      <c r="TOR209" s="1217"/>
      <c r="TOS209" s="1217"/>
      <c r="TOT209" s="1217"/>
      <c r="TOU209" s="1217"/>
      <c r="TOV209" s="1217"/>
      <c r="TOW209" s="1217"/>
      <c r="TOX209" s="1217"/>
      <c r="TOY209" s="1217"/>
      <c r="TOZ209" s="1217"/>
      <c r="TPA209" s="1217"/>
      <c r="TPB209" s="1217"/>
      <c r="TPC209" s="1217"/>
      <c r="TPD209" s="1217"/>
      <c r="TPE209" s="1217"/>
      <c r="TPF209" s="1217"/>
      <c r="TPG209" s="1217"/>
      <c r="TPH209" s="1217"/>
      <c r="TPI209" s="1217"/>
      <c r="TPJ209" s="1217"/>
      <c r="TPK209" s="1217"/>
      <c r="TPL209" s="1217"/>
      <c r="TPM209" s="1217"/>
      <c r="TPN209" s="1217"/>
      <c r="TPO209" s="1217"/>
      <c r="TPP209" s="1217"/>
      <c r="TPQ209" s="1217"/>
      <c r="TPR209" s="1217"/>
      <c r="TPS209" s="1217"/>
      <c r="TPT209" s="1217"/>
      <c r="TPU209" s="1217"/>
      <c r="TPV209" s="1217"/>
      <c r="TPW209" s="1217"/>
      <c r="TPX209" s="1217"/>
      <c r="TPY209" s="1217"/>
      <c r="TPZ209" s="1217"/>
      <c r="TQA209" s="1217"/>
      <c r="TQB209" s="1217"/>
      <c r="TQC209" s="1217"/>
      <c r="TQD209" s="1217"/>
      <c r="TQE209" s="1217"/>
      <c r="TQF209" s="1217"/>
      <c r="TQG209" s="1217"/>
      <c r="TQH209" s="1217"/>
      <c r="TQI209" s="1217"/>
      <c r="TQJ209" s="1217"/>
      <c r="TQK209" s="1217"/>
      <c r="TQL209" s="1217"/>
      <c r="TQM209" s="1217"/>
      <c r="TQN209" s="1217"/>
      <c r="TQO209" s="1217"/>
      <c r="TQP209" s="1217"/>
      <c r="TQQ209" s="1217"/>
      <c r="TQR209" s="1217"/>
      <c r="TQS209" s="1217"/>
      <c r="TQT209" s="1217"/>
      <c r="TQU209" s="1217"/>
      <c r="TQV209" s="1217"/>
      <c r="TQW209" s="1217"/>
      <c r="TQX209" s="1217"/>
      <c r="TQY209" s="1217"/>
      <c r="TQZ209" s="1217"/>
      <c r="TRA209" s="1217"/>
      <c r="TRB209" s="1217"/>
      <c r="TRC209" s="1217"/>
      <c r="TRD209" s="1217"/>
      <c r="TRE209" s="1217"/>
      <c r="TRF209" s="1217"/>
      <c r="TRG209" s="1217"/>
      <c r="TRH209" s="1217"/>
      <c r="TRI209" s="1217"/>
      <c r="TRJ209" s="1217"/>
      <c r="TRK209" s="1217"/>
      <c r="TRL209" s="1217"/>
      <c r="TRM209" s="1217"/>
      <c r="TRN209" s="1217"/>
      <c r="TRO209" s="1217"/>
      <c r="TRP209" s="1217"/>
      <c r="TRQ209" s="1217"/>
      <c r="TRR209" s="1217"/>
      <c r="TRS209" s="1217"/>
      <c r="TRT209" s="1217"/>
      <c r="TRU209" s="1217"/>
      <c r="TRV209" s="1217"/>
      <c r="TRW209" s="1217"/>
      <c r="TRX209" s="1217"/>
      <c r="TRY209" s="1217"/>
      <c r="TRZ209" s="1217"/>
      <c r="TSA209" s="1217"/>
      <c r="TSB209" s="1217"/>
      <c r="TSC209" s="1217"/>
      <c r="TSD209" s="1217"/>
      <c r="TSE209" s="1217"/>
      <c r="TSF209" s="1217"/>
      <c r="TSG209" s="1217"/>
      <c r="TSH209" s="1217"/>
      <c r="TSI209" s="1217"/>
      <c r="TSJ209" s="1217"/>
      <c r="TSK209" s="1217"/>
      <c r="TSL209" s="1217"/>
      <c r="TSM209" s="1217"/>
      <c r="TSN209" s="1217"/>
      <c r="TSO209" s="1217"/>
      <c r="TSP209" s="1217"/>
      <c r="TSQ209" s="1217"/>
      <c r="TSR209" s="1217"/>
      <c r="TSS209" s="1217"/>
      <c r="TST209" s="1217"/>
      <c r="TSU209" s="1217"/>
      <c r="TSV209" s="1217"/>
      <c r="TSW209" s="1217"/>
      <c r="TSX209" s="1217"/>
      <c r="TSY209" s="1217"/>
      <c r="TSZ209" s="1217"/>
      <c r="TTA209" s="1217"/>
      <c r="TTB209" s="1217"/>
      <c r="TTC209" s="1217"/>
      <c r="TTD209" s="1217"/>
      <c r="TTE209" s="1217"/>
      <c r="TTF209" s="1217"/>
      <c r="TTG209" s="1217"/>
      <c r="TTH209" s="1217"/>
      <c r="TTI209" s="1217"/>
      <c r="TTJ209" s="1217"/>
      <c r="TTK209" s="1217"/>
      <c r="TTL209" s="1217"/>
      <c r="TTM209" s="1217"/>
      <c r="TTN209" s="1217"/>
      <c r="TTO209" s="1217"/>
      <c r="TTP209" s="1217"/>
      <c r="TTQ209" s="1217"/>
      <c r="TTR209" s="1217"/>
      <c r="TTS209" s="1217"/>
      <c r="TTT209" s="1217"/>
      <c r="TTU209" s="1217"/>
      <c r="TTV209" s="1217"/>
      <c r="TTW209" s="1217"/>
      <c r="TTX209" s="1217"/>
      <c r="TTY209" s="1217"/>
      <c r="TTZ209" s="1217"/>
      <c r="TUA209" s="1217"/>
      <c r="TUB209" s="1217"/>
      <c r="TUC209" s="1217"/>
      <c r="TUD209" s="1217"/>
      <c r="TUE209" s="1217"/>
      <c r="TUF209" s="1217"/>
      <c r="TUG209" s="1217"/>
      <c r="TUH209" s="1217"/>
      <c r="TUI209" s="1217"/>
      <c r="TUJ209" s="1217"/>
      <c r="TUK209" s="1217"/>
      <c r="TUL209" s="1217"/>
      <c r="TUM209" s="1217"/>
      <c r="TUN209" s="1217"/>
      <c r="TUO209" s="1217"/>
      <c r="TUP209" s="1217"/>
      <c r="TUQ209" s="1217"/>
      <c r="TUR209" s="1217"/>
      <c r="TUS209" s="1217"/>
      <c r="TUT209" s="1217"/>
      <c r="TUU209" s="1217"/>
      <c r="TUV209" s="1217"/>
      <c r="TUW209" s="1217"/>
      <c r="TUX209" s="1217"/>
      <c r="TUY209" s="1217"/>
      <c r="TUZ209" s="1217"/>
      <c r="TVA209" s="1217"/>
      <c r="TVB209" s="1217"/>
      <c r="TVC209" s="1217"/>
      <c r="TVD209" s="1217"/>
      <c r="TVE209" s="1217"/>
      <c r="TVF209" s="1217"/>
      <c r="TVG209" s="1217"/>
      <c r="TVH209" s="1217"/>
      <c r="TVI209" s="1217"/>
      <c r="TVJ209" s="1217"/>
      <c r="TVK209" s="1217"/>
      <c r="TVL209" s="1217"/>
      <c r="TVM209" s="1217"/>
      <c r="TVN209" s="1217"/>
      <c r="TVO209" s="1217"/>
      <c r="TVP209" s="1217"/>
      <c r="TVQ209" s="1217"/>
      <c r="TVR209" s="1217"/>
      <c r="TVS209" s="1217"/>
      <c r="TVT209" s="1217"/>
      <c r="TVU209" s="1217"/>
      <c r="TVV209" s="1217"/>
      <c r="TVW209" s="1217"/>
      <c r="TVX209" s="1217"/>
      <c r="TVY209" s="1217"/>
      <c r="TVZ209" s="1217"/>
      <c r="TWA209" s="1217"/>
      <c r="TWB209" s="1217"/>
      <c r="TWC209" s="1217"/>
      <c r="TWD209" s="1217"/>
      <c r="TWE209" s="1217"/>
      <c r="TWF209" s="1217"/>
      <c r="TWG209" s="1217"/>
      <c r="TWH209" s="1217"/>
      <c r="TWI209" s="1217"/>
      <c r="TWJ209" s="1217"/>
      <c r="TWK209" s="1217"/>
      <c r="TWL209" s="1217"/>
      <c r="TWM209" s="1217"/>
      <c r="TWN209" s="1217"/>
      <c r="TWO209" s="1217"/>
      <c r="TWP209" s="1217"/>
      <c r="TWQ209" s="1217"/>
      <c r="TWR209" s="1217"/>
      <c r="TWS209" s="1217"/>
      <c r="TWT209" s="1217"/>
      <c r="TWU209" s="1217"/>
      <c r="TWV209" s="1217"/>
      <c r="TWW209" s="1217"/>
      <c r="TWX209" s="1217"/>
      <c r="TWY209" s="1217"/>
      <c r="TWZ209" s="1217"/>
      <c r="TXA209" s="1217"/>
      <c r="TXB209" s="1217"/>
      <c r="TXC209" s="1217"/>
      <c r="TXD209" s="1217"/>
      <c r="TXE209" s="1217"/>
      <c r="TXF209" s="1217"/>
      <c r="TXG209" s="1217"/>
      <c r="TXH209" s="1217"/>
      <c r="TXI209" s="1217"/>
      <c r="TXJ209" s="1217"/>
      <c r="TXK209" s="1217"/>
      <c r="TXL209" s="1217"/>
      <c r="TXM209" s="1217"/>
      <c r="TXN209" s="1217"/>
      <c r="TXO209" s="1217"/>
      <c r="TXP209" s="1217"/>
      <c r="TXQ209" s="1217"/>
      <c r="TXR209" s="1217"/>
      <c r="TXS209" s="1217"/>
      <c r="TXT209" s="1217"/>
      <c r="TXU209" s="1217"/>
      <c r="TXV209" s="1217"/>
      <c r="TXW209" s="1217"/>
      <c r="TXX209" s="1217"/>
      <c r="TXY209" s="1217"/>
      <c r="TXZ209" s="1217"/>
      <c r="TYA209" s="1217"/>
      <c r="TYB209" s="1217"/>
      <c r="TYC209" s="1217"/>
      <c r="TYD209" s="1217"/>
      <c r="TYE209" s="1217"/>
      <c r="TYF209" s="1217"/>
      <c r="TYG209" s="1217"/>
      <c r="TYH209" s="1217"/>
      <c r="TYI209" s="1217"/>
      <c r="TYJ209" s="1217"/>
      <c r="TYK209" s="1217"/>
      <c r="TYL209" s="1217"/>
      <c r="TYM209" s="1217"/>
      <c r="TYN209" s="1217"/>
      <c r="TYO209" s="1217"/>
      <c r="TYP209" s="1217"/>
      <c r="TYQ209" s="1217"/>
      <c r="TYR209" s="1217"/>
      <c r="TYS209" s="1217"/>
      <c r="TYT209" s="1217"/>
      <c r="TYU209" s="1217"/>
      <c r="TYV209" s="1217"/>
      <c r="TYW209" s="1217"/>
      <c r="TYX209" s="1217"/>
      <c r="TYY209" s="1217"/>
      <c r="TYZ209" s="1217"/>
      <c r="TZA209" s="1217"/>
      <c r="TZB209" s="1217"/>
      <c r="TZC209" s="1217"/>
      <c r="TZD209" s="1217"/>
      <c r="TZE209" s="1217"/>
      <c r="TZF209" s="1217"/>
      <c r="TZG209" s="1217"/>
      <c r="TZH209" s="1217"/>
      <c r="TZI209" s="1217"/>
      <c r="TZJ209" s="1217"/>
      <c r="TZK209" s="1217"/>
      <c r="TZL209" s="1217"/>
      <c r="TZM209" s="1217"/>
      <c r="TZN209" s="1217"/>
      <c r="TZO209" s="1217"/>
      <c r="TZP209" s="1217"/>
      <c r="TZQ209" s="1217"/>
      <c r="TZR209" s="1217"/>
      <c r="TZS209" s="1217"/>
      <c r="TZT209" s="1217"/>
      <c r="TZU209" s="1217"/>
      <c r="TZV209" s="1217"/>
      <c r="TZW209" s="1217"/>
      <c r="TZX209" s="1217"/>
      <c r="TZY209" s="1217"/>
      <c r="TZZ209" s="1217"/>
      <c r="UAA209" s="1217"/>
      <c r="UAB209" s="1217"/>
      <c r="UAC209" s="1217"/>
      <c r="UAD209" s="1217"/>
      <c r="UAE209" s="1217"/>
      <c r="UAF209" s="1217"/>
      <c r="UAG209" s="1217"/>
      <c r="UAH209" s="1217"/>
      <c r="UAI209" s="1217"/>
      <c r="UAJ209" s="1217"/>
      <c r="UAK209" s="1217"/>
      <c r="UAL209" s="1217"/>
      <c r="UAM209" s="1217"/>
      <c r="UAN209" s="1217"/>
      <c r="UAO209" s="1217"/>
      <c r="UAP209" s="1217"/>
      <c r="UAQ209" s="1217"/>
      <c r="UAR209" s="1217"/>
      <c r="UAS209" s="1217"/>
      <c r="UAT209" s="1217"/>
      <c r="UAU209" s="1217"/>
      <c r="UAV209" s="1217"/>
      <c r="UAW209" s="1217"/>
      <c r="UAX209" s="1217"/>
      <c r="UAY209" s="1217"/>
      <c r="UAZ209" s="1217"/>
      <c r="UBA209" s="1217"/>
      <c r="UBB209" s="1217"/>
      <c r="UBC209" s="1217"/>
      <c r="UBD209" s="1217"/>
      <c r="UBE209" s="1217"/>
      <c r="UBF209" s="1217"/>
      <c r="UBG209" s="1217"/>
      <c r="UBH209" s="1217"/>
      <c r="UBI209" s="1217"/>
      <c r="UBJ209" s="1217"/>
      <c r="UBK209" s="1217"/>
      <c r="UBL209" s="1217"/>
      <c r="UBM209" s="1217"/>
      <c r="UBN209" s="1217"/>
      <c r="UBO209" s="1217"/>
      <c r="UBP209" s="1217"/>
      <c r="UBQ209" s="1217"/>
      <c r="UBR209" s="1217"/>
      <c r="UBS209" s="1217"/>
      <c r="UBT209" s="1217"/>
      <c r="UBU209" s="1217"/>
      <c r="UBV209" s="1217"/>
      <c r="UBW209" s="1217"/>
      <c r="UBX209" s="1217"/>
      <c r="UBY209" s="1217"/>
      <c r="UBZ209" s="1217"/>
      <c r="UCA209" s="1217"/>
      <c r="UCB209" s="1217"/>
      <c r="UCC209" s="1217"/>
      <c r="UCD209" s="1217"/>
      <c r="UCE209" s="1217"/>
      <c r="UCF209" s="1217"/>
      <c r="UCG209" s="1217"/>
      <c r="UCH209" s="1217"/>
      <c r="UCI209" s="1217"/>
      <c r="UCJ209" s="1217"/>
      <c r="UCK209" s="1217"/>
      <c r="UCL209" s="1217"/>
      <c r="UCM209" s="1217"/>
      <c r="UCN209" s="1217"/>
      <c r="UCO209" s="1217"/>
      <c r="UCP209" s="1217"/>
      <c r="UCQ209" s="1217"/>
      <c r="UCR209" s="1217"/>
      <c r="UCS209" s="1217"/>
      <c r="UCT209" s="1217"/>
      <c r="UCU209" s="1217"/>
      <c r="UCV209" s="1217"/>
      <c r="UCW209" s="1217"/>
      <c r="UCX209" s="1217"/>
      <c r="UCY209" s="1217"/>
      <c r="UCZ209" s="1217"/>
      <c r="UDA209" s="1217"/>
      <c r="UDB209" s="1217"/>
      <c r="UDC209" s="1217"/>
      <c r="UDD209" s="1217"/>
      <c r="UDE209" s="1217"/>
      <c r="UDF209" s="1217"/>
      <c r="UDG209" s="1217"/>
      <c r="UDH209" s="1217"/>
      <c r="UDI209" s="1217"/>
      <c r="UDJ209" s="1217"/>
      <c r="UDK209" s="1217"/>
      <c r="UDL209" s="1217"/>
      <c r="UDM209" s="1217"/>
      <c r="UDN209" s="1217"/>
      <c r="UDO209" s="1217"/>
      <c r="UDP209" s="1217"/>
      <c r="UDQ209" s="1217"/>
      <c r="UDR209" s="1217"/>
      <c r="UDS209" s="1217"/>
      <c r="UDT209" s="1217"/>
      <c r="UDU209" s="1217"/>
      <c r="UDV209" s="1217"/>
      <c r="UDW209" s="1217"/>
      <c r="UDX209" s="1217"/>
      <c r="UDY209" s="1217"/>
      <c r="UDZ209" s="1217"/>
      <c r="UEA209" s="1217"/>
      <c r="UEB209" s="1217"/>
      <c r="UEC209" s="1217"/>
      <c r="UED209" s="1217"/>
      <c r="UEE209" s="1217"/>
      <c r="UEF209" s="1217"/>
      <c r="UEG209" s="1217"/>
      <c r="UEH209" s="1217"/>
      <c r="UEI209" s="1217"/>
      <c r="UEJ209" s="1217"/>
      <c r="UEK209" s="1217"/>
      <c r="UEL209" s="1217"/>
      <c r="UEM209" s="1217"/>
      <c r="UEN209" s="1217"/>
      <c r="UEO209" s="1217"/>
      <c r="UEP209" s="1217"/>
      <c r="UEQ209" s="1217"/>
      <c r="UER209" s="1217"/>
      <c r="UES209" s="1217"/>
      <c r="UET209" s="1217"/>
      <c r="UEU209" s="1217"/>
      <c r="UEV209" s="1217"/>
      <c r="UEW209" s="1217"/>
      <c r="UEX209" s="1217"/>
      <c r="UEY209" s="1217"/>
      <c r="UEZ209" s="1217"/>
      <c r="UFA209" s="1217"/>
      <c r="UFB209" s="1217"/>
      <c r="UFC209" s="1217"/>
      <c r="UFD209" s="1217"/>
      <c r="UFE209" s="1217"/>
      <c r="UFF209" s="1217"/>
      <c r="UFG209" s="1217"/>
      <c r="UFH209" s="1217"/>
      <c r="UFI209" s="1217"/>
      <c r="UFJ209" s="1217"/>
      <c r="UFK209" s="1217"/>
      <c r="UFL209" s="1217"/>
      <c r="UFM209" s="1217"/>
      <c r="UFN209" s="1217"/>
      <c r="UFO209" s="1217"/>
      <c r="UFP209" s="1217"/>
      <c r="UFQ209" s="1217"/>
      <c r="UFR209" s="1217"/>
      <c r="UFS209" s="1217"/>
      <c r="UFT209" s="1217"/>
      <c r="UFU209" s="1217"/>
      <c r="UFV209" s="1217"/>
      <c r="UFW209" s="1217"/>
      <c r="UFX209" s="1217"/>
      <c r="UFY209" s="1217"/>
      <c r="UFZ209" s="1217"/>
      <c r="UGA209" s="1217"/>
      <c r="UGB209" s="1217"/>
      <c r="UGC209" s="1217"/>
      <c r="UGD209" s="1217"/>
      <c r="UGE209" s="1217"/>
      <c r="UGF209" s="1217"/>
      <c r="UGG209" s="1217"/>
      <c r="UGH209" s="1217"/>
      <c r="UGI209" s="1217"/>
      <c r="UGJ209" s="1217"/>
      <c r="UGK209" s="1217"/>
      <c r="UGL209" s="1217"/>
      <c r="UGM209" s="1217"/>
      <c r="UGN209" s="1217"/>
      <c r="UGO209" s="1217"/>
      <c r="UGP209" s="1217"/>
      <c r="UGQ209" s="1217"/>
      <c r="UGR209" s="1217"/>
      <c r="UGS209" s="1217"/>
      <c r="UGT209" s="1217"/>
      <c r="UGU209" s="1217"/>
      <c r="UGV209" s="1217"/>
      <c r="UGW209" s="1217"/>
      <c r="UGX209" s="1217"/>
      <c r="UGY209" s="1217"/>
      <c r="UGZ209" s="1217"/>
      <c r="UHA209" s="1217"/>
      <c r="UHB209" s="1217"/>
      <c r="UHC209" s="1217"/>
      <c r="UHD209" s="1217"/>
      <c r="UHE209" s="1217"/>
      <c r="UHF209" s="1217"/>
      <c r="UHG209" s="1217"/>
      <c r="UHH209" s="1217"/>
      <c r="UHI209" s="1217"/>
      <c r="UHJ209" s="1217"/>
      <c r="UHK209" s="1217"/>
      <c r="UHL209" s="1217"/>
      <c r="UHM209" s="1217"/>
      <c r="UHN209" s="1217"/>
      <c r="UHO209" s="1217"/>
      <c r="UHP209" s="1217"/>
      <c r="UHQ209" s="1217"/>
      <c r="UHR209" s="1217"/>
      <c r="UHS209" s="1217"/>
      <c r="UHT209" s="1217"/>
      <c r="UHU209" s="1217"/>
      <c r="UHV209" s="1217"/>
      <c r="UHW209" s="1217"/>
      <c r="UHX209" s="1217"/>
      <c r="UHY209" s="1217"/>
      <c r="UHZ209" s="1217"/>
      <c r="UIA209" s="1217"/>
      <c r="UIB209" s="1217"/>
      <c r="UIC209" s="1217"/>
      <c r="UID209" s="1217"/>
      <c r="UIE209" s="1217"/>
      <c r="UIF209" s="1217"/>
      <c r="UIG209" s="1217"/>
      <c r="UIH209" s="1217"/>
      <c r="UII209" s="1217"/>
      <c r="UIJ209" s="1217"/>
      <c r="UIK209" s="1217"/>
      <c r="UIL209" s="1217"/>
      <c r="UIM209" s="1217"/>
      <c r="UIN209" s="1217"/>
      <c r="UIO209" s="1217"/>
      <c r="UIP209" s="1217"/>
      <c r="UIQ209" s="1217"/>
      <c r="UIR209" s="1217"/>
      <c r="UIS209" s="1217"/>
      <c r="UIT209" s="1217"/>
      <c r="UIU209" s="1217"/>
      <c r="UIV209" s="1217"/>
      <c r="UIW209" s="1217"/>
      <c r="UIX209" s="1217"/>
      <c r="UIY209" s="1217"/>
      <c r="UIZ209" s="1217"/>
      <c r="UJA209" s="1217"/>
      <c r="UJB209" s="1217"/>
      <c r="UJC209" s="1217"/>
      <c r="UJD209" s="1217"/>
      <c r="UJE209" s="1217"/>
      <c r="UJF209" s="1217"/>
      <c r="UJG209" s="1217"/>
      <c r="UJH209" s="1217"/>
      <c r="UJI209" s="1217"/>
      <c r="UJJ209" s="1217"/>
      <c r="UJK209" s="1217"/>
      <c r="UJL209" s="1217"/>
      <c r="UJM209" s="1217"/>
      <c r="UJN209" s="1217"/>
      <c r="UJO209" s="1217"/>
      <c r="UJP209" s="1217"/>
      <c r="UJQ209" s="1217"/>
      <c r="UJR209" s="1217"/>
      <c r="UJS209" s="1217"/>
      <c r="UJT209" s="1217"/>
      <c r="UJU209" s="1217"/>
      <c r="UJV209" s="1217"/>
      <c r="UJW209" s="1217"/>
      <c r="UJX209" s="1217"/>
      <c r="UJY209" s="1217"/>
      <c r="UJZ209" s="1217"/>
      <c r="UKA209" s="1217"/>
      <c r="UKB209" s="1217"/>
      <c r="UKC209" s="1217"/>
      <c r="UKD209" s="1217"/>
      <c r="UKE209" s="1217"/>
      <c r="UKF209" s="1217"/>
      <c r="UKG209" s="1217"/>
      <c r="UKH209" s="1217"/>
      <c r="UKI209" s="1217"/>
      <c r="UKJ209" s="1217"/>
      <c r="UKK209" s="1217"/>
      <c r="UKL209" s="1217"/>
      <c r="UKM209" s="1217"/>
      <c r="UKN209" s="1217"/>
      <c r="UKO209" s="1217"/>
      <c r="UKP209" s="1217"/>
      <c r="UKQ209" s="1217"/>
      <c r="UKR209" s="1217"/>
      <c r="UKS209" s="1217"/>
      <c r="UKT209" s="1217"/>
      <c r="UKU209" s="1217"/>
      <c r="UKV209" s="1217"/>
      <c r="UKW209" s="1217"/>
      <c r="UKX209" s="1217"/>
      <c r="UKY209" s="1217"/>
      <c r="UKZ209" s="1217"/>
      <c r="ULA209" s="1217"/>
      <c r="ULB209" s="1217"/>
      <c r="ULC209" s="1217"/>
      <c r="ULD209" s="1217"/>
      <c r="ULE209" s="1217"/>
      <c r="ULF209" s="1217"/>
      <c r="ULG209" s="1217"/>
      <c r="ULH209" s="1217"/>
      <c r="ULI209" s="1217"/>
      <c r="ULJ209" s="1217"/>
      <c r="ULK209" s="1217"/>
      <c r="ULL209" s="1217"/>
      <c r="ULM209" s="1217"/>
      <c r="ULN209" s="1217"/>
      <c r="ULO209" s="1217"/>
      <c r="ULP209" s="1217"/>
      <c r="ULQ209" s="1217"/>
      <c r="ULR209" s="1217"/>
      <c r="ULS209" s="1217"/>
      <c r="ULT209" s="1217"/>
      <c r="ULU209" s="1217"/>
      <c r="ULV209" s="1217"/>
      <c r="ULW209" s="1217"/>
      <c r="ULX209" s="1217"/>
      <c r="ULY209" s="1217"/>
      <c r="ULZ209" s="1217"/>
      <c r="UMA209" s="1217"/>
      <c r="UMB209" s="1217"/>
      <c r="UMC209" s="1217"/>
      <c r="UMD209" s="1217"/>
      <c r="UME209" s="1217"/>
      <c r="UMF209" s="1217"/>
      <c r="UMG209" s="1217"/>
      <c r="UMH209" s="1217"/>
      <c r="UMI209" s="1217"/>
      <c r="UMJ209" s="1217"/>
      <c r="UMK209" s="1217"/>
      <c r="UML209" s="1217"/>
      <c r="UMM209" s="1217"/>
      <c r="UMN209" s="1217"/>
      <c r="UMO209" s="1217"/>
      <c r="UMP209" s="1217"/>
      <c r="UMQ209" s="1217"/>
      <c r="UMR209" s="1217"/>
      <c r="UMS209" s="1217"/>
      <c r="UMT209" s="1217"/>
      <c r="UMU209" s="1217"/>
      <c r="UMV209" s="1217"/>
      <c r="UMW209" s="1217"/>
      <c r="UMX209" s="1217"/>
      <c r="UMY209" s="1217"/>
      <c r="UMZ209" s="1217"/>
      <c r="UNA209" s="1217"/>
      <c r="UNB209" s="1217"/>
      <c r="UNC209" s="1217"/>
      <c r="UND209" s="1217"/>
      <c r="UNE209" s="1217"/>
      <c r="UNF209" s="1217"/>
      <c r="UNG209" s="1217"/>
      <c r="UNH209" s="1217"/>
      <c r="UNI209" s="1217"/>
      <c r="UNJ209" s="1217"/>
      <c r="UNK209" s="1217"/>
      <c r="UNL209" s="1217"/>
      <c r="UNM209" s="1217"/>
      <c r="UNN209" s="1217"/>
      <c r="UNO209" s="1217"/>
      <c r="UNP209" s="1217"/>
      <c r="UNQ209" s="1217"/>
      <c r="UNR209" s="1217"/>
      <c r="UNS209" s="1217"/>
      <c r="UNT209" s="1217"/>
      <c r="UNU209" s="1217"/>
      <c r="UNV209" s="1217"/>
      <c r="UNW209" s="1217"/>
      <c r="UNX209" s="1217"/>
      <c r="UNY209" s="1217"/>
      <c r="UNZ209" s="1217"/>
      <c r="UOA209" s="1217"/>
      <c r="UOB209" s="1217"/>
      <c r="UOC209" s="1217"/>
      <c r="UOD209" s="1217"/>
      <c r="UOE209" s="1217"/>
      <c r="UOF209" s="1217"/>
      <c r="UOG209" s="1217"/>
      <c r="UOH209" s="1217"/>
      <c r="UOI209" s="1217"/>
      <c r="UOJ209" s="1217"/>
      <c r="UOK209" s="1217"/>
      <c r="UOL209" s="1217"/>
      <c r="UOM209" s="1217"/>
      <c r="UON209" s="1217"/>
      <c r="UOO209" s="1217"/>
      <c r="UOP209" s="1217"/>
      <c r="UOQ209" s="1217"/>
      <c r="UOR209" s="1217"/>
      <c r="UOS209" s="1217"/>
      <c r="UOT209" s="1217"/>
      <c r="UOU209" s="1217"/>
      <c r="UOV209" s="1217"/>
      <c r="UOW209" s="1217"/>
      <c r="UOX209" s="1217"/>
      <c r="UOY209" s="1217"/>
      <c r="UOZ209" s="1217"/>
      <c r="UPA209" s="1217"/>
      <c r="UPB209" s="1217"/>
      <c r="UPC209" s="1217"/>
      <c r="UPD209" s="1217"/>
      <c r="UPE209" s="1217"/>
      <c r="UPF209" s="1217"/>
      <c r="UPG209" s="1217"/>
      <c r="UPH209" s="1217"/>
      <c r="UPI209" s="1217"/>
      <c r="UPJ209" s="1217"/>
      <c r="UPK209" s="1217"/>
      <c r="UPL209" s="1217"/>
      <c r="UPM209" s="1217"/>
      <c r="UPN209" s="1217"/>
      <c r="UPO209" s="1217"/>
      <c r="UPP209" s="1217"/>
      <c r="UPQ209" s="1217"/>
      <c r="UPR209" s="1217"/>
      <c r="UPS209" s="1217"/>
      <c r="UPT209" s="1217"/>
      <c r="UPU209" s="1217"/>
      <c r="UPV209" s="1217"/>
      <c r="UPW209" s="1217"/>
      <c r="UPX209" s="1217"/>
      <c r="UPY209" s="1217"/>
      <c r="UPZ209" s="1217"/>
      <c r="UQA209" s="1217"/>
      <c r="UQB209" s="1217"/>
      <c r="UQC209" s="1217"/>
      <c r="UQD209" s="1217"/>
      <c r="UQE209" s="1217"/>
      <c r="UQF209" s="1217"/>
      <c r="UQG209" s="1217"/>
      <c r="UQH209" s="1217"/>
      <c r="UQI209" s="1217"/>
      <c r="UQJ209" s="1217"/>
      <c r="UQK209" s="1217"/>
      <c r="UQL209" s="1217"/>
      <c r="UQM209" s="1217"/>
      <c r="UQN209" s="1217"/>
      <c r="UQO209" s="1217"/>
      <c r="UQP209" s="1217"/>
      <c r="UQQ209" s="1217"/>
      <c r="UQR209" s="1217"/>
      <c r="UQS209" s="1217"/>
      <c r="UQT209" s="1217"/>
      <c r="UQU209" s="1217"/>
      <c r="UQV209" s="1217"/>
      <c r="UQW209" s="1217"/>
      <c r="UQX209" s="1217"/>
      <c r="UQY209" s="1217"/>
      <c r="UQZ209" s="1217"/>
      <c r="URA209" s="1217"/>
      <c r="URB209" s="1217"/>
      <c r="URC209" s="1217"/>
      <c r="URD209" s="1217"/>
      <c r="URE209" s="1217"/>
      <c r="URF209" s="1217"/>
      <c r="URG209" s="1217"/>
      <c r="URH209" s="1217"/>
      <c r="URI209" s="1217"/>
      <c r="URJ209" s="1217"/>
      <c r="URK209" s="1217"/>
      <c r="URL209" s="1217"/>
      <c r="URM209" s="1217"/>
      <c r="URN209" s="1217"/>
      <c r="URO209" s="1217"/>
      <c r="URP209" s="1217"/>
      <c r="URQ209" s="1217"/>
      <c r="URR209" s="1217"/>
      <c r="URS209" s="1217"/>
      <c r="URT209" s="1217"/>
      <c r="URU209" s="1217"/>
      <c r="URV209" s="1217"/>
      <c r="URW209" s="1217"/>
      <c r="URX209" s="1217"/>
      <c r="URY209" s="1217"/>
      <c r="URZ209" s="1217"/>
      <c r="USA209" s="1217"/>
      <c r="USB209" s="1217"/>
      <c r="USC209" s="1217"/>
      <c r="USD209" s="1217"/>
      <c r="USE209" s="1217"/>
      <c r="USF209" s="1217"/>
      <c r="USG209" s="1217"/>
      <c r="USH209" s="1217"/>
      <c r="USI209" s="1217"/>
      <c r="USJ209" s="1217"/>
      <c r="USK209" s="1217"/>
      <c r="USL209" s="1217"/>
      <c r="USM209" s="1217"/>
      <c r="USN209" s="1217"/>
      <c r="USO209" s="1217"/>
      <c r="USP209" s="1217"/>
      <c r="USQ209" s="1217"/>
      <c r="USR209" s="1217"/>
      <c r="USS209" s="1217"/>
      <c r="UST209" s="1217"/>
      <c r="USU209" s="1217"/>
      <c r="USV209" s="1217"/>
      <c r="USW209" s="1217"/>
      <c r="USX209" s="1217"/>
      <c r="USY209" s="1217"/>
      <c r="USZ209" s="1217"/>
      <c r="UTA209" s="1217"/>
      <c r="UTB209" s="1217"/>
      <c r="UTC209" s="1217"/>
      <c r="UTD209" s="1217"/>
      <c r="UTE209" s="1217"/>
      <c r="UTF209" s="1217"/>
      <c r="UTG209" s="1217"/>
      <c r="UTH209" s="1217"/>
      <c r="UTI209" s="1217"/>
      <c r="UTJ209" s="1217"/>
      <c r="UTK209" s="1217"/>
      <c r="UTL209" s="1217"/>
      <c r="UTM209" s="1217"/>
      <c r="UTN209" s="1217"/>
      <c r="UTO209" s="1217"/>
      <c r="UTP209" s="1217"/>
      <c r="UTQ209" s="1217"/>
      <c r="UTR209" s="1217"/>
      <c r="UTS209" s="1217"/>
      <c r="UTT209" s="1217"/>
      <c r="UTU209" s="1217"/>
      <c r="UTV209" s="1217"/>
      <c r="UTW209" s="1217"/>
      <c r="UTX209" s="1217"/>
      <c r="UTY209" s="1217"/>
      <c r="UTZ209" s="1217"/>
      <c r="UUA209" s="1217"/>
      <c r="UUB209" s="1217"/>
      <c r="UUC209" s="1217"/>
      <c r="UUD209" s="1217"/>
      <c r="UUE209" s="1217"/>
      <c r="UUF209" s="1217"/>
      <c r="UUG209" s="1217"/>
      <c r="UUH209" s="1217"/>
      <c r="UUI209" s="1217"/>
      <c r="UUJ209" s="1217"/>
      <c r="UUK209" s="1217"/>
      <c r="UUL209" s="1217"/>
      <c r="UUM209" s="1217"/>
      <c r="UUN209" s="1217"/>
      <c r="UUO209" s="1217"/>
      <c r="UUP209" s="1217"/>
      <c r="UUQ209" s="1217"/>
      <c r="UUR209" s="1217"/>
      <c r="UUS209" s="1217"/>
      <c r="UUT209" s="1217"/>
      <c r="UUU209" s="1217"/>
      <c r="UUV209" s="1217"/>
      <c r="UUW209" s="1217"/>
      <c r="UUX209" s="1217"/>
      <c r="UUY209" s="1217"/>
      <c r="UUZ209" s="1217"/>
      <c r="UVA209" s="1217"/>
      <c r="UVB209" s="1217"/>
      <c r="UVC209" s="1217"/>
      <c r="UVD209" s="1217"/>
      <c r="UVE209" s="1217"/>
      <c r="UVF209" s="1217"/>
      <c r="UVG209" s="1217"/>
      <c r="UVH209" s="1217"/>
      <c r="UVI209" s="1217"/>
      <c r="UVJ209" s="1217"/>
      <c r="UVK209" s="1217"/>
      <c r="UVL209" s="1217"/>
      <c r="UVM209" s="1217"/>
      <c r="UVN209" s="1217"/>
      <c r="UVO209" s="1217"/>
      <c r="UVP209" s="1217"/>
      <c r="UVQ209" s="1217"/>
      <c r="UVR209" s="1217"/>
      <c r="UVS209" s="1217"/>
      <c r="UVT209" s="1217"/>
      <c r="UVU209" s="1217"/>
      <c r="UVV209" s="1217"/>
      <c r="UVW209" s="1217"/>
      <c r="UVX209" s="1217"/>
      <c r="UVY209" s="1217"/>
      <c r="UVZ209" s="1217"/>
      <c r="UWA209" s="1217"/>
      <c r="UWB209" s="1217"/>
      <c r="UWC209" s="1217"/>
      <c r="UWD209" s="1217"/>
      <c r="UWE209" s="1217"/>
      <c r="UWF209" s="1217"/>
      <c r="UWG209" s="1217"/>
      <c r="UWH209" s="1217"/>
      <c r="UWI209" s="1217"/>
      <c r="UWJ209" s="1217"/>
      <c r="UWK209" s="1217"/>
      <c r="UWL209" s="1217"/>
      <c r="UWM209" s="1217"/>
      <c r="UWN209" s="1217"/>
      <c r="UWO209" s="1217"/>
      <c r="UWP209" s="1217"/>
      <c r="UWQ209" s="1217"/>
      <c r="UWR209" s="1217"/>
      <c r="UWS209" s="1217"/>
      <c r="UWT209" s="1217"/>
      <c r="UWU209" s="1217"/>
      <c r="UWV209" s="1217"/>
      <c r="UWW209" s="1217"/>
      <c r="UWX209" s="1217"/>
      <c r="UWY209" s="1217"/>
      <c r="UWZ209" s="1217"/>
      <c r="UXA209" s="1217"/>
      <c r="UXB209" s="1217"/>
      <c r="UXC209" s="1217"/>
      <c r="UXD209" s="1217"/>
      <c r="UXE209" s="1217"/>
      <c r="UXF209" s="1217"/>
      <c r="UXG209" s="1217"/>
      <c r="UXH209" s="1217"/>
      <c r="UXI209" s="1217"/>
      <c r="UXJ209" s="1217"/>
      <c r="UXK209" s="1217"/>
      <c r="UXL209" s="1217"/>
      <c r="UXM209" s="1217"/>
      <c r="UXN209" s="1217"/>
      <c r="UXO209" s="1217"/>
      <c r="UXP209" s="1217"/>
      <c r="UXQ209" s="1217"/>
      <c r="UXR209" s="1217"/>
      <c r="UXS209" s="1217"/>
      <c r="UXT209" s="1217"/>
      <c r="UXU209" s="1217"/>
      <c r="UXV209" s="1217"/>
      <c r="UXW209" s="1217"/>
      <c r="UXX209" s="1217"/>
      <c r="UXY209" s="1217"/>
      <c r="UXZ209" s="1217"/>
      <c r="UYA209" s="1217"/>
      <c r="UYB209" s="1217"/>
      <c r="UYC209" s="1217"/>
      <c r="UYD209" s="1217"/>
      <c r="UYE209" s="1217"/>
      <c r="UYF209" s="1217"/>
      <c r="UYG209" s="1217"/>
      <c r="UYH209" s="1217"/>
      <c r="UYI209" s="1217"/>
      <c r="UYJ209" s="1217"/>
      <c r="UYK209" s="1217"/>
      <c r="UYL209" s="1217"/>
      <c r="UYM209" s="1217"/>
      <c r="UYN209" s="1217"/>
      <c r="UYO209" s="1217"/>
      <c r="UYP209" s="1217"/>
      <c r="UYQ209" s="1217"/>
      <c r="UYR209" s="1217"/>
      <c r="UYS209" s="1217"/>
      <c r="UYT209" s="1217"/>
      <c r="UYU209" s="1217"/>
      <c r="UYV209" s="1217"/>
      <c r="UYW209" s="1217"/>
      <c r="UYX209" s="1217"/>
      <c r="UYY209" s="1217"/>
      <c r="UYZ209" s="1217"/>
      <c r="UZA209" s="1217"/>
      <c r="UZB209" s="1217"/>
      <c r="UZC209" s="1217"/>
      <c r="UZD209" s="1217"/>
      <c r="UZE209" s="1217"/>
      <c r="UZF209" s="1217"/>
      <c r="UZG209" s="1217"/>
      <c r="UZH209" s="1217"/>
      <c r="UZI209" s="1217"/>
      <c r="UZJ209" s="1217"/>
      <c r="UZK209" s="1217"/>
      <c r="UZL209" s="1217"/>
      <c r="UZM209" s="1217"/>
      <c r="UZN209" s="1217"/>
      <c r="UZO209" s="1217"/>
      <c r="UZP209" s="1217"/>
      <c r="UZQ209" s="1217"/>
      <c r="UZR209" s="1217"/>
      <c r="UZS209" s="1217"/>
      <c r="UZT209" s="1217"/>
      <c r="UZU209" s="1217"/>
      <c r="UZV209" s="1217"/>
      <c r="UZW209" s="1217"/>
      <c r="UZX209" s="1217"/>
      <c r="UZY209" s="1217"/>
      <c r="UZZ209" s="1217"/>
      <c r="VAA209" s="1217"/>
      <c r="VAB209" s="1217"/>
      <c r="VAC209" s="1217"/>
      <c r="VAD209" s="1217"/>
      <c r="VAE209" s="1217"/>
      <c r="VAF209" s="1217"/>
      <c r="VAG209" s="1217"/>
      <c r="VAH209" s="1217"/>
      <c r="VAI209" s="1217"/>
      <c r="VAJ209" s="1217"/>
      <c r="VAK209" s="1217"/>
      <c r="VAL209" s="1217"/>
      <c r="VAM209" s="1217"/>
      <c r="VAN209" s="1217"/>
      <c r="VAO209" s="1217"/>
      <c r="VAP209" s="1217"/>
      <c r="VAQ209" s="1217"/>
      <c r="VAR209" s="1217"/>
      <c r="VAS209" s="1217"/>
      <c r="VAT209" s="1217"/>
      <c r="VAU209" s="1217"/>
      <c r="VAV209" s="1217"/>
      <c r="VAW209" s="1217"/>
      <c r="VAX209" s="1217"/>
      <c r="VAY209" s="1217"/>
      <c r="VAZ209" s="1217"/>
      <c r="VBA209" s="1217"/>
      <c r="VBB209" s="1217"/>
      <c r="VBC209" s="1217"/>
      <c r="VBD209" s="1217"/>
      <c r="VBE209" s="1217"/>
      <c r="VBF209" s="1217"/>
      <c r="VBG209" s="1217"/>
      <c r="VBH209" s="1217"/>
      <c r="VBI209" s="1217"/>
      <c r="VBJ209" s="1217"/>
      <c r="VBK209" s="1217"/>
      <c r="VBL209" s="1217"/>
      <c r="VBM209" s="1217"/>
      <c r="VBN209" s="1217"/>
      <c r="VBO209" s="1217"/>
      <c r="VBP209" s="1217"/>
      <c r="VBQ209" s="1217"/>
      <c r="VBR209" s="1217"/>
      <c r="VBS209" s="1217"/>
      <c r="VBT209" s="1217"/>
      <c r="VBU209" s="1217"/>
      <c r="VBV209" s="1217"/>
      <c r="VBW209" s="1217"/>
      <c r="VBX209" s="1217"/>
      <c r="VBY209" s="1217"/>
      <c r="VBZ209" s="1217"/>
      <c r="VCA209" s="1217"/>
      <c r="VCB209" s="1217"/>
      <c r="VCC209" s="1217"/>
      <c r="VCD209" s="1217"/>
      <c r="VCE209" s="1217"/>
      <c r="VCF209" s="1217"/>
      <c r="VCG209" s="1217"/>
      <c r="VCH209" s="1217"/>
      <c r="VCI209" s="1217"/>
      <c r="VCJ209" s="1217"/>
      <c r="VCK209" s="1217"/>
      <c r="VCL209" s="1217"/>
      <c r="VCM209" s="1217"/>
      <c r="VCN209" s="1217"/>
      <c r="VCO209" s="1217"/>
      <c r="VCP209" s="1217"/>
      <c r="VCQ209" s="1217"/>
      <c r="VCR209" s="1217"/>
      <c r="VCS209" s="1217"/>
      <c r="VCT209" s="1217"/>
      <c r="VCU209" s="1217"/>
      <c r="VCV209" s="1217"/>
      <c r="VCW209" s="1217"/>
      <c r="VCX209" s="1217"/>
      <c r="VCY209" s="1217"/>
      <c r="VCZ209" s="1217"/>
      <c r="VDA209" s="1217"/>
      <c r="VDB209" s="1217"/>
      <c r="VDC209" s="1217"/>
      <c r="VDD209" s="1217"/>
      <c r="VDE209" s="1217"/>
      <c r="VDF209" s="1217"/>
      <c r="VDG209" s="1217"/>
      <c r="VDH209" s="1217"/>
      <c r="VDI209" s="1217"/>
      <c r="VDJ209" s="1217"/>
      <c r="VDK209" s="1217"/>
      <c r="VDL209" s="1217"/>
      <c r="VDM209" s="1217"/>
      <c r="VDN209" s="1217"/>
      <c r="VDO209" s="1217"/>
      <c r="VDP209" s="1217"/>
      <c r="VDQ209" s="1217"/>
      <c r="VDR209" s="1217"/>
      <c r="VDS209" s="1217"/>
      <c r="VDT209" s="1217"/>
      <c r="VDU209" s="1217"/>
      <c r="VDV209" s="1217"/>
      <c r="VDW209" s="1217"/>
      <c r="VDX209" s="1217"/>
      <c r="VDY209" s="1217"/>
      <c r="VDZ209" s="1217"/>
      <c r="VEA209" s="1217"/>
      <c r="VEB209" s="1217"/>
      <c r="VEC209" s="1217"/>
      <c r="VED209" s="1217"/>
      <c r="VEE209" s="1217"/>
      <c r="VEF209" s="1217"/>
      <c r="VEG209" s="1217"/>
      <c r="VEH209" s="1217"/>
      <c r="VEI209" s="1217"/>
      <c r="VEJ209" s="1217"/>
      <c r="VEK209" s="1217"/>
      <c r="VEL209" s="1217"/>
      <c r="VEM209" s="1217"/>
      <c r="VEN209" s="1217"/>
      <c r="VEO209" s="1217"/>
      <c r="VEP209" s="1217"/>
      <c r="VEQ209" s="1217"/>
      <c r="VER209" s="1217"/>
      <c r="VES209" s="1217"/>
      <c r="VET209" s="1217"/>
      <c r="VEU209" s="1217"/>
      <c r="VEV209" s="1217"/>
      <c r="VEW209" s="1217"/>
      <c r="VEX209" s="1217"/>
      <c r="VEY209" s="1217"/>
      <c r="VEZ209" s="1217"/>
      <c r="VFA209" s="1217"/>
      <c r="VFB209" s="1217"/>
      <c r="VFC209" s="1217"/>
      <c r="VFD209" s="1217"/>
      <c r="VFE209" s="1217"/>
      <c r="VFF209" s="1217"/>
      <c r="VFG209" s="1217"/>
      <c r="VFH209" s="1217"/>
      <c r="VFI209" s="1217"/>
      <c r="VFJ209" s="1217"/>
      <c r="VFK209" s="1217"/>
      <c r="VFL209" s="1217"/>
      <c r="VFM209" s="1217"/>
      <c r="VFN209" s="1217"/>
      <c r="VFO209" s="1217"/>
      <c r="VFP209" s="1217"/>
      <c r="VFQ209" s="1217"/>
      <c r="VFR209" s="1217"/>
      <c r="VFS209" s="1217"/>
      <c r="VFT209" s="1217"/>
      <c r="VFU209" s="1217"/>
      <c r="VFV209" s="1217"/>
      <c r="VFW209" s="1217"/>
      <c r="VFX209" s="1217"/>
      <c r="VFY209" s="1217"/>
      <c r="VFZ209" s="1217"/>
      <c r="VGA209" s="1217"/>
      <c r="VGB209" s="1217"/>
      <c r="VGC209" s="1217"/>
      <c r="VGD209" s="1217"/>
      <c r="VGE209" s="1217"/>
      <c r="VGF209" s="1217"/>
      <c r="VGG209" s="1217"/>
      <c r="VGH209" s="1217"/>
      <c r="VGI209" s="1217"/>
      <c r="VGJ209" s="1217"/>
      <c r="VGK209" s="1217"/>
      <c r="VGL209" s="1217"/>
      <c r="VGM209" s="1217"/>
      <c r="VGN209" s="1217"/>
      <c r="VGO209" s="1217"/>
      <c r="VGP209" s="1217"/>
      <c r="VGQ209" s="1217"/>
      <c r="VGR209" s="1217"/>
      <c r="VGS209" s="1217"/>
      <c r="VGT209" s="1217"/>
      <c r="VGU209" s="1217"/>
      <c r="VGV209" s="1217"/>
      <c r="VGW209" s="1217"/>
      <c r="VGX209" s="1217"/>
      <c r="VGY209" s="1217"/>
      <c r="VGZ209" s="1217"/>
      <c r="VHA209" s="1217"/>
      <c r="VHB209" s="1217"/>
      <c r="VHC209" s="1217"/>
      <c r="VHD209" s="1217"/>
      <c r="VHE209" s="1217"/>
      <c r="VHF209" s="1217"/>
      <c r="VHG209" s="1217"/>
      <c r="VHH209" s="1217"/>
      <c r="VHI209" s="1217"/>
      <c r="VHJ209" s="1217"/>
      <c r="VHK209" s="1217"/>
      <c r="VHL209" s="1217"/>
      <c r="VHM209" s="1217"/>
      <c r="VHN209" s="1217"/>
      <c r="VHO209" s="1217"/>
      <c r="VHP209" s="1217"/>
      <c r="VHQ209" s="1217"/>
      <c r="VHR209" s="1217"/>
      <c r="VHS209" s="1217"/>
      <c r="VHT209" s="1217"/>
      <c r="VHU209" s="1217"/>
      <c r="VHV209" s="1217"/>
      <c r="VHW209" s="1217"/>
      <c r="VHX209" s="1217"/>
      <c r="VHY209" s="1217"/>
      <c r="VHZ209" s="1217"/>
      <c r="VIA209" s="1217"/>
      <c r="VIB209" s="1217"/>
      <c r="VIC209" s="1217"/>
      <c r="VID209" s="1217"/>
      <c r="VIE209" s="1217"/>
      <c r="VIF209" s="1217"/>
      <c r="VIG209" s="1217"/>
      <c r="VIH209" s="1217"/>
      <c r="VII209" s="1217"/>
      <c r="VIJ209" s="1217"/>
      <c r="VIK209" s="1217"/>
      <c r="VIL209" s="1217"/>
      <c r="VIM209" s="1217"/>
      <c r="VIN209" s="1217"/>
      <c r="VIO209" s="1217"/>
      <c r="VIP209" s="1217"/>
      <c r="VIQ209" s="1217"/>
      <c r="VIR209" s="1217"/>
      <c r="VIS209" s="1217"/>
      <c r="VIT209" s="1217"/>
      <c r="VIU209" s="1217"/>
      <c r="VIV209" s="1217"/>
      <c r="VIW209" s="1217"/>
      <c r="VIX209" s="1217"/>
      <c r="VIY209" s="1217"/>
      <c r="VIZ209" s="1217"/>
      <c r="VJA209" s="1217"/>
      <c r="VJB209" s="1217"/>
      <c r="VJC209" s="1217"/>
      <c r="VJD209" s="1217"/>
      <c r="VJE209" s="1217"/>
      <c r="VJF209" s="1217"/>
      <c r="VJG209" s="1217"/>
      <c r="VJH209" s="1217"/>
      <c r="VJI209" s="1217"/>
      <c r="VJJ209" s="1217"/>
      <c r="VJK209" s="1217"/>
      <c r="VJL209" s="1217"/>
      <c r="VJM209" s="1217"/>
      <c r="VJN209" s="1217"/>
      <c r="VJO209" s="1217"/>
      <c r="VJP209" s="1217"/>
      <c r="VJQ209" s="1217"/>
      <c r="VJR209" s="1217"/>
      <c r="VJS209" s="1217"/>
      <c r="VJT209" s="1217"/>
      <c r="VJU209" s="1217"/>
      <c r="VJV209" s="1217"/>
      <c r="VJW209" s="1217"/>
      <c r="VJX209" s="1217"/>
      <c r="VJY209" s="1217"/>
      <c r="VJZ209" s="1217"/>
      <c r="VKA209" s="1217"/>
      <c r="VKB209" s="1217"/>
      <c r="VKC209" s="1217"/>
      <c r="VKD209" s="1217"/>
      <c r="VKE209" s="1217"/>
      <c r="VKF209" s="1217"/>
      <c r="VKG209" s="1217"/>
      <c r="VKH209" s="1217"/>
      <c r="VKI209" s="1217"/>
      <c r="VKJ209" s="1217"/>
      <c r="VKK209" s="1217"/>
      <c r="VKL209" s="1217"/>
      <c r="VKM209" s="1217"/>
      <c r="VKN209" s="1217"/>
      <c r="VKO209" s="1217"/>
      <c r="VKP209" s="1217"/>
      <c r="VKQ209" s="1217"/>
      <c r="VKR209" s="1217"/>
      <c r="VKS209" s="1217"/>
      <c r="VKT209" s="1217"/>
      <c r="VKU209" s="1217"/>
      <c r="VKV209" s="1217"/>
      <c r="VKW209" s="1217"/>
      <c r="VKX209" s="1217"/>
      <c r="VKY209" s="1217"/>
      <c r="VKZ209" s="1217"/>
      <c r="VLA209" s="1217"/>
      <c r="VLB209" s="1217"/>
      <c r="VLC209" s="1217"/>
      <c r="VLD209" s="1217"/>
      <c r="VLE209" s="1217"/>
      <c r="VLF209" s="1217"/>
      <c r="VLG209" s="1217"/>
      <c r="VLH209" s="1217"/>
      <c r="VLI209" s="1217"/>
      <c r="VLJ209" s="1217"/>
      <c r="VLK209" s="1217"/>
      <c r="VLL209" s="1217"/>
      <c r="VLM209" s="1217"/>
      <c r="VLN209" s="1217"/>
      <c r="VLO209" s="1217"/>
      <c r="VLP209" s="1217"/>
      <c r="VLQ209" s="1217"/>
      <c r="VLR209" s="1217"/>
      <c r="VLS209" s="1217"/>
      <c r="VLT209" s="1217"/>
      <c r="VLU209" s="1217"/>
      <c r="VLV209" s="1217"/>
      <c r="VLW209" s="1217"/>
      <c r="VLX209" s="1217"/>
      <c r="VLY209" s="1217"/>
      <c r="VLZ209" s="1217"/>
      <c r="VMA209" s="1217"/>
      <c r="VMB209" s="1217"/>
      <c r="VMC209" s="1217"/>
      <c r="VMD209" s="1217"/>
      <c r="VME209" s="1217"/>
      <c r="VMF209" s="1217"/>
      <c r="VMG209" s="1217"/>
      <c r="VMH209" s="1217"/>
      <c r="VMI209" s="1217"/>
      <c r="VMJ209" s="1217"/>
      <c r="VMK209" s="1217"/>
      <c r="VML209" s="1217"/>
      <c r="VMM209" s="1217"/>
      <c r="VMN209" s="1217"/>
      <c r="VMO209" s="1217"/>
      <c r="VMP209" s="1217"/>
      <c r="VMQ209" s="1217"/>
      <c r="VMR209" s="1217"/>
      <c r="VMS209" s="1217"/>
      <c r="VMT209" s="1217"/>
      <c r="VMU209" s="1217"/>
      <c r="VMV209" s="1217"/>
      <c r="VMW209" s="1217"/>
      <c r="VMX209" s="1217"/>
      <c r="VMY209" s="1217"/>
      <c r="VMZ209" s="1217"/>
      <c r="VNA209" s="1217"/>
      <c r="VNB209" s="1217"/>
      <c r="VNC209" s="1217"/>
      <c r="VND209" s="1217"/>
      <c r="VNE209" s="1217"/>
      <c r="VNF209" s="1217"/>
      <c r="VNG209" s="1217"/>
      <c r="VNH209" s="1217"/>
      <c r="VNI209" s="1217"/>
      <c r="VNJ209" s="1217"/>
      <c r="VNK209" s="1217"/>
      <c r="VNL209" s="1217"/>
      <c r="VNM209" s="1217"/>
      <c r="VNN209" s="1217"/>
      <c r="VNO209" s="1217"/>
      <c r="VNP209" s="1217"/>
      <c r="VNQ209" s="1217"/>
      <c r="VNR209" s="1217"/>
      <c r="VNS209" s="1217"/>
      <c r="VNT209" s="1217"/>
      <c r="VNU209" s="1217"/>
      <c r="VNV209" s="1217"/>
      <c r="VNW209" s="1217"/>
      <c r="VNX209" s="1217"/>
      <c r="VNY209" s="1217"/>
      <c r="VNZ209" s="1217"/>
      <c r="VOA209" s="1217"/>
      <c r="VOB209" s="1217"/>
      <c r="VOC209" s="1217"/>
      <c r="VOD209" s="1217"/>
      <c r="VOE209" s="1217"/>
      <c r="VOF209" s="1217"/>
      <c r="VOG209" s="1217"/>
      <c r="VOH209" s="1217"/>
      <c r="VOI209" s="1217"/>
      <c r="VOJ209" s="1217"/>
      <c r="VOK209" s="1217"/>
      <c r="VOL209" s="1217"/>
      <c r="VOM209" s="1217"/>
      <c r="VON209" s="1217"/>
      <c r="VOO209" s="1217"/>
      <c r="VOP209" s="1217"/>
      <c r="VOQ209" s="1217"/>
      <c r="VOR209" s="1217"/>
      <c r="VOS209" s="1217"/>
      <c r="VOT209" s="1217"/>
      <c r="VOU209" s="1217"/>
      <c r="VOV209" s="1217"/>
      <c r="VOW209" s="1217"/>
      <c r="VOX209" s="1217"/>
      <c r="VOY209" s="1217"/>
      <c r="VOZ209" s="1217"/>
      <c r="VPA209" s="1217"/>
      <c r="VPB209" s="1217"/>
      <c r="VPC209" s="1217"/>
      <c r="VPD209" s="1217"/>
      <c r="VPE209" s="1217"/>
      <c r="VPF209" s="1217"/>
      <c r="VPG209" s="1217"/>
      <c r="VPH209" s="1217"/>
      <c r="VPI209" s="1217"/>
      <c r="VPJ209" s="1217"/>
      <c r="VPK209" s="1217"/>
      <c r="VPL209" s="1217"/>
      <c r="VPM209" s="1217"/>
      <c r="VPN209" s="1217"/>
      <c r="VPO209" s="1217"/>
      <c r="VPP209" s="1217"/>
      <c r="VPQ209" s="1217"/>
      <c r="VPR209" s="1217"/>
      <c r="VPS209" s="1217"/>
      <c r="VPT209" s="1217"/>
      <c r="VPU209" s="1217"/>
      <c r="VPV209" s="1217"/>
      <c r="VPW209" s="1217"/>
      <c r="VPX209" s="1217"/>
      <c r="VPY209" s="1217"/>
      <c r="VPZ209" s="1217"/>
      <c r="VQA209" s="1217"/>
      <c r="VQB209" s="1217"/>
      <c r="VQC209" s="1217"/>
      <c r="VQD209" s="1217"/>
      <c r="VQE209" s="1217"/>
      <c r="VQF209" s="1217"/>
      <c r="VQG209" s="1217"/>
      <c r="VQH209" s="1217"/>
      <c r="VQI209" s="1217"/>
      <c r="VQJ209" s="1217"/>
      <c r="VQK209" s="1217"/>
      <c r="VQL209" s="1217"/>
      <c r="VQM209" s="1217"/>
      <c r="VQN209" s="1217"/>
      <c r="VQO209" s="1217"/>
      <c r="VQP209" s="1217"/>
      <c r="VQQ209" s="1217"/>
      <c r="VQR209" s="1217"/>
      <c r="VQS209" s="1217"/>
      <c r="VQT209" s="1217"/>
      <c r="VQU209" s="1217"/>
      <c r="VQV209" s="1217"/>
      <c r="VQW209" s="1217"/>
      <c r="VQX209" s="1217"/>
      <c r="VQY209" s="1217"/>
      <c r="VQZ209" s="1217"/>
      <c r="VRA209" s="1217"/>
      <c r="VRB209" s="1217"/>
      <c r="VRC209" s="1217"/>
      <c r="VRD209" s="1217"/>
      <c r="VRE209" s="1217"/>
      <c r="VRF209" s="1217"/>
      <c r="VRG209" s="1217"/>
      <c r="VRH209" s="1217"/>
      <c r="VRI209" s="1217"/>
      <c r="VRJ209" s="1217"/>
      <c r="VRK209" s="1217"/>
      <c r="VRL209" s="1217"/>
      <c r="VRM209" s="1217"/>
      <c r="VRN209" s="1217"/>
      <c r="VRO209" s="1217"/>
      <c r="VRP209" s="1217"/>
      <c r="VRQ209" s="1217"/>
      <c r="VRR209" s="1217"/>
      <c r="VRS209" s="1217"/>
      <c r="VRT209" s="1217"/>
      <c r="VRU209" s="1217"/>
      <c r="VRV209" s="1217"/>
      <c r="VRW209" s="1217"/>
      <c r="VRX209" s="1217"/>
      <c r="VRY209" s="1217"/>
      <c r="VRZ209" s="1217"/>
      <c r="VSA209" s="1217"/>
      <c r="VSB209" s="1217"/>
      <c r="VSC209" s="1217"/>
      <c r="VSD209" s="1217"/>
      <c r="VSE209" s="1217"/>
      <c r="VSF209" s="1217"/>
      <c r="VSG209" s="1217"/>
      <c r="VSH209" s="1217"/>
      <c r="VSI209" s="1217"/>
      <c r="VSJ209" s="1217"/>
      <c r="VSK209" s="1217"/>
      <c r="VSL209" s="1217"/>
      <c r="VSM209" s="1217"/>
      <c r="VSN209" s="1217"/>
      <c r="VSO209" s="1217"/>
      <c r="VSP209" s="1217"/>
      <c r="VSQ209" s="1217"/>
      <c r="VSR209" s="1217"/>
      <c r="VSS209" s="1217"/>
      <c r="VST209" s="1217"/>
      <c r="VSU209" s="1217"/>
      <c r="VSV209" s="1217"/>
      <c r="VSW209" s="1217"/>
      <c r="VSX209" s="1217"/>
      <c r="VSY209" s="1217"/>
      <c r="VSZ209" s="1217"/>
      <c r="VTA209" s="1217"/>
      <c r="VTB209" s="1217"/>
      <c r="VTC209" s="1217"/>
      <c r="VTD209" s="1217"/>
      <c r="VTE209" s="1217"/>
      <c r="VTF209" s="1217"/>
      <c r="VTG209" s="1217"/>
      <c r="VTH209" s="1217"/>
      <c r="VTI209" s="1217"/>
      <c r="VTJ209" s="1217"/>
      <c r="VTK209" s="1217"/>
      <c r="VTL209" s="1217"/>
      <c r="VTM209" s="1217"/>
      <c r="VTN209" s="1217"/>
      <c r="VTO209" s="1217"/>
      <c r="VTP209" s="1217"/>
      <c r="VTQ209" s="1217"/>
      <c r="VTR209" s="1217"/>
      <c r="VTS209" s="1217"/>
      <c r="VTT209" s="1217"/>
      <c r="VTU209" s="1217"/>
      <c r="VTV209" s="1217"/>
      <c r="VTW209" s="1217"/>
      <c r="VTX209" s="1217"/>
      <c r="VTY209" s="1217"/>
      <c r="VTZ209" s="1217"/>
      <c r="VUA209" s="1217"/>
      <c r="VUB209" s="1217"/>
      <c r="VUC209" s="1217"/>
      <c r="VUD209" s="1217"/>
      <c r="VUE209" s="1217"/>
      <c r="VUF209" s="1217"/>
      <c r="VUG209" s="1217"/>
      <c r="VUH209" s="1217"/>
      <c r="VUI209" s="1217"/>
      <c r="VUJ209" s="1217"/>
      <c r="VUK209" s="1217"/>
      <c r="VUL209" s="1217"/>
      <c r="VUM209" s="1217"/>
      <c r="VUN209" s="1217"/>
      <c r="VUO209" s="1217"/>
      <c r="VUP209" s="1217"/>
      <c r="VUQ209" s="1217"/>
      <c r="VUR209" s="1217"/>
      <c r="VUS209" s="1217"/>
      <c r="VUT209" s="1217"/>
      <c r="VUU209" s="1217"/>
      <c r="VUV209" s="1217"/>
      <c r="VUW209" s="1217"/>
      <c r="VUX209" s="1217"/>
      <c r="VUY209" s="1217"/>
      <c r="VUZ209" s="1217"/>
      <c r="VVA209" s="1217"/>
      <c r="VVB209" s="1217"/>
      <c r="VVC209" s="1217"/>
      <c r="VVD209" s="1217"/>
      <c r="VVE209" s="1217"/>
      <c r="VVF209" s="1217"/>
      <c r="VVG209" s="1217"/>
      <c r="VVH209" s="1217"/>
      <c r="VVI209" s="1217"/>
      <c r="VVJ209" s="1217"/>
      <c r="VVK209" s="1217"/>
      <c r="VVL209" s="1217"/>
      <c r="VVM209" s="1217"/>
      <c r="VVN209" s="1217"/>
      <c r="VVO209" s="1217"/>
      <c r="VVP209" s="1217"/>
      <c r="VVQ209" s="1217"/>
      <c r="VVR209" s="1217"/>
      <c r="VVS209" s="1217"/>
      <c r="VVT209" s="1217"/>
      <c r="VVU209" s="1217"/>
      <c r="VVV209" s="1217"/>
      <c r="VVW209" s="1217"/>
      <c r="VVX209" s="1217"/>
      <c r="VVY209" s="1217"/>
      <c r="VVZ209" s="1217"/>
      <c r="VWA209" s="1217"/>
      <c r="VWB209" s="1217"/>
      <c r="VWC209" s="1217"/>
      <c r="VWD209" s="1217"/>
      <c r="VWE209" s="1217"/>
      <c r="VWF209" s="1217"/>
      <c r="VWG209" s="1217"/>
      <c r="VWH209" s="1217"/>
      <c r="VWI209" s="1217"/>
      <c r="VWJ209" s="1217"/>
      <c r="VWK209" s="1217"/>
      <c r="VWL209" s="1217"/>
      <c r="VWM209" s="1217"/>
      <c r="VWN209" s="1217"/>
      <c r="VWO209" s="1217"/>
      <c r="VWP209" s="1217"/>
      <c r="VWQ209" s="1217"/>
      <c r="VWR209" s="1217"/>
      <c r="VWS209" s="1217"/>
      <c r="VWT209" s="1217"/>
      <c r="VWU209" s="1217"/>
      <c r="VWV209" s="1217"/>
      <c r="VWW209" s="1217"/>
      <c r="VWX209" s="1217"/>
      <c r="VWY209" s="1217"/>
      <c r="VWZ209" s="1217"/>
      <c r="VXA209" s="1217"/>
      <c r="VXB209" s="1217"/>
      <c r="VXC209" s="1217"/>
      <c r="VXD209" s="1217"/>
      <c r="VXE209" s="1217"/>
      <c r="VXF209" s="1217"/>
      <c r="VXG209" s="1217"/>
      <c r="VXH209" s="1217"/>
      <c r="VXI209" s="1217"/>
      <c r="VXJ209" s="1217"/>
      <c r="VXK209" s="1217"/>
      <c r="VXL209" s="1217"/>
      <c r="VXM209" s="1217"/>
      <c r="VXN209" s="1217"/>
      <c r="VXO209" s="1217"/>
      <c r="VXP209" s="1217"/>
      <c r="VXQ209" s="1217"/>
      <c r="VXR209" s="1217"/>
      <c r="VXS209" s="1217"/>
      <c r="VXT209" s="1217"/>
      <c r="VXU209" s="1217"/>
      <c r="VXV209" s="1217"/>
      <c r="VXW209" s="1217"/>
      <c r="VXX209" s="1217"/>
      <c r="VXY209" s="1217"/>
      <c r="VXZ209" s="1217"/>
      <c r="VYA209" s="1217"/>
      <c r="VYB209" s="1217"/>
      <c r="VYC209" s="1217"/>
      <c r="VYD209" s="1217"/>
      <c r="VYE209" s="1217"/>
      <c r="VYF209" s="1217"/>
      <c r="VYG209" s="1217"/>
      <c r="VYH209" s="1217"/>
      <c r="VYI209" s="1217"/>
      <c r="VYJ209" s="1217"/>
      <c r="VYK209" s="1217"/>
      <c r="VYL209" s="1217"/>
      <c r="VYM209" s="1217"/>
      <c r="VYN209" s="1217"/>
      <c r="VYO209" s="1217"/>
      <c r="VYP209" s="1217"/>
      <c r="VYQ209" s="1217"/>
      <c r="VYR209" s="1217"/>
      <c r="VYS209" s="1217"/>
      <c r="VYT209" s="1217"/>
      <c r="VYU209" s="1217"/>
      <c r="VYV209" s="1217"/>
      <c r="VYW209" s="1217"/>
      <c r="VYX209" s="1217"/>
      <c r="VYY209" s="1217"/>
      <c r="VYZ209" s="1217"/>
      <c r="VZA209" s="1217"/>
      <c r="VZB209" s="1217"/>
      <c r="VZC209" s="1217"/>
      <c r="VZD209" s="1217"/>
      <c r="VZE209" s="1217"/>
      <c r="VZF209" s="1217"/>
      <c r="VZG209" s="1217"/>
      <c r="VZH209" s="1217"/>
      <c r="VZI209" s="1217"/>
      <c r="VZJ209" s="1217"/>
      <c r="VZK209" s="1217"/>
      <c r="VZL209" s="1217"/>
      <c r="VZM209" s="1217"/>
      <c r="VZN209" s="1217"/>
      <c r="VZO209" s="1217"/>
      <c r="VZP209" s="1217"/>
      <c r="VZQ209" s="1217"/>
      <c r="VZR209" s="1217"/>
      <c r="VZS209" s="1217"/>
      <c r="VZT209" s="1217"/>
      <c r="VZU209" s="1217"/>
      <c r="VZV209" s="1217"/>
      <c r="VZW209" s="1217"/>
      <c r="VZX209" s="1217"/>
      <c r="VZY209" s="1217"/>
      <c r="VZZ209" s="1217"/>
      <c r="WAA209" s="1217"/>
      <c r="WAB209" s="1217"/>
      <c r="WAC209" s="1217"/>
      <c r="WAD209" s="1217"/>
      <c r="WAE209" s="1217"/>
      <c r="WAF209" s="1217"/>
      <c r="WAG209" s="1217"/>
      <c r="WAH209" s="1217"/>
      <c r="WAI209" s="1217"/>
      <c r="WAJ209" s="1217"/>
      <c r="WAK209" s="1217"/>
      <c r="WAL209" s="1217"/>
      <c r="WAM209" s="1217"/>
      <c r="WAN209" s="1217"/>
      <c r="WAO209" s="1217"/>
      <c r="WAP209" s="1217"/>
      <c r="WAQ209" s="1217"/>
      <c r="WAR209" s="1217"/>
      <c r="WAS209" s="1217"/>
      <c r="WAT209" s="1217"/>
      <c r="WAU209" s="1217"/>
      <c r="WAV209" s="1217"/>
      <c r="WAW209" s="1217"/>
      <c r="WAX209" s="1217"/>
      <c r="WAY209" s="1217"/>
      <c r="WAZ209" s="1217"/>
      <c r="WBA209" s="1217"/>
      <c r="WBB209" s="1217"/>
      <c r="WBC209" s="1217"/>
      <c r="WBD209" s="1217"/>
      <c r="WBE209" s="1217"/>
      <c r="WBF209" s="1217"/>
      <c r="WBG209" s="1217"/>
      <c r="WBH209" s="1217"/>
      <c r="WBI209" s="1217"/>
      <c r="WBJ209" s="1217"/>
      <c r="WBK209" s="1217"/>
      <c r="WBL209" s="1217"/>
      <c r="WBM209" s="1217"/>
      <c r="WBN209" s="1217"/>
      <c r="WBO209" s="1217"/>
      <c r="WBP209" s="1217"/>
      <c r="WBQ209" s="1217"/>
      <c r="WBR209" s="1217"/>
      <c r="WBS209" s="1217"/>
      <c r="WBT209" s="1217"/>
      <c r="WBU209" s="1217"/>
      <c r="WBV209" s="1217"/>
      <c r="WBW209" s="1217"/>
      <c r="WBX209" s="1217"/>
      <c r="WBY209" s="1217"/>
      <c r="WBZ209" s="1217"/>
      <c r="WCA209" s="1217"/>
      <c r="WCB209" s="1217"/>
      <c r="WCC209" s="1217"/>
      <c r="WCD209" s="1217"/>
      <c r="WCE209" s="1217"/>
      <c r="WCF209" s="1217"/>
      <c r="WCG209" s="1217"/>
      <c r="WCH209" s="1217"/>
      <c r="WCI209" s="1217"/>
      <c r="WCJ209" s="1217"/>
      <c r="WCK209" s="1217"/>
      <c r="WCL209" s="1217"/>
      <c r="WCM209" s="1217"/>
      <c r="WCN209" s="1217"/>
      <c r="WCO209" s="1217"/>
      <c r="WCP209" s="1217"/>
      <c r="WCQ209" s="1217"/>
      <c r="WCR209" s="1217"/>
      <c r="WCS209" s="1217"/>
      <c r="WCT209" s="1217"/>
      <c r="WCU209" s="1217"/>
      <c r="WCV209" s="1217"/>
      <c r="WCW209" s="1217"/>
      <c r="WCX209" s="1217"/>
      <c r="WCY209" s="1217"/>
      <c r="WCZ209" s="1217"/>
      <c r="WDA209" s="1217"/>
      <c r="WDB209" s="1217"/>
      <c r="WDC209" s="1217"/>
      <c r="WDD209" s="1217"/>
      <c r="WDE209" s="1217"/>
      <c r="WDF209" s="1217"/>
      <c r="WDG209" s="1217"/>
      <c r="WDH209" s="1217"/>
      <c r="WDI209" s="1217"/>
      <c r="WDJ209" s="1217"/>
      <c r="WDK209" s="1217"/>
      <c r="WDL209" s="1217"/>
      <c r="WDM209" s="1217"/>
      <c r="WDN209" s="1217"/>
      <c r="WDO209" s="1217"/>
      <c r="WDP209" s="1217"/>
      <c r="WDQ209" s="1217"/>
      <c r="WDR209" s="1217"/>
      <c r="WDS209" s="1217"/>
      <c r="WDT209" s="1217"/>
      <c r="WDU209" s="1217"/>
      <c r="WDV209" s="1217"/>
      <c r="WDW209" s="1217"/>
      <c r="WDX209" s="1217"/>
      <c r="WDY209" s="1217"/>
      <c r="WDZ209" s="1217"/>
      <c r="WEA209" s="1217"/>
      <c r="WEB209" s="1217"/>
      <c r="WEC209" s="1217"/>
      <c r="WED209" s="1217"/>
      <c r="WEE209" s="1217"/>
      <c r="WEF209" s="1217"/>
      <c r="WEG209" s="1217"/>
      <c r="WEH209" s="1217"/>
      <c r="WEI209" s="1217"/>
      <c r="WEJ209" s="1217"/>
      <c r="WEK209" s="1217"/>
      <c r="WEL209" s="1217"/>
      <c r="WEM209" s="1217"/>
      <c r="WEN209" s="1217"/>
      <c r="WEO209" s="1217"/>
      <c r="WEP209" s="1217"/>
      <c r="WEQ209" s="1217"/>
      <c r="WER209" s="1217"/>
      <c r="WES209" s="1217"/>
      <c r="WET209" s="1217"/>
      <c r="WEU209" s="1217"/>
      <c r="WEV209" s="1217"/>
      <c r="WEW209" s="1217"/>
      <c r="WEX209" s="1217"/>
      <c r="WEY209" s="1217"/>
      <c r="WEZ209" s="1217"/>
      <c r="WFA209" s="1217"/>
      <c r="WFB209" s="1217"/>
      <c r="WFC209" s="1217"/>
      <c r="WFD209" s="1217"/>
      <c r="WFE209" s="1217"/>
      <c r="WFF209" s="1217"/>
      <c r="WFG209" s="1217"/>
      <c r="WFH209" s="1217"/>
      <c r="WFI209" s="1217"/>
      <c r="WFJ209" s="1217"/>
      <c r="WFK209" s="1217"/>
      <c r="WFL209" s="1217"/>
      <c r="WFM209" s="1217"/>
      <c r="WFN209" s="1217"/>
      <c r="WFO209" s="1217"/>
      <c r="WFP209" s="1217"/>
      <c r="WFQ209" s="1217"/>
      <c r="WFR209" s="1217"/>
      <c r="WFS209" s="1217"/>
      <c r="WFT209" s="1217"/>
      <c r="WFU209" s="1217"/>
      <c r="WFV209" s="1217"/>
      <c r="WFW209" s="1217"/>
      <c r="WFX209" s="1217"/>
      <c r="WFY209" s="1217"/>
      <c r="WFZ209" s="1217"/>
      <c r="WGA209" s="1217"/>
      <c r="WGB209" s="1217"/>
      <c r="WGC209" s="1217"/>
      <c r="WGD209" s="1217"/>
      <c r="WGE209" s="1217"/>
      <c r="WGF209" s="1217"/>
      <c r="WGG209" s="1217"/>
      <c r="WGH209" s="1217"/>
      <c r="WGI209" s="1217"/>
      <c r="WGJ209" s="1217"/>
      <c r="WGK209" s="1217"/>
      <c r="WGL209" s="1217"/>
      <c r="WGM209" s="1217"/>
      <c r="WGN209" s="1217"/>
      <c r="WGO209" s="1217"/>
      <c r="WGP209" s="1217"/>
      <c r="WGQ209" s="1217"/>
      <c r="WGR209" s="1217"/>
      <c r="WGS209" s="1217"/>
      <c r="WGT209" s="1217"/>
      <c r="WGU209" s="1217"/>
      <c r="WGV209" s="1217"/>
      <c r="WGW209" s="1217"/>
      <c r="WGX209" s="1217"/>
      <c r="WGY209" s="1217"/>
      <c r="WGZ209" s="1217"/>
      <c r="WHA209" s="1217"/>
      <c r="WHB209" s="1217"/>
      <c r="WHC209" s="1217"/>
      <c r="WHD209" s="1217"/>
      <c r="WHE209" s="1217"/>
      <c r="WHF209" s="1217"/>
      <c r="WHG209" s="1217"/>
      <c r="WHH209" s="1217"/>
      <c r="WHI209" s="1217"/>
      <c r="WHJ209" s="1217"/>
      <c r="WHK209" s="1217"/>
      <c r="WHL209" s="1217"/>
      <c r="WHM209" s="1217"/>
      <c r="WHN209" s="1217"/>
      <c r="WHO209" s="1217"/>
      <c r="WHP209" s="1217"/>
      <c r="WHQ209" s="1217"/>
      <c r="WHR209" s="1217"/>
      <c r="WHS209" s="1217"/>
      <c r="WHT209" s="1217"/>
      <c r="WHU209" s="1217"/>
      <c r="WHV209" s="1217"/>
      <c r="WHW209" s="1217"/>
      <c r="WHX209" s="1217"/>
      <c r="WHY209" s="1217"/>
      <c r="WHZ209" s="1217"/>
      <c r="WIA209" s="1217"/>
      <c r="WIB209" s="1217"/>
      <c r="WIC209" s="1217"/>
      <c r="WID209" s="1217"/>
      <c r="WIE209" s="1217"/>
      <c r="WIF209" s="1217"/>
      <c r="WIG209" s="1217"/>
      <c r="WIH209" s="1217"/>
      <c r="WII209" s="1217"/>
      <c r="WIJ209" s="1217"/>
      <c r="WIK209" s="1217"/>
      <c r="WIL209" s="1217"/>
      <c r="WIM209" s="1217"/>
      <c r="WIN209" s="1217"/>
      <c r="WIO209" s="1217"/>
      <c r="WIP209" s="1217"/>
      <c r="WIQ209" s="1217"/>
      <c r="WIR209" s="1217"/>
      <c r="WIS209" s="1217"/>
      <c r="WIT209" s="1217"/>
      <c r="WIU209" s="1217"/>
      <c r="WIV209" s="1217"/>
      <c r="WIW209" s="1217"/>
      <c r="WIX209" s="1217"/>
      <c r="WIY209" s="1217"/>
      <c r="WIZ209" s="1217"/>
      <c r="WJA209" s="1217"/>
      <c r="WJB209" s="1217"/>
      <c r="WJC209" s="1217"/>
      <c r="WJD209" s="1217"/>
      <c r="WJE209" s="1217"/>
      <c r="WJF209" s="1217"/>
      <c r="WJG209" s="1217"/>
      <c r="WJH209" s="1217"/>
      <c r="WJI209" s="1217"/>
      <c r="WJJ209" s="1217"/>
      <c r="WJK209" s="1217"/>
      <c r="WJL209" s="1217"/>
      <c r="WJM209" s="1217"/>
      <c r="WJN209" s="1217"/>
      <c r="WJO209" s="1217"/>
      <c r="WJP209" s="1217"/>
      <c r="WJQ209" s="1217"/>
      <c r="WJR209" s="1217"/>
      <c r="WJS209" s="1217"/>
      <c r="WJT209" s="1217"/>
      <c r="WJU209" s="1217"/>
      <c r="WJV209" s="1217"/>
      <c r="WJW209" s="1217"/>
      <c r="WJX209" s="1217"/>
      <c r="WJY209" s="1217"/>
      <c r="WJZ209" s="1217"/>
      <c r="WKA209" s="1217"/>
      <c r="WKB209" s="1217"/>
      <c r="WKC209" s="1217"/>
      <c r="WKD209" s="1217"/>
      <c r="WKE209" s="1217"/>
      <c r="WKF209" s="1217"/>
      <c r="WKG209" s="1217"/>
      <c r="WKH209" s="1217"/>
      <c r="WKI209" s="1217"/>
      <c r="WKJ209" s="1217"/>
      <c r="WKK209" s="1217"/>
      <c r="WKL209" s="1217"/>
      <c r="WKM209" s="1217"/>
      <c r="WKN209" s="1217"/>
      <c r="WKO209" s="1217"/>
      <c r="WKP209" s="1217"/>
      <c r="WKQ209" s="1217"/>
      <c r="WKR209" s="1217"/>
      <c r="WKS209" s="1217"/>
      <c r="WKT209" s="1217"/>
      <c r="WKU209" s="1217"/>
      <c r="WKV209" s="1217"/>
      <c r="WKW209" s="1217"/>
      <c r="WKX209" s="1217"/>
      <c r="WKY209" s="1217"/>
      <c r="WKZ209" s="1217"/>
      <c r="WLA209" s="1217"/>
      <c r="WLB209" s="1217"/>
      <c r="WLC209" s="1217"/>
      <c r="WLD209" s="1217"/>
      <c r="WLE209" s="1217"/>
      <c r="WLF209" s="1217"/>
      <c r="WLG209" s="1217"/>
      <c r="WLH209" s="1217"/>
      <c r="WLI209" s="1217"/>
      <c r="WLJ209" s="1217"/>
      <c r="WLK209" s="1217"/>
      <c r="WLL209" s="1217"/>
      <c r="WLM209" s="1217"/>
      <c r="WLN209" s="1217"/>
      <c r="WLO209" s="1217"/>
      <c r="WLP209" s="1217"/>
      <c r="WLQ209" s="1217"/>
      <c r="WLR209" s="1217"/>
      <c r="WLS209" s="1217"/>
      <c r="WLT209" s="1217"/>
      <c r="WLU209" s="1217"/>
      <c r="WLV209" s="1217"/>
      <c r="WLW209" s="1217"/>
      <c r="WLX209" s="1217"/>
      <c r="WLY209" s="1217"/>
      <c r="WLZ209" s="1217"/>
      <c r="WMA209" s="1217"/>
      <c r="WMB209" s="1217"/>
      <c r="WMC209" s="1217"/>
      <c r="WMD209" s="1217"/>
      <c r="WME209" s="1217"/>
      <c r="WMF209" s="1217"/>
      <c r="WMG209" s="1217"/>
      <c r="WMH209" s="1217"/>
      <c r="WMI209" s="1217"/>
      <c r="WMJ209" s="1217"/>
      <c r="WMK209" s="1217"/>
      <c r="WML209" s="1217"/>
      <c r="WMM209" s="1217"/>
      <c r="WMN209" s="1217"/>
      <c r="WMO209" s="1217"/>
      <c r="WMP209" s="1217"/>
      <c r="WMQ209" s="1217"/>
      <c r="WMR209" s="1217"/>
      <c r="WMS209" s="1217"/>
      <c r="WMT209" s="1217"/>
      <c r="WMU209" s="1217"/>
      <c r="WMV209" s="1217"/>
      <c r="WMW209" s="1217"/>
      <c r="WMX209" s="1217"/>
      <c r="WMY209" s="1217"/>
      <c r="WMZ209" s="1217"/>
      <c r="WNA209" s="1217"/>
      <c r="WNB209" s="1217"/>
      <c r="WNC209" s="1217"/>
      <c r="WND209" s="1217"/>
      <c r="WNE209" s="1217"/>
      <c r="WNF209" s="1217"/>
      <c r="WNG209" s="1217"/>
      <c r="WNH209" s="1217"/>
      <c r="WNI209" s="1217"/>
      <c r="WNJ209" s="1217"/>
      <c r="WNK209" s="1217"/>
      <c r="WNL209" s="1217"/>
      <c r="WNM209" s="1217"/>
      <c r="WNN209" s="1217"/>
      <c r="WNO209" s="1217"/>
      <c r="WNP209" s="1217"/>
      <c r="WNQ209" s="1217"/>
      <c r="WNR209" s="1217"/>
      <c r="WNS209" s="1217"/>
      <c r="WNT209" s="1217"/>
      <c r="WNU209" s="1217"/>
      <c r="WNV209" s="1217"/>
      <c r="WNW209" s="1217"/>
      <c r="WNX209" s="1217"/>
      <c r="WNY209" s="1217"/>
      <c r="WNZ209" s="1217"/>
      <c r="WOA209" s="1217"/>
      <c r="WOB209" s="1217"/>
      <c r="WOC209" s="1217"/>
      <c r="WOD209" s="1217"/>
      <c r="WOE209" s="1217"/>
      <c r="WOF209" s="1217"/>
      <c r="WOG209" s="1217"/>
      <c r="WOH209" s="1217"/>
      <c r="WOI209" s="1217"/>
      <c r="WOJ209" s="1217"/>
      <c r="WOK209" s="1217"/>
      <c r="WOL209" s="1217"/>
      <c r="WOM209" s="1217"/>
      <c r="WON209" s="1217"/>
      <c r="WOO209" s="1217"/>
      <c r="WOP209" s="1217"/>
      <c r="WOQ209" s="1217"/>
      <c r="WOR209" s="1217"/>
      <c r="WOS209" s="1217"/>
      <c r="WOT209" s="1217"/>
      <c r="WOU209" s="1217"/>
      <c r="WOV209" s="1217"/>
      <c r="WOW209" s="1217"/>
      <c r="WOX209" s="1217"/>
      <c r="WOY209" s="1217"/>
      <c r="WOZ209" s="1217"/>
      <c r="WPA209" s="1217"/>
      <c r="WPB209" s="1217"/>
      <c r="WPC209" s="1217"/>
      <c r="WPD209" s="1217"/>
      <c r="WPE209" s="1217"/>
      <c r="WPF209" s="1217"/>
      <c r="WPG209" s="1217"/>
      <c r="WPH209" s="1217"/>
      <c r="WPI209" s="1217"/>
      <c r="WPJ209" s="1217"/>
      <c r="WPK209" s="1217"/>
      <c r="WPL209" s="1217"/>
      <c r="WPM209" s="1217"/>
      <c r="WPN209" s="1217"/>
      <c r="WPO209" s="1217"/>
      <c r="WPP209" s="1217"/>
      <c r="WPQ209" s="1217"/>
      <c r="WPR209" s="1217"/>
      <c r="WPS209" s="1217"/>
      <c r="WPT209" s="1217"/>
      <c r="WPU209" s="1217"/>
      <c r="WPV209" s="1217"/>
      <c r="WPW209" s="1217"/>
      <c r="WPX209" s="1217"/>
      <c r="WPY209" s="1217"/>
      <c r="WPZ209" s="1217"/>
      <c r="WQA209" s="1217"/>
      <c r="WQB209" s="1217"/>
      <c r="WQC209" s="1217"/>
      <c r="WQD209" s="1217"/>
      <c r="WQE209" s="1217"/>
      <c r="WQF209" s="1217"/>
      <c r="WQG209" s="1217"/>
      <c r="WQH209" s="1217"/>
      <c r="WQI209" s="1217"/>
      <c r="WQJ209" s="1217"/>
      <c r="WQK209" s="1217"/>
      <c r="WQL209" s="1217"/>
      <c r="WQM209" s="1217"/>
      <c r="WQN209" s="1217"/>
      <c r="WQO209" s="1217"/>
      <c r="WQP209" s="1217"/>
      <c r="WQQ209" s="1217"/>
      <c r="WQR209" s="1217"/>
      <c r="WQS209" s="1217"/>
      <c r="WQT209" s="1217"/>
      <c r="WQU209" s="1217"/>
      <c r="WQV209" s="1217"/>
      <c r="WQW209" s="1217"/>
      <c r="WQX209" s="1217"/>
      <c r="WQY209" s="1217"/>
      <c r="WQZ209" s="1217"/>
      <c r="WRA209" s="1217"/>
      <c r="WRB209" s="1217"/>
      <c r="WRC209" s="1217"/>
      <c r="WRD209" s="1217"/>
      <c r="WRE209" s="1217"/>
      <c r="WRF209" s="1217"/>
      <c r="WRG209" s="1217"/>
      <c r="WRH209" s="1217"/>
      <c r="WRI209" s="1217"/>
      <c r="WRJ209" s="1217"/>
      <c r="WRK209" s="1217"/>
      <c r="WRL209" s="1217"/>
      <c r="WRM209" s="1217"/>
      <c r="WRN209" s="1217"/>
      <c r="WRO209" s="1217"/>
      <c r="WRP209" s="1217"/>
      <c r="WRQ209" s="1217"/>
      <c r="WRR209" s="1217"/>
      <c r="WRS209" s="1217"/>
      <c r="WRT209" s="1217"/>
      <c r="WRU209" s="1217"/>
      <c r="WRV209" s="1217"/>
      <c r="WRW209" s="1217"/>
      <c r="WRX209" s="1217"/>
      <c r="WRY209" s="1217"/>
      <c r="WRZ209" s="1217"/>
      <c r="WSA209" s="1217"/>
      <c r="WSB209" s="1217"/>
      <c r="WSC209" s="1217"/>
      <c r="WSD209" s="1217"/>
      <c r="WSE209" s="1217"/>
      <c r="WSF209" s="1217"/>
      <c r="WSG209" s="1217"/>
      <c r="WSH209" s="1217"/>
      <c r="WSI209" s="1217"/>
      <c r="WSJ209" s="1217"/>
      <c r="WSK209" s="1217"/>
      <c r="WSL209" s="1217"/>
      <c r="WSM209" s="1217"/>
      <c r="WSN209" s="1217"/>
      <c r="WSO209" s="1217"/>
      <c r="WSP209" s="1217"/>
      <c r="WSQ209" s="1217"/>
      <c r="WSR209" s="1217"/>
      <c r="WSS209" s="1217"/>
      <c r="WST209" s="1217"/>
      <c r="WSU209" s="1217"/>
      <c r="WSV209" s="1217"/>
      <c r="WSW209" s="1217"/>
      <c r="WSX209" s="1217"/>
      <c r="WSY209" s="1217"/>
      <c r="WSZ209" s="1217"/>
      <c r="WTA209" s="1217"/>
      <c r="WTB209" s="1217"/>
      <c r="WTC209" s="1217"/>
      <c r="WTD209" s="1217"/>
      <c r="WTE209" s="1217"/>
      <c r="WTF209" s="1217"/>
      <c r="WTG209" s="1217"/>
      <c r="WTH209" s="1217"/>
      <c r="WTI209" s="1217"/>
      <c r="WTJ209" s="1217"/>
      <c r="WTK209" s="1217"/>
      <c r="WTL209" s="1217"/>
      <c r="WTM209" s="1217"/>
      <c r="WTN209" s="1217"/>
      <c r="WTO209" s="1217"/>
      <c r="WTP209" s="1217"/>
      <c r="WTQ209" s="1217"/>
      <c r="WTR209" s="1217"/>
      <c r="WTS209" s="1217"/>
      <c r="WTT209" s="1217"/>
      <c r="WTU209" s="1217"/>
      <c r="WTV209" s="1217"/>
      <c r="WTW209" s="1217"/>
      <c r="WTX209" s="1217"/>
      <c r="WTY209" s="1217"/>
      <c r="WTZ209" s="1217"/>
      <c r="WUA209" s="1217"/>
      <c r="WUB209" s="1217"/>
      <c r="WUC209" s="1217"/>
      <c r="WUD209" s="1217"/>
      <c r="WUE209" s="1217"/>
      <c r="WUF209" s="1217"/>
      <c r="WUG209" s="1217"/>
      <c r="WUH209" s="1217"/>
      <c r="WUI209" s="1217"/>
      <c r="WUJ209" s="1217"/>
      <c r="WUK209" s="1217"/>
      <c r="WUL209" s="1217"/>
      <c r="WUM209" s="1217"/>
      <c r="WUN209" s="1217"/>
      <c r="WUO209" s="1217"/>
      <c r="WUP209" s="1217"/>
      <c r="WUQ209" s="1217"/>
      <c r="WUR209" s="1217"/>
      <c r="WUS209" s="1217"/>
      <c r="WUT209" s="1217"/>
      <c r="WUU209" s="1217"/>
      <c r="WUV209" s="1217"/>
      <c r="WUW209" s="1217"/>
      <c r="WUX209" s="1217"/>
      <c r="WUY209" s="1217"/>
      <c r="WUZ209" s="1217"/>
      <c r="WVA209" s="1217"/>
      <c r="WVB209" s="1217"/>
      <c r="WVC209" s="1217"/>
      <c r="WVD209" s="1217"/>
      <c r="WVE209" s="1217"/>
      <c r="WVF209" s="1217"/>
      <c r="WVG209" s="1217"/>
      <c r="WVH209" s="1217"/>
      <c r="WVI209" s="1217"/>
      <c r="WVJ209" s="1217"/>
      <c r="WVK209" s="1217"/>
      <c r="WVL209" s="1217"/>
      <c r="WVM209" s="1217"/>
      <c r="WVN209" s="1217"/>
      <c r="WVO209" s="1217"/>
      <c r="WVP209" s="1217"/>
      <c r="WVQ209" s="1217"/>
      <c r="WVR209" s="1217"/>
      <c r="WVS209" s="1217"/>
      <c r="WVT209" s="1217"/>
      <c r="WVU209" s="1217"/>
      <c r="WVV209" s="1217"/>
      <c r="WVW209" s="1217"/>
      <c r="WVX209" s="1217"/>
      <c r="WVY209" s="1217"/>
      <c r="WVZ209" s="1217"/>
      <c r="WWA209" s="1217"/>
      <c r="WWB209" s="1217"/>
      <c r="WWC209" s="1217"/>
      <c r="WWD209" s="1217"/>
      <c r="WWE209" s="1217"/>
      <c r="WWF209" s="1217"/>
      <c r="WWG209" s="1217"/>
      <c r="WWH209" s="1217"/>
      <c r="WWI209" s="1217"/>
      <c r="WWJ209" s="1217"/>
      <c r="WWK209" s="1217"/>
      <c r="WWL209" s="1217"/>
      <c r="WWM209" s="1217"/>
      <c r="WWN209" s="1217"/>
      <c r="WWO209" s="1217"/>
      <c r="WWP209" s="1217"/>
      <c r="WWQ209" s="1217"/>
      <c r="WWR209" s="1217"/>
      <c r="WWS209" s="1217"/>
      <c r="WWT209" s="1217"/>
      <c r="WWU209" s="1217"/>
      <c r="WWV209" s="1217"/>
      <c r="WWW209" s="1217"/>
      <c r="WWX209" s="1217"/>
      <c r="WWY209" s="1217"/>
      <c r="WWZ209" s="1217"/>
      <c r="WXA209" s="1217"/>
      <c r="WXB209" s="1217"/>
      <c r="WXC209" s="1217"/>
      <c r="WXD209" s="1217"/>
      <c r="WXE209" s="1217"/>
      <c r="WXF209" s="1217"/>
      <c r="WXG209" s="1217"/>
      <c r="WXH209" s="1217"/>
      <c r="WXI209" s="1217"/>
      <c r="WXJ209" s="1217"/>
      <c r="WXK209" s="1217"/>
      <c r="WXL209" s="1217"/>
      <c r="WXM209" s="1217"/>
      <c r="WXN209" s="1217"/>
      <c r="WXO209" s="1217"/>
      <c r="WXP209" s="1217"/>
      <c r="WXQ209" s="1217"/>
      <c r="WXR209" s="1217"/>
      <c r="WXS209" s="1217"/>
      <c r="WXT209" s="1217"/>
      <c r="WXU209" s="1217"/>
      <c r="WXV209" s="1217"/>
      <c r="WXW209" s="1217"/>
      <c r="WXX209" s="1217"/>
      <c r="WXY209" s="1217"/>
      <c r="WXZ209" s="1217"/>
      <c r="WYA209" s="1217"/>
      <c r="WYB209" s="1217"/>
      <c r="WYC209" s="1217"/>
      <c r="WYD209" s="1217"/>
      <c r="WYE209" s="1217"/>
      <c r="WYF209" s="1217"/>
      <c r="WYG209" s="1217"/>
      <c r="WYH209" s="1217"/>
      <c r="WYI209" s="1217"/>
      <c r="WYJ209" s="1217"/>
      <c r="WYK209" s="1217"/>
      <c r="WYL209" s="1217"/>
      <c r="WYM209" s="1217"/>
      <c r="WYN209" s="1217"/>
      <c r="WYO209" s="1217"/>
      <c r="WYP209" s="1217"/>
      <c r="WYQ209" s="1217"/>
      <c r="WYR209" s="1217"/>
      <c r="WYS209" s="1217"/>
      <c r="WYT209" s="1217"/>
      <c r="WYU209" s="1217"/>
      <c r="WYV209" s="1217"/>
      <c r="WYW209" s="1217"/>
      <c r="WYX209" s="1217"/>
      <c r="WYY209" s="1217"/>
      <c r="WYZ209" s="1217"/>
      <c r="WZA209" s="1217"/>
      <c r="WZB209" s="1217"/>
      <c r="WZC209" s="1217"/>
      <c r="WZD209" s="1217"/>
      <c r="WZE209" s="1217"/>
      <c r="WZF209" s="1217"/>
      <c r="WZG209" s="1217"/>
      <c r="WZH209" s="1217"/>
      <c r="WZI209" s="1217"/>
      <c r="WZJ209" s="1217"/>
      <c r="WZK209" s="1217"/>
      <c r="WZL209" s="1217"/>
      <c r="WZM209" s="1217"/>
      <c r="WZN209" s="1217"/>
      <c r="WZO209" s="1217"/>
      <c r="WZP209" s="1217"/>
      <c r="WZQ209" s="1217"/>
      <c r="WZR209" s="1217"/>
      <c r="WZS209" s="1217"/>
      <c r="WZT209" s="1217"/>
      <c r="WZU209" s="1217"/>
      <c r="WZV209" s="1217"/>
      <c r="WZW209" s="1217"/>
      <c r="WZX209" s="1217"/>
      <c r="WZY209" s="1217"/>
      <c r="WZZ209" s="1217"/>
      <c r="XAA209" s="1217"/>
      <c r="XAB209" s="1217"/>
      <c r="XAC209" s="1217"/>
      <c r="XAD209" s="1217"/>
      <c r="XAE209" s="1217"/>
      <c r="XAF209" s="1217"/>
      <c r="XAG209" s="1217"/>
      <c r="XAH209" s="1217"/>
      <c r="XAI209" s="1217"/>
      <c r="XAJ209" s="1217"/>
      <c r="XAK209" s="1217"/>
      <c r="XAL209" s="1217"/>
      <c r="XAM209" s="1217"/>
      <c r="XAN209" s="1217"/>
      <c r="XAO209" s="1217"/>
      <c r="XAP209" s="1217"/>
      <c r="XAQ209" s="1217"/>
      <c r="XAR209" s="1217"/>
      <c r="XAS209" s="1217"/>
      <c r="XAT209" s="1217"/>
      <c r="XAU209" s="1217"/>
      <c r="XAV209" s="1217"/>
      <c r="XAW209" s="1217"/>
      <c r="XAX209" s="1217"/>
      <c r="XAY209" s="1217"/>
      <c r="XAZ209" s="1217"/>
      <c r="XBA209" s="1217"/>
      <c r="XBB209" s="1217"/>
      <c r="XBC209" s="1217"/>
      <c r="XBD209" s="1217"/>
      <c r="XBE209" s="1217"/>
      <c r="XBF209" s="1217"/>
      <c r="XBG209" s="1217"/>
      <c r="XBH209" s="1217"/>
      <c r="XBI209" s="1217"/>
      <c r="XBJ209" s="1217"/>
      <c r="XBK209" s="1217"/>
      <c r="XBL209" s="1217"/>
      <c r="XBM209" s="1217"/>
      <c r="XBN209" s="1217"/>
      <c r="XBO209" s="1217"/>
      <c r="XBP209" s="1217"/>
      <c r="XBQ209" s="1217"/>
      <c r="XBR209" s="1217"/>
      <c r="XBS209" s="1217"/>
      <c r="XBT209" s="1217"/>
      <c r="XBU209" s="1217"/>
      <c r="XBV209" s="1217"/>
      <c r="XBW209" s="1217"/>
      <c r="XBX209" s="1217"/>
      <c r="XBY209" s="1217"/>
      <c r="XBZ209" s="1217"/>
      <c r="XCA209" s="1217"/>
      <c r="XCB209" s="1217"/>
      <c r="XCC209" s="1217"/>
      <c r="XCD209" s="1217"/>
      <c r="XCE209" s="1217"/>
      <c r="XCF209" s="1217"/>
      <c r="XCG209" s="1217"/>
      <c r="XCH209" s="1217"/>
      <c r="XCI209" s="1217"/>
      <c r="XCJ209" s="1217"/>
      <c r="XCK209" s="1217"/>
      <c r="XCL209" s="1217"/>
      <c r="XCM209" s="1217"/>
      <c r="XCN209" s="1217"/>
      <c r="XCO209" s="1217"/>
      <c r="XCP209" s="1217"/>
      <c r="XCQ209" s="1217"/>
      <c r="XCR209" s="1217"/>
      <c r="XCS209" s="1217"/>
      <c r="XCT209" s="1217"/>
      <c r="XCU209" s="1217"/>
      <c r="XCV209" s="1217"/>
      <c r="XCW209" s="1217"/>
      <c r="XCX209" s="1217"/>
      <c r="XCY209" s="1217"/>
      <c r="XCZ209" s="1217"/>
      <c r="XDA209" s="1217"/>
      <c r="XDB209" s="1217"/>
      <c r="XDC209" s="1217"/>
      <c r="XDD209" s="1217"/>
      <c r="XDE209" s="1217"/>
      <c r="XDF209" s="1217"/>
      <c r="XDG209" s="1217"/>
      <c r="XDH209" s="1217"/>
      <c r="XDI209" s="1217"/>
      <c r="XDJ209" s="1217"/>
      <c r="XDK209" s="1217"/>
      <c r="XDL209" s="1217"/>
      <c r="XDM209" s="1217"/>
      <c r="XDN209" s="1217"/>
      <c r="XDO209" s="1217"/>
      <c r="XDP209" s="1217"/>
      <c r="XDQ209" s="1217"/>
      <c r="XDR209" s="1217"/>
      <c r="XDS209" s="1217"/>
      <c r="XDT209" s="1217"/>
      <c r="XDU209" s="1217"/>
      <c r="XDV209" s="1217"/>
      <c r="XDW209" s="1217"/>
      <c r="XDX209" s="1217"/>
      <c r="XDY209" s="1217"/>
      <c r="XDZ209" s="1217"/>
      <c r="XEA209" s="1217"/>
      <c r="XEB209" s="1217"/>
      <c r="XEC209" s="1217"/>
      <c r="XED209" s="1217"/>
      <c r="XEE209" s="1217"/>
      <c r="XEF209" s="1217"/>
      <c r="XEG209" s="1217"/>
      <c r="XEH209" s="1217"/>
      <c r="XEI209" s="1217"/>
      <c r="XEJ209" s="1217"/>
      <c r="XEK209" s="1217"/>
      <c r="XEL209" s="1217"/>
      <c r="XEM209" s="1217"/>
      <c r="XEN209" s="1217"/>
      <c r="XEO209" s="1217"/>
      <c r="XEP209" s="1217"/>
      <c r="XEQ209" s="1217"/>
      <c r="XER209" s="1217"/>
      <c r="XES209" s="1217"/>
      <c r="XET209" s="1217"/>
      <c r="XEU209" s="1217"/>
      <c r="XEV209" s="1217"/>
      <c r="XEW209" s="1217"/>
      <c r="XEX209" s="1217"/>
      <c r="XEY209" s="1217"/>
      <c r="XEZ209" s="1217"/>
    </row>
    <row r="210" spans="1:16380">
      <c r="A210" s="1218" t="s">
        <v>2826</v>
      </c>
      <c r="B210" s="1219">
        <v>31763</v>
      </c>
      <c r="C210" s="1220" t="s">
        <v>532</v>
      </c>
      <c r="D210" s="1221">
        <v>40</v>
      </c>
      <c r="E210" s="1222" t="s">
        <v>3</v>
      </c>
      <c r="F210" s="1222" t="s">
        <v>655</v>
      </c>
      <c r="G210" s="1223" t="s">
        <v>2682</v>
      </c>
      <c r="H210" s="1223" t="s">
        <v>2682</v>
      </c>
      <c r="I210" s="1233">
        <v>21679</v>
      </c>
      <c r="J210" s="1224">
        <v>42760</v>
      </c>
      <c r="K210" s="1225">
        <f t="shared" si="16"/>
        <v>20776</v>
      </c>
      <c r="L210" s="1225">
        <f t="shared" si="15"/>
        <v>56.920547945205477</v>
      </c>
      <c r="M210" s="1226" t="s">
        <v>2680</v>
      </c>
      <c r="N210" s="1227" t="s">
        <v>757</v>
      </c>
      <c r="O210" s="1228">
        <v>39090</v>
      </c>
      <c r="P210" s="1229">
        <v>42760</v>
      </c>
      <c r="Q210" s="1230">
        <f t="shared" si="17"/>
        <v>3617</v>
      </c>
      <c r="R210" s="1227">
        <f t="shared" si="18"/>
        <v>9.9095890410958898</v>
      </c>
      <c r="S210" s="1230" t="s">
        <v>428</v>
      </c>
      <c r="T210" s="1230" t="s">
        <v>2237</v>
      </c>
      <c r="U210" s="1222" t="s">
        <v>694</v>
      </c>
      <c r="V210" s="1222"/>
    </row>
    <row r="211" spans="1:16380">
      <c r="A211" s="1218" t="s">
        <v>2062</v>
      </c>
      <c r="B211" s="1219">
        <v>39315</v>
      </c>
      <c r="C211" s="1220" t="s">
        <v>532</v>
      </c>
      <c r="D211" s="1221">
        <v>40</v>
      </c>
      <c r="E211" s="1222" t="s">
        <v>955</v>
      </c>
      <c r="F211" s="1222" t="s">
        <v>655</v>
      </c>
      <c r="G211" s="1223" t="s">
        <v>2682</v>
      </c>
      <c r="H211" s="1223" t="s">
        <v>2682</v>
      </c>
      <c r="I211" s="1233">
        <v>24024</v>
      </c>
      <c r="J211" s="1224">
        <v>42760</v>
      </c>
      <c r="K211" s="1225">
        <f t="shared" si="16"/>
        <v>18466</v>
      </c>
      <c r="L211" s="1225">
        <f t="shared" si="15"/>
        <v>50.591780821917808</v>
      </c>
      <c r="M211" s="1226" t="s">
        <v>2686</v>
      </c>
      <c r="N211" s="1227" t="s">
        <v>1670</v>
      </c>
      <c r="O211" s="1228">
        <v>42051</v>
      </c>
      <c r="P211" s="1229">
        <v>42760</v>
      </c>
      <c r="Q211" s="1230">
        <f t="shared" si="17"/>
        <v>699</v>
      </c>
      <c r="R211" s="1227">
        <f t="shared" si="18"/>
        <v>1.9150684931506849</v>
      </c>
      <c r="S211" s="1230" t="s">
        <v>428</v>
      </c>
      <c r="T211" s="1230" t="s">
        <v>2237</v>
      </c>
      <c r="U211" s="1222" t="s">
        <v>952</v>
      </c>
      <c r="V211" s="1222"/>
    </row>
    <row r="212" spans="1:16380">
      <c r="A212" s="1218" t="s">
        <v>2866</v>
      </c>
      <c r="B212" s="1219">
        <v>32595</v>
      </c>
      <c r="C212" s="1220" t="s">
        <v>532</v>
      </c>
      <c r="D212" s="1221">
        <v>40</v>
      </c>
      <c r="E212" s="1222" t="s">
        <v>954</v>
      </c>
      <c r="F212" s="1222" t="s">
        <v>655</v>
      </c>
      <c r="G212" s="1222">
        <v>1</v>
      </c>
      <c r="H212" s="1223" t="s">
        <v>2679</v>
      </c>
      <c r="I212" s="1233">
        <v>26740</v>
      </c>
      <c r="J212" s="1224">
        <v>42760</v>
      </c>
      <c r="K212" s="1225">
        <f t="shared" si="16"/>
        <v>15788</v>
      </c>
      <c r="L212" s="1225">
        <f t="shared" si="15"/>
        <v>43.254794520547946</v>
      </c>
      <c r="M212" s="1226" t="s">
        <v>2680</v>
      </c>
      <c r="N212" s="1227" t="s">
        <v>757</v>
      </c>
      <c r="O212" s="1228">
        <v>39464</v>
      </c>
      <c r="P212" s="1229">
        <v>42760</v>
      </c>
      <c r="Q212" s="1230">
        <f t="shared" si="17"/>
        <v>3248</v>
      </c>
      <c r="R212" s="1227">
        <f t="shared" si="18"/>
        <v>8.8986301369863021</v>
      </c>
      <c r="S212" s="1230" t="s">
        <v>428</v>
      </c>
      <c r="T212" s="1230" t="s">
        <v>2237</v>
      </c>
      <c r="U212" s="1222" t="s">
        <v>694</v>
      </c>
      <c r="V212" s="1223"/>
    </row>
    <row r="213" spans="1:16380">
      <c r="A213" s="1232" t="s">
        <v>2068</v>
      </c>
      <c r="B213" s="1219">
        <v>40627</v>
      </c>
      <c r="C213" s="1220" t="s">
        <v>532</v>
      </c>
      <c r="D213" s="1221">
        <v>20</v>
      </c>
      <c r="E213" s="1222" t="s">
        <v>3</v>
      </c>
      <c r="F213" s="1222" t="s">
        <v>655</v>
      </c>
      <c r="G213" s="1223" t="s">
        <v>954</v>
      </c>
      <c r="H213" s="1223" t="s">
        <v>2682</v>
      </c>
      <c r="I213" s="1233">
        <v>30009</v>
      </c>
      <c r="J213" s="1224">
        <v>42760</v>
      </c>
      <c r="K213" s="1225">
        <f t="shared" si="16"/>
        <v>12568</v>
      </c>
      <c r="L213" s="1225">
        <f t="shared" si="15"/>
        <v>34.43287671232877</v>
      </c>
      <c r="M213" s="1226" t="s">
        <v>2680</v>
      </c>
      <c r="N213" s="1227"/>
      <c r="O213" s="1228">
        <v>42557</v>
      </c>
      <c r="P213" s="1229">
        <v>42760</v>
      </c>
      <c r="Q213" s="1230">
        <f t="shared" si="17"/>
        <v>199</v>
      </c>
      <c r="R213" s="1227">
        <f t="shared" si="18"/>
        <v>0.54520547945205478</v>
      </c>
      <c r="S213" s="1230" t="s">
        <v>428</v>
      </c>
      <c r="T213" s="1230" t="s">
        <v>2237</v>
      </c>
      <c r="U213" s="1222" t="s">
        <v>694</v>
      </c>
      <c r="V213" s="1222"/>
    </row>
    <row r="214" spans="1:16380">
      <c r="A214" s="1218" t="s">
        <v>2870</v>
      </c>
      <c r="B214" s="1219">
        <v>30404</v>
      </c>
      <c r="C214" s="1220" t="s">
        <v>532</v>
      </c>
      <c r="D214" s="1221">
        <v>40</v>
      </c>
      <c r="E214" s="1222" t="s">
        <v>954</v>
      </c>
      <c r="F214" s="1222" t="s">
        <v>655</v>
      </c>
      <c r="G214" s="1222">
        <v>1</v>
      </c>
      <c r="H214" s="1223" t="s">
        <v>2679</v>
      </c>
      <c r="I214" s="1233">
        <v>25037</v>
      </c>
      <c r="J214" s="1224">
        <v>42760</v>
      </c>
      <c r="K214" s="1225">
        <f t="shared" si="16"/>
        <v>17467</v>
      </c>
      <c r="L214" s="1225">
        <f t="shared" si="15"/>
        <v>47.854794520547948</v>
      </c>
      <c r="M214" s="1226" t="s">
        <v>2680</v>
      </c>
      <c r="N214" s="1227" t="s">
        <v>757</v>
      </c>
      <c r="O214" s="1228">
        <v>38467</v>
      </c>
      <c r="P214" s="1229">
        <v>42760</v>
      </c>
      <c r="Q214" s="1230">
        <f t="shared" si="17"/>
        <v>4230</v>
      </c>
      <c r="R214" s="1227">
        <f t="shared" si="18"/>
        <v>11.58904109589041</v>
      </c>
      <c r="S214" s="1230" t="s">
        <v>428</v>
      </c>
      <c r="T214" s="1230" t="s">
        <v>2237</v>
      </c>
      <c r="U214" s="1222" t="s">
        <v>952</v>
      </c>
      <c r="V214" s="1222"/>
    </row>
    <row r="215" spans="1:16380">
      <c r="A215" s="1218" t="s">
        <v>2872</v>
      </c>
      <c r="B215" s="1219">
        <v>33145</v>
      </c>
      <c r="C215" s="1220" t="s">
        <v>532</v>
      </c>
      <c r="D215" s="1221">
        <v>40</v>
      </c>
      <c r="E215" s="1222" t="s">
        <v>954</v>
      </c>
      <c r="F215" s="1222" t="s">
        <v>655</v>
      </c>
      <c r="G215" s="1223" t="s">
        <v>2682</v>
      </c>
      <c r="H215" s="1223" t="s">
        <v>2682</v>
      </c>
      <c r="I215" s="1233">
        <v>28330</v>
      </c>
      <c r="J215" s="1224">
        <v>42760</v>
      </c>
      <c r="K215" s="1225">
        <f t="shared" si="16"/>
        <v>14221</v>
      </c>
      <c r="L215" s="1225">
        <f t="shared" si="15"/>
        <v>38.961643835616435</v>
      </c>
      <c r="M215" s="1226" t="s">
        <v>2680</v>
      </c>
      <c r="N215" s="1227" t="s">
        <v>757</v>
      </c>
      <c r="O215" s="1228">
        <v>39722</v>
      </c>
      <c r="P215" s="1229">
        <v>42760</v>
      </c>
      <c r="Q215" s="1230">
        <f t="shared" si="17"/>
        <v>2994</v>
      </c>
      <c r="R215" s="1227">
        <f t="shared" si="18"/>
        <v>8.2027397260273975</v>
      </c>
      <c r="S215" s="1230" t="s">
        <v>428</v>
      </c>
      <c r="T215" s="1230" t="s">
        <v>2237</v>
      </c>
      <c r="U215" s="1222" t="s">
        <v>952</v>
      </c>
      <c r="V215" s="1222"/>
    </row>
    <row r="216" spans="1:16380">
      <c r="A216" s="1218" t="s">
        <v>2877</v>
      </c>
      <c r="B216" s="1219">
        <v>30999</v>
      </c>
      <c r="C216" s="1220" t="s">
        <v>532</v>
      </c>
      <c r="D216" s="1221">
        <v>40</v>
      </c>
      <c r="E216" s="1222" t="s">
        <v>954</v>
      </c>
      <c r="F216" s="1222" t="s">
        <v>655</v>
      </c>
      <c r="G216" s="1222">
        <v>2</v>
      </c>
      <c r="H216" s="1223" t="s">
        <v>2682</v>
      </c>
      <c r="I216" s="1233">
        <v>23604</v>
      </c>
      <c r="J216" s="1224">
        <v>42760</v>
      </c>
      <c r="K216" s="1225">
        <f t="shared" si="16"/>
        <v>18880</v>
      </c>
      <c r="L216" s="1225">
        <f t="shared" si="15"/>
        <v>51.726027397260275</v>
      </c>
      <c r="M216" s="1226" t="s">
        <v>2680</v>
      </c>
      <c r="N216" s="1227" t="s">
        <v>757</v>
      </c>
      <c r="O216" s="1228">
        <v>38719</v>
      </c>
      <c r="P216" s="1229">
        <v>42760</v>
      </c>
      <c r="Q216" s="1230">
        <f t="shared" si="17"/>
        <v>3983</v>
      </c>
      <c r="R216" s="1227">
        <f t="shared" si="18"/>
        <v>10.912328767123288</v>
      </c>
      <c r="S216" s="1230" t="s">
        <v>428</v>
      </c>
      <c r="T216" s="1230" t="s">
        <v>2237</v>
      </c>
      <c r="U216" s="1222" t="s">
        <v>694</v>
      </c>
      <c r="V216" s="1222"/>
    </row>
    <row r="217" spans="1:16380">
      <c r="A217" s="1218" t="s">
        <v>2074</v>
      </c>
      <c r="B217" s="1219">
        <v>31446</v>
      </c>
      <c r="C217" s="1220" t="s">
        <v>532</v>
      </c>
      <c r="D217" s="1221">
        <v>40</v>
      </c>
      <c r="E217" s="1222" t="s">
        <v>3</v>
      </c>
      <c r="F217" s="1222" t="s">
        <v>655</v>
      </c>
      <c r="G217" s="1222">
        <v>1</v>
      </c>
      <c r="H217" s="1223" t="s">
        <v>2682</v>
      </c>
      <c r="I217" s="1233">
        <v>26198</v>
      </c>
      <c r="J217" s="1224">
        <v>42760</v>
      </c>
      <c r="K217" s="1225">
        <f t="shared" si="16"/>
        <v>16323</v>
      </c>
      <c r="L217" s="1225">
        <f t="shared" si="15"/>
        <v>44.720547945205482</v>
      </c>
      <c r="M217" s="1226" t="s">
        <v>2686</v>
      </c>
      <c r="N217" s="1227"/>
      <c r="O217" s="1228">
        <v>41536</v>
      </c>
      <c r="P217" s="1229">
        <v>42760</v>
      </c>
      <c r="Q217" s="1230">
        <f t="shared" si="17"/>
        <v>1206</v>
      </c>
      <c r="R217" s="1227">
        <f t="shared" si="18"/>
        <v>3.3041095890410959</v>
      </c>
      <c r="S217" s="1230" t="s">
        <v>428</v>
      </c>
      <c r="T217" s="1230" t="s">
        <v>2237</v>
      </c>
      <c r="U217" s="1222" t="s">
        <v>694</v>
      </c>
      <c r="V217" s="1222"/>
    </row>
    <row r="218" spans="1:16380">
      <c r="A218" s="1218" t="s">
        <v>2886</v>
      </c>
      <c r="B218" s="1219">
        <v>32366</v>
      </c>
      <c r="C218" s="1220" t="s">
        <v>532</v>
      </c>
      <c r="D218" s="1221">
        <v>40</v>
      </c>
      <c r="E218" s="1222" t="s">
        <v>954</v>
      </c>
      <c r="F218" s="1222" t="s">
        <v>655</v>
      </c>
      <c r="G218" s="1222">
        <v>1</v>
      </c>
      <c r="H218" s="1223" t="s">
        <v>2682</v>
      </c>
      <c r="I218" s="1233">
        <v>25980</v>
      </c>
      <c r="J218" s="1224">
        <v>42760</v>
      </c>
      <c r="K218" s="1225">
        <f t="shared" si="16"/>
        <v>16539</v>
      </c>
      <c r="L218" s="1225">
        <f t="shared" si="15"/>
        <v>45.31232876712329</v>
      </c>
      <c r="M218" s="1226" t="s">
        <v>2680</v>
      </c>
      <c r="N218" s="1227" t="s">
        <v>757</v>
      </c>
      <c r="O218" s="1228">
        <v>39328</v>
      </c>
      <c r="P218" s="1229">
        <v>42760</v>
      </c>
      <c r="Q218" s="1230">
        <f t="shared" si="17"/>
        <v>3382</v>
      </c>
      <c r="R218" s="1227">
        <f t="shared" si="18"/>
        <v>9.2657534246575342</v>
      </c>
      <c r="S218" s="1230" t="s">
        <v>428</v>
      </c>
      <c r="T218" s="1230" t="s">
        <v>2237</v>
      </c>
      <c r="U218" s="1222" t="s">
        <v>694</v>
      </c>
      <c r="V218" s="1222"/>
    </row>
    <row r="219" spans="1:16380">
      <c r="A219" s="1234" t="s">
        <v>2683</v>
      </c>
      <c r="B219" s="1235">
        <v>30690</v>
      </c>
      <c r="C219" s="1220" t="s">
        <v>532</v>
      </c>
      <c r="D219" s="1221">
        <v>40</v>
      </c>
      <c r="E219" s="1222" t="s">
        <v>954</v>
      </c>
      <c r="F219" s="1222" t="s">
        <v>655</v>
      </c>
      <c r="G219" s="1236">
        <v>1</v>
      </c>
      <c r="H219" s="1223" t="s">
        <v>2679</v>
      </c>
      <c r="I219" s="1233">
        <v>25616</v>
      </c>
      <c r="J219" s="1224">
        <v>42760</v>
      </c>
      <c r="K219" s="1225">
        <f t="shared" si="16"/>
        <v>16898</v>
      </c>
      <c r="L219" s="1225">
        <f t="shared" si="15"/>
        <v>46.295890410958904</v>
      </c>
      <c r="M219" s="1226" t="s">
        <v>2680</v>
      </c>
      <c r="N219" s="1227" t="s">
        <v>757</v>
      </c>
      <c r="O219" s="1228">
        <v>38681</v>
      </c>
      <c r="P219" s="1229">
        <v>42760</v>
      </c>
      <c r="Q219" s="1230">
        <f t="shared" si="17"/>
        <v>4020</v>
      </c>
      <c r="R219" s="1227">
        <f t="shared" si="18"/>
        <v>11.013698630136986</v>
      </c>
      <c r="S219" s="1230" t="s">
        <v>428</v>
      </c>
      <c r="T219" s="1230" t="s">
        <v>18</v>
      </c>
      <c r="U219" s="1222" t="s">
        <v>952</v>
      </c>
      <c r="V219" s="1222"/>
    </row>
    <row r="220" spans="1:16380">
      <c r="A220" s="1218" t="s">
        <v>2695</v>
      </c>
      <c r="B220" s="1219">
        <v>27108</v>
      </c>
      <c r="C220" s="1220" t="s">
        <v>532</v>
      </c>
      <c r="D220" s="1221">
        <v>40</v>
      </c>
      <c r="E220" s="1222" t="s">
        <v>954</v>
      </c>
      <c r="F220" s="1222" t="s">
        <v>655</v>
      </c>
      <c r="G220" s="1222">
        <v>1</v>
      </c>
      <c r="H220" s="1223" t="s">
        <v>2679</v>
      </c>
      <c r="I220" s="1233">
        <v>26099</v>
      </c>
      <c r="J220" s="1224">
        <v>42760</v>
      </c>
      <c r="K220" s="1225">
        <f t="shared" si="16"/>
        <v>16420</v>
      </c>
      <c r="L220" s="1225">
        <f t="shared" si="15"/>
        <v>44.986301369863014</v>
      </c>
      <c r="M220" s="1226" t="s">
        <v>2680</v>
      </c>
      <c r="N220" s="1227" t="s">
        <v>757</v>
      </c>
      <c r="O220" s="1228">
        <v>36557</v>
      </c>
      <c r="P220" s="1229">
        <v>42760</v>
      </c>
      <c r="Q220" s="1230">
        <f t="shared" si="17"/>
        <v>6114</v>
      </c>
      <c r="R220" s="1227">
        <f t="shared" si="18"/>
        <v>16.75068493150685</v>
      </c>
      <c r="S220" s="1230" t="s">
        <v>428</v>
      </c>
      <c r="T220" s="1230" t="s">
        <v>18</v>
      </c>
      <c r="U220" s="1222" t="s">
        <v>694</v>
      </c>
      <c r="V220" s="1222"/>
    </row>
    <row r="221" spans="1:16380">
      <c r="A221" s="1218" t="s">
        <v>2698</v>
      </c>
      <c r="B221" s="1219">
        <v>18837</v>
      </c>
      <c r="C221" s="1220" t="s">
        <v>532</v>
      </c>
      <c r="D221" s="1221">
        <v>40</v>
      </c>
      <c r="E221" s="1222" t="s">
        <v>954</v>
      </c>
      <c r="F221" s="1222" t="s">
        <v>655</v>
      </c>
      <c r="G221" s="1223" t="s">
        <v>2682</v>
      </c>
      <c r="H221" s="1223" t="s">
        <v>2679</v>
      </c>
      <c r="I221" s="1233">
        <v>22885</v>
      </c>
      <c r="J221" s="1224">
        <v>42760</v>
      </c>
      <c r="K221" s="1225">
        <f t="shared" si="16"/>
        <v>19588</v>
      </c>
      <c r="L221" s="1225">
        <f t="shared" si="15"/>
        <v>53.665753424657531</v>
      </c>
      <c r="M221" s="1226" t="s">
        <v>2680</v>
      </c>
      <c r="N221" s="1227" t="s">
        <v>757</v>
      </c>
      <c r="O221" s="1228">
        <v>32981</v>
      </c>
      <c r="P221" s="1229">
        <v>42760</v>
      </c>
      <c r="Q221" s="1230">
        <f t="shared" si="17"/>
        <v>9637</v>
      </c>
      <c r="R221" s="1227">
        <f t="shared" si="18"/>
        <v>26.402739726027399</v>
      </c>
      <c r="S221" s="1230" t="s">
        <v>428</v>
      </c>
      <c r="T221" s="1230" t="s">
        <v>18</v>
      </c>
      <c r="U221" s="1222" t="s">
        <v>952</v>
      </c>
      <c r="V221" s="1222"/>
    </row>
    <row r="222" spans="1:16380">
      <c r="A222" s="1218" t="s">
        <v>2070</v>
      </c>
      <c r="B222" s="1219">
        <v>38550</v>
      </c>
      <c r="C222" s="1220" t="s">
        <v>532</v>
      </c>
      <c r="D222" s="1221">
        <v>40</v>
      </c>
      <c r="E222" s="1222" t="s">
        <v>955</v>
      </c>
      <c r="F222" s="1222" t="s">
        <v>655</v>
      </c>
      <c r="G222" s="1222" t="s">
        <v>954</v>
      </c>
      <c r="H222" s="1223" t="s">
        <v>2679</v>
      </c>
      <c r="I222" s="1233">
        <v>26949</v>
      </c>
      <c r="J222" s="1224">
        <v>42760</v>
      </c>
      <c r="K222" s="1225">
        <f t="shared" si="16"/>
        <v>15583</v>
      </c>
      <c r="L222" s="1225">
        <f t="shared" si="15"/>
        <v>42.69315068493151</v>
      </c>
      <c r="M222" s="1226" t="s">
        <v>2686</v>
      </c>
      <c r="N222" s="1227" t="s">
        <v>2697</v>
      </c>
      <c r="O222" s="1228">
        <v>41751</v>
      </c>
      <c r="P222" s="1229">
        <v>42760</v>
      </c>
      <c r="Q222" s="1230">
        <f t="shared" si="17"/>
        <v>993</v>
      </c>
      <c r="R222" s="1227">
        <f t="shared" si="18"/>
        <v>2.7205479452054795</v>
      </c>
      <c r="S222" s="1230" t="s">
        <v>428</v>
      </c>
      <c r="T222" s="1230" t="s">
        <v>18</v>
      </c>
      <c r="U222" s="1222" t="s">
        <v>952</v>
      </c>
      <c r="V222" s="1222"/>
    </row>
    <row r="223" spans="1:16380">
      <c r="A223" s="1218" t="s">
        <v>2701</v>
      </c>
      <c r="B223" s="1219">
        <v>33078</v>
      </c>
      <c r="C223" s="1220" t="s">
        <v>532</v>
      </c>
      <c r="D223" s="1221">
        <v>40</v>
      </c>
      <c r="E223" s="1222" t="s">
        <v>954</v>
      </c>
      <c r="F223" s="1222" t="s">
        <v>655</v>
      </c>
      <c r="G223" s="1222">
        <v>1</v>
      </c>
      <c r="H223" s="1223" t="s">
        <v>2679</v>
      </c>
      <c r="I223" s="1233">
        <v>27301</v>
      </c>
      <c r="J223" s="1224">
        <v>42760</v>
      </c>
      <c r="K223" s="1225">
        <f t="shared" si="16"/>
        <v>15236</v>
      </c>
      <c r="L223" s="1225">
        <f t="shared" si="15"/>
        <v>41.742465753424661</v>
      </c>
      <c r="M223" s="1226" t="s">
        <v>2680</v>
      </c>
      <c r="N223" s="1227" t="s">
        <v>757</v>
      </c>
      <c r="O223" s="1228">
        <v>39722</v>
      </c>
      <c r="P223" s="1229">
        <v>42760</v>
      </c>
      <c r="Q223" s="1230">
        <f t="shared" si="17"/>
        <v>2994</v>
      </c>
      <c r="R223" s="1227">
        <f t="shared" si="18"/>
        <v>8.2027397260273975</v>
      </c>
      <c r="S223" s="1230" t="s">
        <v>428</v>
      </c>
      <c r="T223" s="1230" t="s">
        <v>18</v>
      </c>
      <c r="U223" s="1222" t="s">
        <v>952</v>
      </c>
      <c r="V223" s="1222"/>
    </row>
    <row r="224" spans="1:16380">
      <c r="A224" s="1232" t="s">
        <v>2081</v>
      </c>
      <c r="B224" s="1219">
        <v>39816</v>
      </c>
      <c r="C224" s="1220" t="s">
        <v>2700</v>
      </c>
      <c r="D224" s="1221">
        <v>20</v>
      </c>
      <c r="E224" s="1222" t="s">
        <v>954</v>
      </c>
      <c r="F224" s="1222" t="s">
        <v>655</v>
      </c>
      <c r="G224" s="1223" t="s">
        <v>2682</v>
      </c>
      <c r="H224" s="1223" t="s">
        <v>2682</v>
      </c>
      <c r="I224" s="1233">
        <v>30358</v>
      </c>
      <c r="J224" s="1224">
        <v>42760</v>
      </c>
      <c r="K224" s="1225">
        <f t="shared" si="16"/>
        <v>12224</v>
      </c>
      <c r="L224" s="1225">
        <f t="shared" ref="L224:L247" si="19">K224/365</f>
        <v>33.490410958904107</v>
      </c>
      <c r="M224" s="1226" t="s">
        <v>2686</v>
      </c>
      <c r="N224" s="1227"/>
      <c r="O224" s="1228">
        <v>42291</v>
      </c>
      <c r="P224" s="1229">
        <v>42760</v>
      </c>
      <c r="Q224" s="1230">
        <f t="shared" si="17"/>
        <v>461</v>
      </c>
      <c r="R224" s="1227">
        <f t="shared" si="18"/>
        <v>1.263013698630137</v>
      </c>
      <c r="S224" s="1230" t="s">
        <v>428</v>
      </c>
      <c r="T224" s="1230" t="s">
        <v>18</v>
      </c>
      <c r="U224" s="1222" t="s">
        <v>952</v>
      </c>
      <c r="V224" s="1222"/>
    </row>
    <row r="225" spans="1:22">
      <c r="A225" s="1218" t="s">
        <v>2705</v>
      </c>
      <c r="B225" s="1219">
        <v>31095</v>
      </c>
      <c r="C225" s="1220" t="s">
        <v>532</v>
      </c>
      <c r="D225" s="1221">
        <v>40</v>
      </c>
      <c r="E225" s="1222" t="s">
        <v>954</v>
      </c>
      <c r="F225" s="1222" t="s">
        <v>655</v>
      </c>
      <c r="G225" s="1222">
        <v>1</v>
      </c>
      <c r="H225" s="1223" t="s">
        <v>2679</v>
      </c>
      <c r="I225" s="1233">
        <v>24292</v>
      </c>
      <c r="J225" s="1224">
        <v>42760</v>
      </c>
      <c r="K225" s="1225">
        <f t="shared" si="16"/>
        <v>18201</v>
      </c>
      <c r="L225" s="1225">
        <f t="shared" si="19"/>
        <v>49.865753424657534</v>
      </c>
      <c r="M225" s="1226" t="s">
        <v>2680</v>
      </c>
      <c r="N225" s="1227" t="s">
        <v>757</v>
      </c>
      <c r="O225" s="1228">
        <v>38777</v>
      </c>
      <c r="P225" s="1229">
        <v>42760</v>
      </c>
      <c r="Q225" s="1230">
        <f t="shared" si="17"/>
        <v>3924</v>
      </c>
      <c r="R225" s="1227">
        <f t="shared" si="18"/>
        <v>10.75068493150685</v>
      </c>
      <c r="S225" s="1230" t="s">
        <v>428</v>
      </c>
      <c r="T225" s="1230" t="s">
        <v>18</v>
      </c>
      <c r="U225" s="1222" t="s">
        <v>694</v>
      </c>
      <c r="V225" s="1222"/>
    </row>
    <row r="226" spans="1:22">
      <c r="A226" s="1218" t="s">
        <v>2710</v>
      </c>
      <c r="B226" s="1219">
        <v>31413</v>
      </c>
      <c r="C226" s="1220" t="s">
        <v>532</v>
      </c>
      <c r="D226" s="1221">
        <v>40</v>
      </c>
      <c r="E226" s="1222" t="s">
        <v>954</v>
      </c>
      <c r="F226" s="1222" t="s">
        <v>655</v>
      </c>
      <c r="G226" s="1222">
        <v>1</v>
      </c>
      <c r="H226" s="1223" t="s">
        <v>2682</v>
      </c>
      <c r="I226" s="1233">
        <v>26158</v>
      </c>
      <c r="J226" s="1224">
        <v>42760</v>
      </c>
      <c r="K226" s="1225">
        <f t="shared" si="16"/>
        <v>16362</v>
      </c>
      <c r="L226" s="1225">
        <f t="shared" si="19"/>
        <v>44.827397260273976</v>
      </c>
      <c r="M226" s="1226" t="s">
        <v>2680</v>
      </c>
      <c r="N226" s="1227" t="s">
        <v>757</v>
      </c>
      <c r="O226" s="1228">
        <v>38961</v>
      </c>
      <c r="P226" s="1229">
        <v>42760</v>
      </c>
      <c r="Q226" s="1230">
        <f t="shared" si="17"/>
        <v>3744</v>
      </c>
      <c r="R226" s="1227">
        <f t="shared" si="18"/>
        <v>10.257534246575343</v>
      </c>
      <c r="S226" s="1230" t="s">
        <v>428</v>
      </c>
      <c r="T226" s="1230" t="s">
        <v>18</v>
      </c>
      <c r="U226" s="1222" t="s">
        <v>694</v>
      </c>
      <c r="V226" s="1222"/>
    </row>
    <row r="227" spans="1:22">
      <c r="A227" s="1258" t="s">
        <v>2718</v>
      </c>
      <c r="B227" s="1219">
        <v>10388</v>
      </c>
      <c r="C227" s="1220" t="s">
        <v>532</v>
      </c>
      <c r="D227" s="1221">
        <v>40</v>
      </c>
      <c r="E227" s="1222" t="s">
        <v>954</v>
      </c>
      <c r="F227" s="1222" t="s">
        <v>655</v>
      </c>
      <c r="G227" s="1222">
        <v>2</v>
      </c>
      <c r="H227" s="1223" t="s">
        <v>2682</v>
      </c>
      <c r="I227" s="1233">
        <v>21507</v>
      </c>
      <c r="J227" s="1224">
        <v>42760</v>
      </c>
      <c r="K227" s="1225">
        <f t="shared" si="16"/>
        <v>20947</v>
      </c>
      <c r="L227" s="1225">
        <f t="shared" si="19"/>
        <v>57.389041095890413</v>
      </c>
      <c r="M227" s="1226" t="s">
        <v>2680</v>
      </c>
      <c r="N227" s="1227" t="s">
        <v>757</v>
      </c>
      <c r="O227" s="1228">
        <v>30099</v>
      </c>
      <c r="P227" s="1229">
        <v>42760</v>
      </c>
      <c r="Q227" s="1230">
        <f t="shared" si="17"/>
        <v>12477</v>
      </c>
      <c r="R227" s="1227">
        <f t="shared" si="18"/>
        <v>34.183561643835617</v>
      </c>
      <c r="S227" s="1230" t="s">
        <v>428</v>
      </c>
      <c r="T227" s="1230" t="s">
        <v>18</v>
      </c>
      <c r="U227" s="1222" t="s">
        <v>694</v>
      </c>
      <c r="V227" s="1223"/>
    </row>
    <row r="228" spans="1:22">
      <c r="A228" s="1218" t="s">
        <v>2059</v>
      </c>
      <c r="B228" s="1219">
        <v>37966</v>
      </c>
      <c r="C228" s="1220" t="s">
        <v>532</v>
      </c>
      <c r="D228" s="1221">
        <v>8</v>
      </c>
      <c r="E228" s="1222">
        <v>0</v>
      </c>
      <c r="F228" s="1222" t="s">
        <v>655</v>
      </c>
      <c r="G228" s="1222" t="s">
        <v>954</v>
      </c>
      <c r="H228" s="1223" t="s">
        <v>2682</v>
      </c>
      <c r="I228" s="1233">
        <v>28997</v>
      </c>
      <c r="J228" s="1224">
        <v>42760</v>
      </c>
      <c r="K228" s="1225">
        <f t="shared" si="16"/>
        <v>13563</v>
      </c>
      <c r="L228" s="1225">
        <f t="shared" si="19"/>
        <v>37.158904109589038</v>
      </c>
      <c r="M228" s="1226" t="s">
        <v>2686</v>
      </c>
      <c r="N228" s="1227"/>
      <c r="O228" s="1228">
        <v>41735</v>
      </c>
      <c r="P228" s="1229">
        <v>42760</v>
      </c>
      <c r="Q228" s="1230">
        <f t="shared" si="17"/>
        <v>1009</v>
      </c>
      <c r="R228" s="1227">
        <f t="shared" si="18"/>
        <v>2.7643835616438355</v>
      </c>
      <c r="S228" s="1230" t="s">
        <v>428</v>
      </c>
      <c r="T228" s="1230" t="s">
        <v>18</v>
      </c>
      <c r="U228" s="1222" t="s">
        <v>694</v>
      </c>
      <c r="V228" s="1222"/>
    </row>
    <row r="229" spans="1:22">
      <c r="A229" s="1218" t="s">
        <v>2731</v>
      </c>
      <c r="B229" s="1219">
        <v>34317</v>
      </c>
      <c r="C229" s="1220" t="s">
        <v>532</v>
      </c>
      <c r="D229" s="1221">
        <v>40</v>
      </c>
      <c r="E229" s="1222" t="s">
        <v>954</v>
      </c>
      <c r="F229" s="1222" t="s">
        <v>655</v>
      </c>
      <c r="G229" s="1222">
        <v>2</v>
      </c>
      <c r="H229" s="1223" t="s">
        <v>2682</v>
      </c>
      <c r="I229" s="1233">
        <v>22295</v>
      </c>
      <c r="J229" s="1224">
        <v>42760</v>
      </c>
      <c r="K229" s="1225">
        <f t="shared" si="16"/>
        <v>20171</v>
      </c>
      <c r="L229" s="1225">
        <f t="shared" si="19"/>
        <v>55.263013698630139</v>
      </c>
      <c r="M229" s="1226" t="s">
        <v>2680</v>
      </c>
      <c r="N229" s="1227" t="s">
        <v>757</v>
      </c>
      <c r="O229" s="1228">
        <v>40133</v>
      </c>
      <c r="P229" s="1229">
        <v>42760</v>
      </c>
      <c r="Q229" s="1230">
        <f t="shared" si="17"/>
        <v>2589</v>
      </c>
      <c r="R229" s="1227">
        <f t="shared" si="18"/>
        <v>7.0931506849315067</v>
      </c>
      <c r="S229" s="1230" t="s">
        <v>428</v>
      </c>
      <c r="T229" s="1230" t="s">
        <v>18</v>
      </c>
      <c r="U229" s="1222" t="s">
        <v>952</v>
      </c>
      <c r="V229" s="1222"/>
    </row>
    <row r="230" spans="1:22">
      <c r="A230" s="1218" t="s">
        <v>2738</v>
      </c>
      <c r="B230" s="1219">
        <v>35537</v>
      </c>
      <c r="C230" s="1220" t="s">
        <v>532</v>
      </c>
      <c r="D230" s="1221">
        <v>40</v>
      </c>
      <c r="E230" s="1222" t="s">
        <v>954</v>
      </c>
      <c r="F230" s="1222" t="s">
        <v>655</v>
      </c>
      <c r="G230" s="1222">
        <v>1</v>
      </c>
      <c r="H230" s="1223" t="s">
        <v>2682</v>
      </c>
      <c r="I230" s="1233">
        <v>27555</v>
      </c>
      <c r="J230" s="1224">
        <v>42760</v>
      </c>
      <c r="K230" s="1225">
        <f t="shared" si="16"/>
        <v>14985</v>
      </c>
      <c r="L230" s="1225">
        <f t="shared" si="19"/>
        <v>41.054794520547944</v>
      </c>
      <c r="M230" s="1226" t="s">
        <v>2680</v>
      </c>
      <c r="N230" s="1227" t="s">
        <v>757</v>
      </c>
      <c r="O230" s="1228">
        <v>40567</v>
      </c>
      <c r="P230" s="1229">
        <v>42760</v>
      </c>
      <c r="Q230" s="1230">
        <f t="shared" si="17"/>
        <v>2161</v>
      </c>
      <c r="R230" s="1227">
        <f t="shared" si="18"/>
        <v>5.9205479452054792</v>
      </c>
      <c r="S230" s="1230" t="s">
        <v>428</v>
      </c>
      <c r="T230" s="1230" t="s">
        <v>18</v>
      </c>
      <c r="U230" s="1222" t="s">
        <v>694</v>
      </c>
      <c r="V230" s="1223"/>
    </row>
    <row r="231" spans="1:22">
      <c r="A231" s="1218" t="s">
        <v>1072</v>
      </c>
      <c r="B231" s="1219">
        <v>38834</v>
      </c>
      <c r="C231" s="1220" t="s">
        <v>532</v>
      </c>
      <c r="D231" s="1221">
        <v>40</v>
      </c>
      <c r="E231" s="1222" t="s">
        <v>954</v>
      </c>
      <c r="F231" s="1222" t="s">
        <v>655</v>
      </c>
      <c r="G231" s="1223">
        <v>1</v>
      </c>
      <c r="H231" s="1223" t="s">
        <v>2679</v>
      </c>
      <c r="I231" s="1233">
        <v>29370</v>
      </c>
      <c r="J231" s="1224">
        <v>42760</v>
      </c>
      <c r="K231" s="1225">
        <f t="shared" si="16"/>
        <v>13196</v>
      </c>
      <c r="L231" s="1225">
        <f t="shared" si="19"/>
        <v>36.153424657534245</v>
      </c>
      <c r="M231" s="1226" t="s">
        <v>2680</v>
      </c>
      <c r="N231" s="1227" t="s">
        <v>2697</v>
      </c>
      <c r="O231" s="1228">
        <v>41814</v>
      </c>
      <c r="P231" s="1229">
        <v>42760</v>
      </c>
      <c r="Q231" s="1230">
        <f t="shared" si="17"/>
        <v>931</v>
      </c>
      <c r="R231" s="1227">
        <f t="shared" si="18"/>
        <v>2.5506849315068494</v>
      </c>
      <c r="S231" s="1230" t="s">
        <v>428</v>
      </c>
      <c r="T231" s="1230" t="s">
        <v>18</v>
      </c>
      <c r="U231" s="1222" t="s">
        <v>694</v>
      </c>
      <c r="V231" s="1222"/>
    </row>
    <row r="232" spans="1:22">
      <c r="A232" s="1218" t="s">
        <v>2754</v>
      </c>
      <c r="B232" s="1219">
        <v>32697</v>
      </c>
      <c r="C232" s="1220" t="s">
        <v>532</v>
      </c>
      <c r="D232" s="1221">
        <v>40</v>
      </c>
      <c r="E232" s="1222" t="s">
        <v>954</v>
      </c>
      <c r="F232" s="1222" t="s">
        <v>655</v>
      </c>
      <c r="G232" s="1222">
        <v>1</v>
      </c>
      <c r="H232" s="1223" t="s">
        <v>2682</v>
      </c>
      <c r="I232" s="1233">
        <v>25735</v>
      </c>
      <c r="J232" s="1224">
        <v>42760</v>
      </c>
      <c r="K232" s="1225">
        <f t="shared" si="16"/>
        <v>16779</v>
      </c>
      <c r="L232" s="1225">
        <f t="shared" si="19"/>
        <v>45.969863013698628</v>
      </c>
      <c r="M232" s="1226" t="s">
        <v>2680</v>
      </c>
      <c r="N232" s="1227" t="s">
        <v>757</v>
      </c>
      <c r="O232" s="1228">
        <v>39479</v>
      </c>
      <c r="P232" s="1229">
        <v>42760</v>
      </c>
      <c r="Q232" s="1230">
        <f t="shared" si="17"/>
        <v>3234</v>
      </c>
      <c r="R232" s="1227">
        <f t="shared" si="18"/>
        <v>8.8602739726027391</v>
      </c>
      <c r="S232" s="1230" t="s">
        <v>428</v>
      </c>
      <c r="T232" s="1230" t="s">
        <v>18</v>
      </c>
      <c r="U232" s="1222" t="s">
        <v>952</v>
      </c>
      <c r="V232" s="1222"/>
    </row>
    <row r="233" spans="1:22">
      <c r="A233" s="1218" t="s">
        <v>2764</v>
      </c>
      <c r="B233" s="1219">
        <v>27211</v>
      </c>
      <c r="C233" s="1220" t="s">
        <v>532</v>
      </c>
      <c r="D233" s="1221">
        <v>40</v>
      </c>
      <c r="E233" s="1222" t="s">
        <v>954</v>
      </c>
      <c r="F233" s="1222" t="s">
        <v>655</v>
      </c>
      <c r="G233" s="1222">
        <v>1</v>
      </c>
      <c r="H233" s="1223" t="s">
        <v>2682</v>
      </c>
      <c r="I233" s="1233">
        <v>22566</v>
      </c>
      <c r="J233" s="1224">
        <v>42760</v>
      </c>
      <c r="K233" s="1225">
        <f t="shared" si="16"/>
        <v>19903</v>
      </c>
      <c r="L233" s="1225">
        <f t="shared" si="19"/>
        <v>54.528767123287672</v>
      </c>
      <c r="M233" s="1226" t="s">
        <v>2680</v>
      </c>
      <c r="N233" s="1227" t="s">
        <v>757</v>
      </c>
      <c r="O233" s="1228">
        <v>36587</v>
      </c>
      <c r="P233" s="1229">
        <v>42760</v>
      </c>
      <c r="Q233" s="1230">
        <f t="shared" si="17"/>
        <v>6083</v>
      </c>
      <c r="R233" s="1227">
        <f t="shared" si="18"/>
        <v>16.665753424657535</v>
      </c>
      <c r="S233" s="1230" t="s">
        <v>428</v>
      </c>
      <c r="T233" s="1230" t="s">
        <v>18</v>
      </c>
      <c r="U233" s="1222" t="s">
        <v>694</v>
      </c>
      <c r="V233" s="1222"/>
    </row>
    <row r="234" spans="1:22">
      <c r="A234" s="1218" t="s">
        <v>2782</v>
      </c>
      <c r="B234" s="1219">
        <v>25897</v>
      </c>
      <c r="C234" s="1220" t="s">
        <v>532</v>
      </c>
      <c r="D234" s="1221">
        <v>40</v>
      </c>
      <c r="E234" s="1222" t="s">
        <v>954</v>
      </c>
      <c r="F234" s="1222" t="s">
        <v>655</v>
      </c>
      <c r="G234" s="1222">
        <v>2</v>
      </c>
      <c r="H234" s="1223" t="s">
        <v>2682</v>
      </c>
      <c r="I234" s="1233">
        <v>24142</v>
      </c>
      <c r="J234" s="1224">
        <v>42760</v>
      </c>
      <c r="K234" s="1225">
        <f t="shared" si="16"/>
        <v>18351</v>
      </c>
      <c r="L234" s="1225">
        <f t="shared" si="19"/>
        <v>50.276712328767125</v>
      </c>
      <c r="M234" s="1226" t="s">
        <v>2680</v>
      </c>
      <c r="N234" s="1227" t="s">
        <v>757</v>
      </c>
      <c r="O234" s="1228">
        <v>35941</v>
      </c>
      <c r="P234" s="1229">
        <v>42760</v>
      </c>
      <c r="Q234" s="1230">
        <f t="shared" si="17"/>
        <v>6719</v>
      </c>
      <c r="R234" s="1227">
        <f t="shared" si="18"/>
        <v>18.408219178082192</v>
      </c>
      <c r="S234" s="1230" t="s">
        <v>428</v>
      </c>
      <c r="T234" s="1230" t="s">
        <v>18</v>
      </c>
      <c r="U234" s="1222" t="s">
        <v>694</v>
      </c>
      <c r="V234" s="1222"/>
    </row>
    <row r="235" spans="1:22">
      <c r="A235" s="1218" t="s">
        <v>2787</v>
      </c>
      <c r="B235" s="1219">
        <v>39454</v>
      </c>
      <c r="C235" s="1220" t="s">
        <v>532</v>
      </c>
      <c r="D235" s="1221">
        <v>40</v>
      </c>
      <c r="E235" s="1222" t="s">
        <v>954</v>
      </c>
      <c r="F235" s="1222" t="s">
        <v>655</v>
      </c>
      <c r="G235" s="1223" t="s">
        <v>2682</v>
      </c>
      <c r="H235" s="1223" t="s">
        <v>2682</v>
      </c>
      <c r="I235" s="1233">
        <v>20973</v>
      </c>
      <c r="J235" s="1224">
        <v>42760</v>
      </c>
      <c r="K235" s="1225">
        <f t="shared" si="16"/>
        <v>21473</v>
      </c>
      <c r="L235" s="1225">
        <f t="shared" si="19"/>
        <v>58.830136986301369</v>
      </c>
      <c r="M235" s="1226" t="s">
        <v>2686</v>
      </c>
      <c r="N235" s="1227" t="s">
        <v>1670</v>
      </c>
      <c r="O235" s="1228">
        <v>42083</v>
      </c>
      <c r="P235" s="1229">
        <v>42760</v>
      </c>
      <c r="Q235" s="1230">
        <f t="shared" si="17"/>
        <v>665</v>
      </c>
      <c r="R235" s="1227">
        <f t="shared" si="18"/>
        <v>1.821917808219178</v>
      </c>
      <c r="S235" s="1230" t="s">
        <v>428</v>
      </c>
      <c r="T235" s="1230" t="s">
        <v>18</v>
      </c>
      <c r="U235" s="1222" t="s">
        <v>694</v>
      </c>
      <c r="V235" s="1222"/>
    </row>
    <row r="236" spans="1:22">
      <c r="A236" s="1218" t="s">
        <v>2801</v>
      </c>
      <c r="B236" s="1219">
        <v>35486</v>
      </c>
      <c r="C236" s="1220" t="s">
        <v>532</v>
      </c>
      <c r="D236" s="1221">
        <v>40</v>
      </c>
      <c r="E236" s="1222" t="s">
        <v>954</v>
      </c>
      <c r="F236" s="1222" t="s">
        <v>655</v>
      </c>
      <c r="G236" s="1222">
        <v>1</v>
      </c>
      <c r="H236" s="1223" t="s">
        <v>2682</v>
      </c>
      <c r="I236" s="1233">
        <v>27076</v>
      </c>
      <c r="J236" s="1224">
        <v>42760</v>
      </c>
      <c r="K236" s="1225">
        <f t="shared" si="16"/>
        <v>15459</v>
      </c>
      <c r="L236" s="1225">
        <f t="shared" si="19"/>
        <v>42.353424657534248</v>
      </c>
      <c r="M236" s="1226" t="s">
        <v>2680</v>
      </c>
      <c r="N236" s="1227" t="s">
        <v>757</v>
      </c>
      <c r="O236" s="1228">
        <v>40553</v>
      </c>
      <c r="P236" s="1229">
        <v>42760</v>
      </c>
      <c r="Q236" s="1230">
        <f t="shared" si="17"/>
        <v>2175</v>
      </c>
      <c r="R236" s="1227">
        <f t="shared" si="18"/>
        <v>5.9589041095890414</v>
      </c>
      <c r="S236" s="1230" t="s">
        <v>428</v>
      </c>
      <c r="T236" s="1230" t="s">
        <v>18</v>
      </c>
      <c r="U236" s="1222" t="s">
        <v>694</v>
      </c>
      <c r="V236" s="1222"/>
    </row>
    <row r="237" spans="1:22">
      <c r="A237" s="1218" t="s">
        <v>2812</v>
      </c>
      <c r="B237" s="1219">
        <v>32911</v>
      </c>
      <c r="C237" s="1220" t="s">
        <v>532</v>
      </c>
      <c r="D237" s="1221">
        <v>40</v>
      </c>
      <c r="E237" s="1222" t="s">
        <v>954</v>
      </c>
      <c r="F237" s="1222" t="s">
        <v>655</v>
      </c>
      <c r="G237" s="1222">
        <v>1</v>
      </c>
      <c r="H237" s="1223" t="s">
        <v>2682</v>
      </c>
      <c r="I237" s="1233">
        <v>24397</v>
      </c>
      <c r="J237" s="1224">
        <v>42760</v>
      </c>
      <c r="K237" s="1225">
        <f t="shared" si="16"/>
        <v>18098</v>
      </c>
      <c r="L237" s="1225">
        <f t="shared" si="19"/>
        <v>49.583561643835615</v>
      </c>
      <c r="M237" s="1226" t="s">
        <v>2680</v>
      </c>
      <c r="N237" s="1227" t="s">
        <v>757</v>
      </c>
      <c r="O237" s="1228">
        <v>39647</v>
      </c>
      <c r="P237" s="1229">
        <v>42760</v>
      </c>
      <c r="Q237" s="1230">
        <f t="shared" si="17"/>
        <v>3067</v>
      </c>
      <c r="R237" s="1227">
        <f t="shared" si="18"/>
        <v>8.4027397260273968</v>
      </c>
      <c r="S237" s="1230" t="s">
        <v>428</v>
      </c>
      <c r="T237" s="1230" t="s">
        <v>18</v>
      </c>
      <c r="U237" s="1222" t="s">
        <v>952</v>
      </c>
      <c r="V237" s="1222"/>
    </row>
    <row r="238" spans="1:22">
      <c r="A238" s="1218" t="s">
        <v>2835</v>
      </c>
      <c r="B238" s="1219">
        <v>31827</v>
      </c>
      <c r="C238" s="1220" t="s">
        <v>532</v>
      </c>
      <c r="D238" s="1221">
        <v>40</v>
      </c>
      <c r="E238" s="1222" t="s">
        <v>954</v>
      </c>
      <c r="F238" s="1222" t="s">
        <v>655</v>
      </c>
      <c r="G238" s="1222">
        <v>1</v>
      </c>
      <c r="H238" s="1223" t="s">
        <v>2682</v>
      </c>
      <c r="I238" s="1233">
        <v>25162</v>
      </c>
      <c r="J238" s="1224">
        <v>42760</v>
      </c>
      <c r="K238" s="1225">
        <f t="shared" si="16"/>
        <v>17345</v>
      </c>
      <c r="L238" s="1225">
        <f t="shared" si="19"/>
        <v>47.520547945205479</v>
      </c>
      <c r="M238" s="1226" t="s">
        <v>2680</v>
      </c>
      <c r="N238" s="1227" t="s">
        <v>757</v>
      </c>
      <c r="O238" s="1228">
        <v>39108</v>
      </c>
      <c r="P238" s="1229">
        <v>42760</v>
      </c>
      <c r="Q238" s="1230">
        <f t="shared" si="17"/>
        <v>3599</v>
      </c>
      <c r="R238" s="1227">
        <f t="shared" si="18"/>
        <v>9.8602739726027391</v>
      </c>
      <c r="S238" s="1230" t="s">
        <v>428</v>
      </c>
      <c r="T238" s="1230" t="s">
        <v>18</v>
      </c>
      <c r="U238" s="1222" t="s">
        <v>694</v>
      </c>
      <c r="V238" s="1222"/>
    </row>
    <row r="239" spans="1:22">
      <c r="A239" s="1218" t="s">
        <v>2844</v>
      </c>
      <c r="B239" s="1219">
        <v>33142</v>
      </c>
      <c r="C239" s="1220" t="s">
        <v>532</v>
      </c>
      <c r="D239" s="1221">
        <v>40</v>
      </c>
      <c r="E239" s="1222" t="s">
        <v>954</v>
      </c>
      <c r="F239" s="1222" t="s">
        <v>655</v>
      </c>
      <c r="G239" s="1222">
        <v>1</v>
      </c>
      <c r="H239" s="1223" t="s">
        <v>2679</v>
      </c>
      <c r="I239" s="1233">
        <v>25441</v>
      </c>
      <c r="J239" s="1224">
        <v>42760</v>
      </c>
      <c r="K239" s="1225">
        <f t="shared" si="16"/>
        <v>17069</v>
      </c>
      <c r="L239" s="1225">
        <f t="shared" si="19"/>
        <v>46.764383561643832</v>
      </c>
      <c r="M239" s="1226" t="s">
        <v>2680</v>
      </c>
      <c r="N239" s="1227" t="s">
        <v>757</v>
      </c>
      <c r="O239" s="1228">
        <v>39674</v>
      </c>
      <c r="P239" s="1229">
        <v>42760</v>
      </c>
      <c r="Q239" s="1230">
        <f t="shared" si="17"/>
        <v>3041</v>
      </c>
      <c r="R239" s="1227">
        <f t="shared" si="18"/>
        <v>8.331506849315069</v>
      </c>
      <c r="S239" s="1230" t="s">
        <v>428</v>
      </c>
      <c r="T239" s="1230" t="s">
        <v>18</v>
      </c>
      <c r="U239" s="1222" t="s">
        <v>694</v>
      </c>
      <c r="V239" s="1223"/>
    </row>
    <row r="240" spans="1:22">
      <c r="A240" s="1232" t="s">
        <v>2851</v>
      </c>
      <c r="B240" s="1219">
        <v>40846</v>
      </c>
      <c r="C240" s="1220" t="s">
        <v>532</v>
      </c>
      <c r="D240" s="1221">
        <v>40</v>
      </c>
      <c r="E240" s="1222" t="s">
        <v>954</v>
      </c>
      <c r="F240" s="1222" t="s">
        <v>655</v>
      </c>
      <c r="G240" s="1223" t="s">
        <v>2682</v>
      </c>
      <c r="H240" s="1223" t="s">
        <v>2682</v>
      </c>
      <c r="I240" s="1233">
        <v>28191</v>
      </c>
      <c r="J240" s="1224">
        <v>42760</v>
      </c>
      <c r="K240" s="1225">
        <f t="shared" si="16"/>
        <v>14358</v>
      </c>
      <c r="L240" s="1225">
        <f t="shared" si="19"/>
        <v>39.336986301369862</v>
      </c>
      <c r="M240" s="1226" t="s">
        <v>2686</v>
      </c>
      <c r="N240" s="1227"/>
      <c r="O240" s="1228">
        <v>42654</v>
      </c>
      <c r="P240" s="1229">
        <v>42760</v>
      </c>
      <c r="Q240" s="1230">
        <f t="shared" si="17"/>
        <v>104</v>
      </c>
      <c r="R240" s="1227">
        <f t="shared" si="18"/>
        <v>0.28493150684931506</v>
      </c>
      <c r="S240" s="1230" t="s">
        <v>428</v>
      </c>
      <c r="T240" s="1230" t="s">
        <v>18</v>
      </c>
      <c r="U240" s="1222" t="s">
        <v>952</v>
      </c>
      <c r="V240" s="1222"/>
    </row>
    <row r="241" spans="1:22">
      <c r="A241" s="1218" t="s">
        <v>2075</v>
      </c>
      <c r="B241" s="1219">
        <v>38543</v>
      </c>
      <c r="C241" s="1220" t="s">
        <v>532</v>
      </c>
      <c r="D241" s="1221">
        <v>40</v>
      </c>
      <c r="E241" s="1222" t="s">
        <v>3</v>
      </c>
      <c r="F241" s="1222" t="s">
        <v>655</v>
      </c>
      <c r="G241" s="1222" t="s">
        <v>954</v>
      </c>
      <c r="H241" s="1223" t="s">
        <v>2682</v>
      </c>
      <c r="I241" s="1233">
        <v>28924</v>
      </c>
      <c r="J241" s="1224">
        <v>42760</v>
      </c>
      <c r="K241" s="1225">
        <f t="shared" si="16"/>
        <v>13635</v>
      </c>
      <c r="L241" s="1225">
        <f t="shared" si="19"/>
        <v>37.356164383561641</v>
      </c>
      <c r="M241" s="1226" t="s">
        <v>2686</v>
      </c>
      <c r="N241" s="1227" t="s">
        <v>2697</v>
      </c>
      <c r="O241" s="1228">
        <v>41751</v>
      </c>
      <c r="P241" s="1229">
        <v>42760</v>
      </c>
      <c r="Q241" s="1230">
        <f t="shared" si="17"/>
        <v>993</v>
      </c>
      <c r="R241" s="1227">
        <f t="shared" si="18"/>
        <v>2.7205479452054795</v>
      </c>
      <c r="S241" s="1230" t="s">
        <v>428</v>
      </c>
      <c r="T241" s="1230" t="s">
        <v>18</v>
      </c>
      <c r="U241" s="1222" t="s">
        <v>952</v>
      </c>
      <c r="V241" s="1222"/>
    </row>
    <row r="242" spans="1:22">
      <c r="A242" s="1218" t="s">
        <v>2871</v>
      </c>
      <c r="B242" s="1219">
        <v>32410</v>
      </c>
      <c r="C242" s="1220" t="s">
        <v>532</v>
      </c>
      <c r="D242" s="1221">
        <v>40</v>
      </c>
      <c r="E242" s="1222" t="s">
        <v>954</v>
      </c>
      <c r="F242" s="1222" t="s">
        <v>655</v>
      </c>
      <c r="G242" s="1222">
        <v>2</v>
      </c>
      <c r="H242" s="1223" t="s">
        <v>2679</v>
      </c>
      <c r="I242" s="1233">
        <v>24655</v>
      </c>
      <c r="J242" s="1224">
        <v>42760</v>
      </c>
      <c r="K242" s="1225">
        <f t="shared" si="16"/>
        <v>17843</v>
      </c>
      <c r="L242" s="1225">
        <f t="shared" si="19"/>
        <v>48.884931506849313</v>
      </c>
      <c r="M242" s="1226" t="s">
        <v>2680</v>
      </c>
      <c r="N242" s="1227" t="s">
        <v>757</v>
      </c>
      <c r="O242" s="1228">
        <v>39328</v>
      </c>
      <c r="P242" s="1229">
        <v>42760</v>
      </c>
      <c r="Q242" s="1230">
        <f t="shared" si="17"/>
        <v>3382</v>
      </c>
      <c r="R242" s="1227">
        <f t="shared" si="18"/>
        <v>9.2657534246575342</v>
      </c>
      <c r="S242" s="1230" t="s">
        <v>428</v>
      </c>
      <c r="T242" s="1230" t="s">
        <v>18</v>
      </c>
      <c r="U242" s="1222" t="s">
        <v>694</v>
      </c>
      <c r="V242" s="1223"/>
    </row>
    <row r="243" spans="1:22">
      <c r="A243" s="1218" t="s">
        <v>2058</v>
      </c>
      <c r="B243" s="1219">
        <v>39195</v>
      </c>
      <c r="C243" s="1220" t="s">
        <v>2700</v>
      </c>
      <c r="D243" s="1221">
        <v>20</v>
      </c>
      <c r="E243" s="1222" t="s">
        <v>954</v>
      </c>
      <c r="F243" s="1222" t="s">
        <v>661</v>
      </c>
      <c r="G243" s="1223" t="s">
        <v>2682</v>
      </c>
      <c r="H243" s="1223" t="s">
        <v>2682</v>
      </c>
      <c r="I243" s="1233">
        <v>30390</v>
      </c>
      <c r="J243" s="1224">
        <v>42760</v>
      </c>
      <c r="K243" s="1225">
        <f t="shared" si="16"/>
        <v>12190</v>
      </c>
      <c r="L243" s="1225">
        <f t="shared" si="19"/>
        <v>33.397260273972606</v>
      </c>
      <c r="M243" s="1226" t="s">
        <v>2686</v>
      </c>
      <c r="N243" s="1227" t="s">
        <v>1670</v>
      </c>
      <c r="O243" s="1228">
        <v>41981</v>
      </c>
      <c r="P243" s="1229">
        <v>42760</v>
      </c>
      <c r="Q243" s="1230">
        <f t="shared" si="17"/>
        <v>767</v>
      </c>
      <c r="R243" s="1227">
        <f t="shared" si="18"/>
        <v>2.1013698630136988</v>
      </c>
      <c r="S243" s="1230" t="s">
        <v>428</v>
      </c>
      <c r="T243" s="1230" t="s">
        <v>18</v>
      </c>
      <c r="U243" s="1222" t="s">
        <v>952</v>
      </c>
      <c r="V243" s="1222"/>
    </row>
    <row r="244" spans="1:22">
      <c r="A244" s="1218" t="s">
        <v>2876</v>
      </c>
      <c r="B244" s="1219">
        <v>30693</v>
      </c>
      <c r="C244" s="1220" t="s">
        <v>532</v>
      </c>
      <c r="D244" s="1221">
        <v>40</v>
      </c>
      <c r="E244" s="1222" t="s">
        <v>954</v>
      </c>
      <c r="F244" s="1222" t="s">
        <v>655</v>
      </c>
      <c r="G244" s="1222">
        <v>1</v>
      </c>
      <c r="H244" s="1223" t="s">
        <v>2682</v>
      </c>
      <c r="I244" s="1233">
        <v>26759</v>
      </c>
      <c r="J244" s="1224">
        <v>42760</v>
      </c>
      <c r="K244" s="1225">
        <f t="shared" si="16"/>
        <v>15770</v>
      </c>
      <c r="L244" s="1225">
        <f t="shared" si="19"/>
        <v>43.205479452054796</v>
      </c>
      <c r="M244" s="1226" t="s">
        <v>2680</v>
      </c>
      <c r="N244" s="1227" t="s">
        <v>757</v>
      </c>
      <c r="O244" s="1228">
        <v>38611</v>
      </c>
      <c r="P244" s="1229">
        <v>42760</v>
      </c>
      <c r="Q244" s="1230">
        <f t="shared" si="17"/>
        <v>4089</v>
      </c>
      <c r="R244" s="1227">
        <f t="shared" si="18"/>
        <v>11.202739726027398</v>
      </c>
      <c r="S244" s="1230" t="s">
        <v>428</v>
      </c>
      <c r="T244" s="1230" t="s">
        <v>18</v>
      </c>
      <c r="U244" s="1222" t="s">
        <v>694</v>
      </c>
      <c r="V244" s="1222"/>
    </row>
    <row r="245" spans="1:22">
      <c r="A245" s="1232" t="s">
        <v>2881</v>
      </c>
      <c r="B245" s="1219">
        <v>40687</v>
      </c>
      <c r="C245" s="1220" t="s">
        <v>532</v>
      </c>
      <c r="D245" s="1221">
        <v>7</v>
      </c>
      <c r="E245" s="1222">
        <v>0</v>
      </c>
      <c r="F245" s="1222" t="s">
        <v>655</v>
      </c>
      <c r="G245" s="1223" t="s">
        <v>2682</v>
      </c>
      <c r="H245" s="1223" t="s">
        <v>2679</v>
      </c>
      <c r="I245" s="1233">
        <v>29959</v>
      </c>
      <c r="J245" s="1224">
        <v>42760</v>
      </c>
      <c r="K245" s="1225">
        <f t="shared" si="16"/>
        <v>12617</v>
      </c>
      <c r="L245" s="1225">
        <f t="shared" si="19"/>
        <v>34.56712328767123</v>
      </c>
      <c r="M245" s="1226" t="s">
        <v>2686</v>
      </c>
      <c r="N245" s="1227"/>
      <c r="O245" s="1228">
        <v>42618</v>
      </c>
      <c r="P245" s="1229">
        <v>42760</v>
      </c>
      <c r="Q245" s="1230">
        <f t="shared" si="17"/>
        <v>140</v>
      </c>
      <c r="R245" s="1227">
        <f t="shared" si="18"/>
        <v>0.38356164383561642</v>
      </c>
      <c r="S245" s="1230" t="s">
        <v>428</v>
      </c>
      <c r="T245" s="1230" t="s">
        <v>18</v>
      </c>
      <c r="U245" s="1222" t="s">
        <v>694</v>
      </c>
      <c r="V245" s="1222"/>
    </row>
    <row r="246" spans="1:22">
      <c r="A246" s="1259" t="s">
        <v>2883</v>
      </c>
      <c r="B246" s="1219">
        <v>35132</v>
      </c>
      <c r="C246" s="1220" t="s">
        <v>532</v>
      </c>
      <c r="D246" s="1221">
        <v>40</v>
      </c>
      <c r="E246" s="1222" t="s">
        <v>954</v>
      </c>
      <c r="F246" s="1222" t="s">
        <v>655</v>
      </c>
      <c r="G246" s="1222">
        <v>1</v>
      </c>
      <c r="H246" s="1223" t="s">
        <v>2682</v>
      </c>
      <c r="I246" s="1233">
        <v>24179</v>
      </c>
      <c r="J246" s="1224">
        <v>42760</v>
      </c>
      <c r="K246" s="1225">
        <f t="shared" si="16"/>
        <v>18312</v>
      </c>
      <c r="L246" s="1225">
        <f t="shared" si="19"/>
        <v>50.169863013698631</v>
      </c>
      <c r="M246" s="1226" t="s">
        <v>2680</v>
      </c>
      <c r="N246" s="1227" t="s">
        <v>757</v>
      </c>
      <c r="O246" s="1228">
        <v>40413</v>
      </c>
      <c r="P246" s="1229">
        <v>42760</v>
      </c>
      <c r="Q246" s="1230">
        <f t="shared" si="17"/>
        <v>2312</v>
      </c>
      <c r="R246" s="1227">
        <f t="shared" si="18"/>
        <v>6.3342465753424655</v>
      </c>
      <c r="S246" s="1230" t="s">
        <v>428</v>
      </c>
      <c r="T246" s="1230" t="s">
        <v>18</v>
      </c>
      <c r="U246" s="1222" t="s">
        <v>952</v>
      </c>
      <c r="V246" s="1222"/>
    </row>
    <row r="247" spans="1:22">
      <c r="A247" s="1218" t="s">
        <v>2890</v>
      </c>
      <c r="B247" s="1219">
        <v>31618</v>
      </c>
      <c r="C247" s="1220" t="s">
        <v>532</v>
      </c>
      <c r="D247" s="1221">
        <v>40</v>
      </c>
      <c r="E247" s="1222" t="s">
        <v>954</v>
      </c>
      <c r="F247" s="1222" t="s">
        <v>655</v>
      </c>
      <c r="G247" s="1222">
        <v>1</v>
      </c>
      <c r="H247" s="1223" t="s">
        <v>2679</v>
      </c>
      <c r="I247" s="1233">
        <v>27964</v>
      </c>
      <c r="J247" s="1224">
        <v>42760</v>
      </c>
      <c r="K247" s="1225">
        <f t="shared" si="16"/>
        <v>14582</v>
      </c>
      <c r="L247" s="1225">
        <f t="shared" si="19"/>
        <v>39.950684931506849</v>
      </c>
      <c r="M247" s="1226" t="s">
        <v>2680</v>
      </c>
      <c r="N247" s="1227" t="s">
        <v>757</v>
      </c>
      <c r="O247" s="1228">
        <v>39027</v>
      </c>
      <c r="P247" s="1229">
        <v>42760</v>
      </c>
      <c r="Q247" s="1230">
        <f t="shared" si="17"/>
        <v>3679</v>
      </c>
      <c r="R247" s="1227">
        <f t="shared" si="18"/>
        <v>10.079452054794521</v>
      </c>
      <c r="S247" s="1230" t="s">
        <v>428</v>
      </c>
      <c r="T247" s="1230" t="s">
        <v>18</v>
      </c>
      <c r="U247" s="1222" t="s">
        <v>952</v>
      </c>
      <c r="V247" s="1223"/>
    </row>
    <row r="248" spans="1:22">
      <c r="A248" s="1260" t="s">
        <v>5719</v>
      </c>
    </row>
    <row r="249" spans="1:22">
      <c r="A249" s="1264"/>
    </row>
    <row r="250" spans="1:22">
      <c r="A250" s="1265"/>
    </row>
  </sheetData>
  <autoFilter ref="A4:V249"/>
  <sortState ref="A5:U247">
    <sortCondition ref="S5:S247"/>
    <sortCondition ref="T5:T247"/>
    <sortCondition ref="A5:A247"/>
  </sortState>
  <printOptions horizontalCentered="1"/>
  <pageMargins left="0.59055118110236227" right="0.59055118110236227" top="0.78740157480314965" bottom="0.78740157480314965" header="0.19685039370078741" footer="0.19685039370078741"/>
  <pageSetup scale="60" fitToHeight="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38"/>
  <sheetViews>
    <sheetView zoomScaleNormal="100" workbookViewId="0">
      <selection activeCell="C7" sqref="C7"/>
    </sheetView>
  </sheetViews>
  <sheetFormatPr baseColWidth="10" defaultColWidth="11.42578125" defaultRowHeight="12.75"/>
  <cols>
    <col min="1" max="1" width="26.140625" style="1267" customWidth="1"/>
    <col min="2" max="12" width="10.7109375" style="1267" customWidth="1"/>
    <col min="13" max="16384" width="11.42578125" style="1267"/>
  </cols>
  <sheetData>
    <row r="1" spans="1:12">
      <c r="A1" s="411" t="s">
        <v>365</v>
      </c>
      <c r="B1" s="1266"/>
      <c r="C1" s="1266"/>
      <c r="D1" s="1266"/>
      <c r="E1" s="1266"/>
      <c r="F1" s="1266"/>
      <c r="G1" s="1266"/>
    </row>
    <row r="2" spans="1:12">
      <c r="A2" s="412" t="s">
        <v>2896</v>
      </c>
      <c r="B2" s="1266"/>
      <c r="C2" s="1266"/>
      <c r="D2" s="1266"/>
      <c r="E2" s="1266"/>
      <c r="F2" s="1266"/>
      <c r="G2" s="1266"/>
    </row>
    <row r="3" spans="1:12">
      <c r="A3" s="1268" t="s">
        <v>5122</v>
      </c>
      <c r="B3" s="1269"/>
      <c r="C3" s="1269"/>
      <c r="D3" s="1269"/>
      <c r="E3" s="1269"/>
      <c r="F3" s="1269"/>
      <c r="G3" s="1269"/>
    </row>
    <row r="4" spans="1:12">
      <c r="A4" s="1270" t="s">
        <v>367</v>
      </c>
      <c r="B4" s="1271" t="s">
        <v>2281</v>
      </c>
      <c r="C4" s="1271" t="s">
        <v>2282</v>
      </c>
      <c r="D4" s="1271" t="s">
        <v>2283</v>
      </c>
      <c r="E4" s="1271" t="s">
        <v>2284</v>
      </c>
      <c r="F4" s="1271" t="s">
        <v>2285</v>
      </c>
      <c r="G4" s="1271" t="s">
        <v>2286</v>
      </c>
      <c r="H4" s="1271" t="s">
        <v>2287</v>
      </c>
      <c r="I4" s="1271" t="s">
        <v>2288</v>
      </c>
      <c r="J4" s="1271" t="s">
        <v>2289</v>
      </c>
      <c r="K4" s="1271" t="s">
        <v>2290</v>
      </c>
      <c r="L4" s="1271" t="s">
        <v>2291</v>
      </c>
    </row>
    <row r="5" spans="1:12">
      <c r="A5" s="1272" t="s">
        <v>426</v>
      </c>
      <c r="B5" s="1273">
        <v>20</v>
      </c>
      <c r="C5" s="1273">
        <v>24</v>
      </c>
      <c r="D5" s="1273">
        <v>31</v>
      </c>
      <c r="E5" s="1274">
        <v>46</v>
      </c>
      <c r="F5" s="1274">
        <v>63</v>
      </c>
      <c r="G5" s="1274">
        <v>68</v>
      </c>
      <c r="H5" s="1274">
        <v>69</v>
      </c>
      <c r="I5" s="1275">
        <v>72</v>
      </c>
      <c r="J5" s="1275">
        <v>75</v>
      </c>
      <c r="K5" s="1275">
        <v>78</v>
      </c>
      <c r="L5" s="1275">
        <v>85</v>
      </c>
    </row>
    <row r="6" spans="1:12">
      <c r="A6" s="1272" t="s">
        <v>427</v>
      </c>
      <c r="B6" s="1273">
        <v>20</v>
      </c>
      <c r="C6" s="1273">
        <v>29</v>
      </c>
      <c r="D6" s="1273">
        <v>36</v>
      </c>
      <c r="E6" s="1274">
        <v>43</v>
      </c>
      <c r="F6" s="1274">
        <v>54</v>
      </c>
      <c r="G6" s="1274">
        <v>54</v>
      </c>
      <c r="H6" s="1274">
        <v>65</v>
      </c>
      <c r="I6" s="1275">
        <v>68</v>
      </c>
      <c r="J6" s="1275">
        <v>72</v>
      </c>
      <c r="K6" s="1275">
        <v>68</v>
      </c>
      <c r="L6" s="1275">
        <v>79</v>
      </c>
    </row>
    <row r="7" spans="1:12">
      <c r="A7" s="1272" t="s">
        <v>428</v>
      </c>
      <c r="B7" s="1273">
        <v>20</v>
      </c>
      <c r="C7" s="1273">
        <v>29</v>
      </c>
      <c r="D7" s="1273">
        <v>43</v>
      </c>
      <c r="E7" s="1274">
        <v>53</v>
      </c>
      <c r="F7" s="1274">
        <v>68</v>
      </c>
      <c r="G7" s="1274">
        <v>61</v>
      </c>
      <c r="H7" s="1274">
        <v>60</v>
      </c>
      <c r="I7" s="1275">
        <v>64</v>
      </c>
      <c r="J7" s="1275">
        <v>70</v>
      </c>
      <c r="K7" s="1275">
        <v>72</v>
      </c>
      <c r="L7" s="1275">
        <v>79</v>
      </c>
    </row>
    <row r="8" spans="1:12">
      <c r="A8" s="1276" t="s">
        <v>31</v>
      </c>
      <c r="B8" s="1270">
        <f t="shared" ref="B8:I8" si="0">SUM(B5:B7)</f>
        <v>60</v>
      </c>
      <c r="C8" s="1270">
        <f t="shared" si="0"/>
        <v>82</v>
      </c>
      <c r="D8" s="1270">
        <f t="shared" si="0"/>
        <v>110</v>
      </c>
      <c r="E8" s="1270">
        <f t="shared" si="0"/>
        <v>142</v>
      </c>
      <c r="F8" s="1270">
        <f t="shared" si="0"/>
        <v>185</v>
      </c>
      <c r="G8" s="1270">
        <f t="shared" si="0"/>
        <v>183</v>
      </c>
      <c r="H8" s="1270">
        <f t="shared" si="0"/>
        <v>194</v>
      </c>
      <c r="I8" s="1270">
        <f t="shared" si="0"/>
        <v>204</v>
      </c>
      <c r="J8" s="1270">
        <f t="shared" ref="J8:L8" si="1">SUM(J5:J7)</f>
        <v>217</v>
      </c>
      <c r="K8" s="1270">
        <f t="shared" ref="K8" si="2">SUM(K5:K7)</f>
        <v>218</v>
      </c>
      <c r="L8" s="1270">
        <f t="shared" si="1"/>
        <v>243</v>
      </c>
    </row>
    <row r="9" spans="1:12">
      <c r="A9" s="1270" t="s">
        <v>2893</v>
      </c>
      <c r="B9" s="1270">
        <v>3</v>
      </c>
      <c r="C9" s="1270">
        <v>3</v>
      </c>
      <c r="D9" s="1270">
        <v>5</v>
      </c>
      <c r="E9" s="1270">
        <v>6</v>
      </c>
      <c r="F9" s="1270">
        <v>5</v>
      </c>
      <c r="G9" s="1270">
        <v>6</v>
      </c>
      <c r="H9" s="1270">
        <v>7</v>
      </c>
      <c r="I9" s="1270">
        <v>8</v>
      </c>
      <c r="J9" s="1270">
        <v>9</v>
      </c>
      <c r="K9" s="1270">
        <v>10</v>
      </c>
      <c r="L9" s="1290">
        <f>2647/L8</f>
        <v>10.893004115226338</v>
      </c>
    </row>
    <row r="10" spans="1:12" s="1279" customFormat="1">
      <c r="A10" s="1280" t="s">
        <v>2894</v>
      </c>
      <c r="B10" s="1278"/>
      <c r="C10" s="1278"/>
      <c r="D10" s="1278"/>
      <c r="E10" s="1278"/>
      <c r="F10" s="1278"/>
      <c r="G10" s="1278"/>
      <c r="H10" s="1278"/>
      <c r="I10" s="1278"/>
      <c r="J10" s="1278"/>
      <c r="K10" s="1278"/>
      <c r="L10" s="1278"/>
    </row>
    <row r="11" spans="1:12">
      <c r="A11" s="1277" t="s">
        <v>2895</v>
      </c>
    </row>
    <row r="12" spans="1:12" s="1279" customFormat="1">
      <c r="A12" s="1277" t="s">
        <v>3621</v>
      </c>
      <c r="B12" s="1278"/>
      <c r="C12" s="1278"/>
      <c r="D12" s="1278"/>
      <c r="E12" s="1278"/>
      <c r="F12" s="1278"/>
      <c r="G12" s="1278"/>
      <c r="H12" s="1278"/>
      <c r="I12" s="1278"/>
      <c r="J12" s="1278"/>
      <c r="K12" s="1278"/>
      <c r="L12" s="1278"/>
    </row>
    <row r="13" spans="1:12">
      <c r="B13" s="1280"/>
      <c r="C13" s="1281"/>
      <c r="D13" s="1281"/>
      <c r="E13" s="1281"/>
      <c r="F13" s="1281"/>
      <c r="G13" s="2345"/>
      <c r="H13" s="1282"/>
    </row>
    <row r="14" spans="1:12">
      <c r="A14" s="1283"/>
      <c r="B14" s="1284"/>
      <c r="C14" s="1281"/>
      <c r="D14" s="1281"/>
      <c r="E14" s="1281"/>
      <c r="F14" s="1281"/>
      <c r="G14" s="2345"/>
      <c r="H14" s="1282"/>
    </row>
    <row r="15" spans="1:12">
      <c r="A15" s="1284"/>
      <c r="B15" s="1284"/>
      <c r="C15" s="1284"/>
      <c r="D15" s="1284"/>
      <c r="E15" s="1284"/>
      <c r="F15" s="1284"/>
      <c r="G15" s="1284"/>
      <c r="H15" s="1284"/>
    </row>
    <row r="16" spans="1:12">
      <c r="A16" s="1284"/>
      <c r="B16" s="1285"/>
      <c r="C16" s="1285"/>
      <c r="D16" s="1285"/>
      <c r="E16" s="1285"/>
      <c r="F16" s="1285"/>
      <c r="G16" s="1285"/>
      <c r="H16" s="1286"/>
    </row>
    <row r="17" spans="1:12">
      <c r="A17" s="1284"/>
      <c r="B17" s="1285"/>
      <c r="C17" s="1285"/>
      <c r="D17" s="1285"/>
      <c r="E17" s="1285"/>
      <c r="F17" s="1285"/>
      <c r="G17" s="1285"/>
      <c r="H17" s="1286"/>
    </row>
    <row r="18" spans="1:12">
      <c r="A18" s="1284"/>
      <c r="B18" s="1285"/>
      <c r="C18" s="1285"/>
      <c r="D18" s="1285"/>
      <c r="E18" s="1285"/>
      <c r="F18" s="1285"/>
      <c r="G18" s="1285"/>
      <c r="H18" s="1286"/>
    </row>
    <row r="19" spans="1:12">
      <c r="A19" s="1284"/>
      <c r="B19" s="1285"/>
      <c r="C19" s="1285"/>
      <c r="D19" s="1285"/>
      <c r="E19" s="1285"/>
      <c r="F19" s="1285"/>
      <c r="G19" s="1285"/>
      <c r="H19" s="1286"/>
      <c r="L19" s="1287"/>
    </row>
    <row r="20" spans="1:12">
      <c r="A20" s="1284"/>
      <c r="B20" s="1285"/>
      <c r="C20" s="1285"/>
      <c r="D20" s="1285"/>
      <c r="E20" s="1285"/>
      <c r="F20" s="1285"/>
      <c r="G20" s="1285"/>
      <c r="H20" s="1286"/>
    </row>
    <row r="21" spans="1:12">
      <c r="A21" s="1284"/>
      <c r="B21" s="1285"/>
      <c r="C21" s="1285"/>
      <c r="D21" s="1285"/>
      <c r="E21" s="1285"/>
      <c r="F21" s="1285"/>
      <c r="G21" s="1285"/>
      <c r="H21" s="1286"/>
    </row>
    <row r="22" spans="1:12">
      <c r="A22" s="1284"/>
      <c r="B22" s="1285"/>
      <c r="C22" s="1285"/>
      <c r="D22" s="1285"/>
      <c r="E22" s="1285"/>
      <c r="F22" s="1285"/>
      <c r="G22" s="1285"/>
      <c r="H22" s="1286"/>
    </row>
    <row r="23" spans="1:12">
      <c r="A23" s="1284"/>
      <c r="B23" s="1285"/>
      <c r="C23" s="1285"/>
      <c r="D23" s="1285"/>
      <c r="E23" s="1285"/>
      <c r="F23" s="1285"/>
      <c r="G23" s="1285"/>
      <c r="H23" s="1286"/>
    </row>
    <row r="24" spans="1:12">
      <c r="A24" s="1284"/>
      <c r="B24" s="1285"/>
      <c r="C24" s="1285"/>
      <c r="D24" s="1285"/>
      <c r="E24" s="1285"/>
      <c r="F24" s="1285"/>
      <c r="G24" s="1285"/>
      <c r="H24" s="1286"/>
    </row>
    <row r="25" spans="1:12">
      <c r="A25" s="1284"/>
      <c r="B25" s="1285"/>
      <c r="C25" s="1285"/>
      <c r="D25" s="1285"/>
      <c r="E25" s="1285"/>
      <c r="F25" s="1285"/>
      <c r="G25" s="1285"/>
      <c r="H25" s="1286"/>
    </row>
    <row r="26" spans="1:12">
      <c r="A26" s="1284"/>
      <c r="B26" s="1285"/>
      <c r="C26" s="1285"/>
      <c r="D26" s="1285"/>
      <c r="E26" s="1285"/>
      <c r="F26" s="1285"/>
      <c r="G26" s="1285"/>
      <c r="H26" s="1286"/>
    </row>
    <row r="27" spans="1:12">
      <c r="A27" s="1284"/>
      <c r="B27" s="1285"/>
      <c r="C27" s="1285"/>
      <c r="D27" s="1285"/>
      <c r="E27" s="1285"/>
      <c r="F27" s="1285"/>
      <c r="G27" s="1285"/>
      <c r="H27" s="1286"/>
    </row>
    <row r="28" spans="1:12">
      <c r="A28" s="1284"/>
      <c r="B28" s="1285"/>
      <c r="C28" s="1285"/>
      <c r="D28" s="1285"/>
      <c r="E28" s="1285"/>
      <c r="F28" s="1285"/>
      <c r="G28" s="1285"/>
      <c r="H28" s="1286"/>
    </row>
    <row r="29" spans="1:12">
      <c r="A29" s="1288"/>
      <c r="B29" s="1288"/>
      <c r="C29" s="1288"/>
      <c r="D29" s="1288"/>
      <c r="E29" s="1288"/>
      <c r="F29" s="1288"/>
      <c r="G29" s="1288"/>
      <c r="H29" s="1286"/>
    </row>
    <row r="30" spans="1:12">
      <c r="A30" s="1284"/>
      <c r="B30" s="1284"/>
      <c r="C30" s="1284"/>
      <c r="D30" s="1284"/>
      <c r="E30" s="1284"/>
      <c r="F30" s="1284"/>
      <c r="G30" s="1284"/>
      <c r="H30" s="1284"/>
    </row>
    <row r="31" spans="1:12">
      <c r="A31" s="1284"/>
      <c r="B31" s="1285"/>
      <c r="C31" s="1285"/>
      <c r="D31" s="1285"/>
      <c r="E31" s="1285"/>
      <c r="F31" s="1285"/>
      <c r="G31" s="1285"/>
      <c r="H31" s="1286"/>
    </row>
    <row r="32" spans="1:12">
      <c r="A32" s="1284"/>
      <c r="B32" s="1285"/>
      <c r="C32" s="1285"/>
      <c r="D32" s="1285"/>
      <c r="E32" s="1285"/>
      <c r="F32" s="1285"/>
      <c r="G32" s="1285"/>
      <c r="H32" s="1286"/>
    </row>
    <row r="33" spans="1:8">
      <c r="A33" s="1284"/>
      <c r="B33" s="1285"/>
      <c r="C33" s="1285"/>
      <c r="D33" s="1285"/>
      <c r="E33" s="1285"/>
      <c r="F33" s="1285"/>
      <c r="G33" s="1285"/>
      <c r="H33" s="1286"/>
    </row>
    <row r="34" spans="1:8">
      <c r="A34" s="1288"/>
      <c r="B34" s="1288"/>
      <c r="C34" s="1288"/>
      <c r="D34" s="1288"/>
      <c r="E34" s="1288"/>
      <c r="F34" s="1288"/>
      <c r="G34" s="1288"/>
      <c r="H34" s="1286"/>
    </row>
    <row r="35" spans="1:8">
      <c r="A35" s="1284"/>
      <c r="B35" s="1284"/>
      <c r="C35" s="1284"/>
      <c r="D35" s="1284"/>
      <c r="E35" s="1284"/>
      <c r="F35" s="1284"/>
      <c r="G35" s="1284"/>
      <c r="H35" s="1284"/>
    </row>
    <row r="36" spans="1:8">
      <c r="A36" s="1289"/>
      <c r="B36" s="1285"/>
      <c r="C36" s="1285"/>
      <c r="D36" s="1285"/>
      <c r="E36" s="1285"/>
      <c r="F36" s="1285"/>
      <c r="G36" s="1285"/>
      <c r="H36" s="1286"/>
    </row>
    <row r="37" spans="1:8">
      <c r="A37" s="1289"/>
      <c r="B37" s="1285"/>
      <c r="C37" s="1285"/>
      <c r="D37" s="1285"/>
      <c r="E37" s="1285"/>
      <c r="F37" s="1285"/>
      <c r="G37" s="1285"/>
      <c r="H37" s="1286"/>
    </row>
    <row r="38" spans="1:8">
      <c r="A38" s="1289"/>
      <c r="B38" s="1285"/>
      <c r="C38" s="1285"/>
      <c r="D38" s="1285"/>
      <c r="E38" s="1285"/>
      <c r="F38" s="1285"/>
      <c r="G38" s="1285"/>
      <c r="H38" s="1286"/>
    </row>
  </sheetData>
  <mergeCells count="1">
    <mergeCell ref="G13:G14"/>
  </mergeCells>
  <printOptions horizontalCentered="1"/>
  <pageMargins left="0.59055118110236227" right="0.59055118110236227" top="0.78740157480314965" bottom="0.78740157480314965" header="0.19685039370078741" footer="0.19685039370078741"/>
  <pageSetup scale="88"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2"/>
  <sheetViews>
    <sheetView zoomScaleNormal="100" workbookViewId="0">
      <selection activeCell="C7" sqref="C7"/>
    </sheetView>
  </sheetViews>
  <sheetFormatPr baseColWidth="10" defaultColWidth="11.42578125" defaultRowHeight="12.75"/>
  <cols>
    <col min="1" max="1" width="25.7109375" style="1267" customWidth="1"/>
    <col min="2" max="2" width="14.7109375" style="1267" customWidth="1"/>
    <col min="3" max="3" width="2.7109375" style="1267" customWidth="1"/>
    <col min="4" max="8" width="10.7109375" style="1267" customWidth="1"/>
    <col min="9" max="16384" width="11.42578125" style="1267"/>
  </cols>
  <sheetData>
    <row r="1" spans="1:10">
      <c r="A1" s="411" t="s">
        <v>651</v>
      </c>
    </row>
    <row r="2" spans="1:10">
      <c r="A2" s="412" t="s">
        <v>2899</v>
      </c>
    </row>
    <row r="3" spans="1:10">
      <c r="A3" s="1268" t="s">
        <v>5335</v>
      </c>
      <c r="D3" s="2346" t="s">
        <v>5741</v>
      </c>
      <c r="E3" s="2346"/>
      <c r="F3" s="2346"/>
      <c r="G3" s="2346"/>
      <c r="H3" s="2346"/>
    </row>
    <row r="4" spans="1:10">
      <c r="A4" s="1291" t="s">
        <v>2224</v>
      </c>
      <c r="B4" s="1292" t="s">
        <v>2897</v>
      </c>
      <c r="C4" s="1293"/>
      <c r="D4" s="1291" t="s">
        <v>696</v>
      </c>
      <c r="E4" s="1291" t="s">
        <v>668</v>
      </c>
      <c r="F4" s="1291" t="s">
        <v>695</v>
      </c>
      <c r="G4" s="1291" t="s">
        <v>668</v>
      </c>
      <c r="H4" s="1291" t="s">
        <v>0</v>
      </c>
    </row>
    <row r="5" spans="1:10">
      <c r="A5" s="1294" t="s">
        <v>21</v>
      </c>
      <c r="B5" s="1295">
        <v>49</v>
      </c>
      <c r="C5" s="1296"/>
      <c r="D5" s="1273">
        <v>5</v>
      </c>
      <c r="E5" s="1297">
        <f>D5/H5*100</f>
        <v>16.666666666666664</v>
      </c>
      <c r="F5" s="1273">
        <v>25</v>
      </c>
      <c r="G5" s="1297">
        <f>F5/H5*100</f>
        <v>83.333333333333343</v>
      </c>
      <c r="H5" s="1273">
        <f>D5+F5</f>
        <v>30</v>
      </c>
    </row>
    <row r="6" spans="1:10">
      <c r="A6" s="1294" t="s">
        <v>2229</v>
      </c>
      <c r="B6" s="1275">
        <v>45</v>
      </c>
      <c r="C6" s="1296"/>
      <c r="D6" s="1273">
        <v>2</v>
      </c>
      <c r="E6" s="1297">
        <f t="shared" ref="E6:E20" si="0">D6/H6*100</f>
        <v>8.695652173913043</v>
      </c>
      <c r="F6" s="1273">
        <v>21</v>
      </c>
      <c r="G6" s="1297">
        <f t="shared" ref="G6:G20" si="1">F6/H6*100</f>
        <v>91.304347826086953</v>
      </c>
      <c r="H6" s="1273">
        <f t="shared" ref="H6:H20" si="2">D6+F6</f>
        <v>23</v>
      </c>
    </row>
    <row r="7" spans="1:10">
      <c r="A7" s="1294" t="s">
        <v>2228</v>
      </c>
      <c r="B7" s="1275">
        <v>49</v>
      </c>
      <c r="C7" s="1296"/>
      <c r="D7" s="1273">
        <v>11</v>
      </c>
      <c r="E7" s="1297">
        <f t="shared" si="0"/>
        <v>36.666666666666664</v>
      </c>
      <c r="F7" s="1273">
        <v>19</v>
      </c>
      <c r="G7" s="1297">
        <f t="shared" si="1"/>
        <v>63.333333333333329</v>
      </c>
      <c r="H7" s="1273">
        <f t="shared" si="2"/>
        <v>30</v>
      </c>
    </row>
    <row r="8" spans="1:10">
      <c r="A8" s="1294" t="s">
        <v>2908</v>
      </c>
      <c r="B8" s="1275">
        <v>64</v>
      </c>
      <c r="C8" s="1296"/>
      <c r="D8" s="1273">
        <v>0</v>
      </c>
      <c r="E8" s="1297">
        <f t="shared" si="0"/>
        <v>0</v>
      </c>
      <c r="F8" s="1273">
        <v>2</v>
      </c>
      <c r="G8" s="1297">
        <f t="shared" si="1"/>
        <v>100</v>
      </c>
      <c r="H8" s="1273">
        <f>D8+F8</f>
        <v>2</v>
      </c>
    </row>
    <row r="9" spans="1:10">
      <c r="A9" s="1298" t="s">
        <v>41</v>
      </c>
      <c r="B9" s="1299">
        <v>48</v>
      </c>
      <c r="C9" s="1300"/>
      <c r="D9" s="1301">
        <f>SUM(D5:D8)</f>
        <v>18</v>
      </c>
      <c r="E9" s="1888">
        <f t="shared" si="0"/>
        <v>21.176470588235293</v>
      </c>
      <c r="F9" s="1301">
        <f>SUM(F5:F8)</f>
        <v>67</v>
      </c>
      <c r="G9" s="1888">
        <f t="shared" si="1"/>
        <v>78.82352941176471</v>
      </c>
      <c r="H9" s="1301">
        <f t="shared" si="2"/>
        <v>85</v>
      </c>
    </row>
    <row r="10" spans="1:10">
      <c r="A10" s="1294" t="s">
        <v>2231</v>
      </c>
      <c r="B10" s="1275">
        <v>41</v>
      </c>
      <c r="C10" s="1303"/>
      <c r="D10" s="1273">
        <v>9</v>
      </c>
      <c r="E10" s="1297">
        <f t="shared" si="0"/>
        <v>37.5</v>
      </c>
      <c r="F10" s="1273">
        <v>15</v>
      </c>
      <c r="G10" s="1297">
        <f t="shared" si="1"/>
        <v>62.5</v>
      </c>
      <c r="H10" s="1273">
        <f t="shared" si="2"/>
        <v>24</v>
      </c>
    </row>
    <row r="11" spans="1:10">
      <c r="A11" s="1294" t="s">
        <v>24</v>
      </c>
      <c r="B11" s="1275">
        <v>43</v>
      </c>
      <c r="C11" s="1303"/>
      <c r="D11" s="1273">
        <v>8</v>
      </c>
      <c r="E11" s="1297">
        <f t="shared" si="0"/>
        <v>28.571428571428569</v>
      </c>
      <c r="F11" s="1273">
        <v>20</v>
      </c>
      <c r="G11" s="1297">
        <f t="shared" si="1"/>
        <v>71.428571428571431</v>
      </c>
      <c r="H11" s="1273">
        <f t="shared" si="2"/>
        <v>28</v>
      </c>
    </row>
    <row r="12" spans="1:10">
      <c r="A12" s="1304" t="s">
        <v>2232</v>
      </c>
      <c r="B12" s="1275">
        <v>44</v>
      </c>
      <c r="C12" s="1303"/>
      <c r="D12" s="1273">
        <v>12</v>
      </c>
      <c r="E12" s="1297">
        <f t="shared" si="0"/>
        <v>48</v>
      </c>
      <c r="F12" s="1273">
        <v>13</v>
      </c>
      <c r="G12" s="1297">
        <f t="shared" si="1"/>
        <v>52</v>
      </c>
      <c r="H12" s="1273">
        <f t="shared" si="2"/>
        <v>25</v>
      </c>
      <c r="I12" s="1287"/>
    </row>
    <row r="13" spans="1:10">
      <c r="A13" s="1304" t="s">
        <v>5124</v>
      </c>
      <c r="B13" s="1275">
        <v>43</v>
      </c>
      <c r="C13" s="1303"/>
      <c r="D13" s="1273">
        <v>1</v>
      </c>
      <c r="E13" s="1297">
        <f t="shared" si="0"/>
        <v>50</v>
      </c>
      <c r="F13" s="1273">
        <v>1</v>
      </c>
      <c r="G13" s="1297">
        <f t="shared" si="1"/>
        <v>50</v>
      </c>
      <c r="H13" s="1273">
        <f t="shared" si="2"/>
        <v>2</v>
      </c>
      <c r="I13" s="1287"/>
    </row>
    <row r="14" spans="1:10">
      <c r="A14" s="1298" t="s">
        <v>43</v>
      </c>
      <c r="B14" s="1299">
        <v>43</v>
      </c>
      <c r="C14" s="1300"/>
      <c r="D14" s="1301">
        <f>SUM(D10:D13)</f>
        <v>30</v>
      </c>
      <c r="E14" s="1888">
        <f t="shared" si="0"/>
        <v>37.974683544303801</v>
      </c>
      <c r="F14" s="1301">
        <f>SUM(F10:F13)</f>
        <v>49</v>
      </c>
      <c r="G14" s="1888">
        <f t="shared" si="1"/>
        <v>62.025316455696199</v>
      </c>
      <c r="H14" s="1301">
        <f>D14+F14</f>
        <v>79</v>
      </c>
    </row>
    <row r="15" spans="1:10">
      <c r="A15" s="1305" t="s">
        <v>2238</v>
      </c>
      <c r="B15" s="1275">
        <v>47</v>
      </c>
      <c r="C15" s="1303"/>
      <c r="D15" s="1273">
        <v>12</v>
      </c>
      <c r="E15" s="1297">
        <f t="shared" si="0"/>
        <v>52.173913043478258</v>
      </c>
      <c r="F15" s="1273">
        <v>11</v>
      </c>
      <c r="G15" s="1297">
        <f t="shared" si="1"/>
        <v>47.826086956521742</v>
      </c>
      <c r="H15" s="1273">
        <f t="shared" si="2"/>
        <v>23</v>
      </c>
    </row>
    <row r="16" spans="1:10">
      <c r="A16" s="1305" t="s">
        <v>2237</v>
      </c>
      <c r="B16" s="1275">
        <v>47</v>
      </c>
      <c r="C16" s="1303"/>
      <c r="D16" s="1273">
        <v>10</v>
      </c>
      <c r="E16" s="1297">
        <f t="shared" si="0"/>
        <v>41.666666666666671</v>
      </c>
      <c r="F16" s="1273">
        <v>14</v>
      </c>
      <c r="G16" s="1297">
        <f t="shared" si="1"/>
        <v>58.333333333333336</v>
      </c>
      <c r="H16" s="1273">
        <f t="shared" si="2"/>
        <v>24</v>
      </c>
      <c r="J16" s="1306"/>
    </row>
    <row r="17" spans="1:8">
      <c r="A17" s="1305" t="s">
        <v>18</v>
      </c>
      <c r="B17" s="1275">
        <v>45</v>
      </c>
      <c r="C17" s="1303"/>
      <c r="D17" s="1273">
        <v>13</v>
      </c>
      <c r="E17" s="1297">
        <f t="shared" si="0"/>
        <v>44.827586206896555</v>
      </c>
      <c r="F17" s="1273">
        <v>16</v>
      </c>
      <c r="G17" s="1297">
        <f t="shared" si="1"/>
        <v>55.172413793103445</v>
      </c>
      <c r="H17" s="1273">
        <f t="shared" si="2"/>
        <v>29</v>
      </c>
    </row>
    <row r="18" spans="1:8">
      <c r="A18" s="1305" t="s">
        <v>2909</v>
      </c>
      <c r="B18" s="1275">
        <v>41</v>
      </c>
      <c r="C18" s="1303"/>
      <c r="D18" s="1273">
        <v>2</v>
      </c>
      <c r="E18" s="1297">
        <f t="shared" si="0"/>
        <v>66.666666666666657</v>
      </c>
      <c r="F18" s="1273">
        <v>1</v>
      </c>
      <c r="G18" s="1297">
        <f t="shared" si="1"/>
        <v>33.333333333333329</v>
      </c>
      <c r="H18" s="1273">
        <f t="shared" si="2"/>
        <v>3</v>
      </c>
    </row>
    <row r="19" spans="1:8">
      <c r="A19" s="1298" t="s">
        <v>44</v>
      </c>
      <c r="B19" s="1299">
        <v>46</v>
      </c>
      <c r="C19" s="1300"/>
      <c r="D19" s="1301">
        <f>SUM(D15:D18)</f>
        <v>37</v>
      </c>
      <c r="E19" s="1302">
        <f t="shared" si="0"/>
        <v>46.835443037974684</v>
      </c>
      <c r="F19" s="1301">
        <f>SUM(F15:F18)</f>
        <v>42</v>
      </c>
      <c r="G19" s="1302">
        <f t="shared" si="1"/>
        <v>53.164556962025308</v>
      </c>
      <c r="H19" s="1301">
        <f t="shared" si="2"/>
        <v>79</v>
      </c>
    </row>
    <row r="20" spans="1:8">
      <c r="A20" s="1276" t="s">
        <v>31</v>
      </c>
      <c r="B20" s="1307">
        <v>46</v>
      </c>
      <c r="C20" s="1300"/>
      <c r="D20" s="1270">
        <f>SUM(D9,D14,D19)</f>
        <v>85</v>
      </c>
      <c r="E20" s="1887">
        <f t="shared" si="0"/>
        <v>34.979423868312757</v>
      </c>
      <c r="F20" s="1270">
        <f>SUM(F9,F14,F19)</f>
        <v>158</v>
      </c>
      <c r="G20" s="1887">
        <f t="shared" si="1"/>
        <v>65.02057613168725</v>
      </c>
      <c r="H20" s="1270">
        <f t="shared" si="2"/>
        <v>243</v>
      </c>
    </row>
    <row r="21" spans="1:8">
      <c r="A21" s="1277" t="s">
        <v>2898</v>
      </c>
    </row>
    <row r="22" spans="1:8">
      <c r="A22" s="1277" t="s">
        <v>3621</v>
      </c>
    </row>
  </sheetData>
  <mergeCells count="1">
    <mergeCell ref="D3:H3"/>
  </mergeCells>
  <printOptions horizontalCentered="1"/>
  <pageMargins left="0.59055118110236227" right="0.59055118110236227" top="0.78740157480314965" bottom="0.78740157480314965" header="0.19685039370078741" footer="0.19685039370078741"/>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21"/>
  <sheetViews>
    <sheetView zoomScaleNormal="100" workbookViewId="0">
      <selection activeCell="C7" sqref="C7"/>
    </sheetView>
  </sheetViews>
  <sheetFormatPr baseColWidth="10" defaultColWidth="11.42578125" defaultRowHeight="12.75"/>
  <cols>
    <col min="1" max="1" width="30.7109375" style="1267" customWidth="1"/>
    <col min="2" max="10" width="12.7109375" style="1267" customWidth="1"/>
    <col min="11" max="16384" width="11.42578125" style="1267"/>
  </cols>
  <sheetData>
    <row r="1" spans="1:6">
      <c r="A1" s="411" t="s">
        <v>365</v>
      </c>
    </row>
    <row r="2" spans="1:6">
      <c r="A2" s="412" t="s">
        <v>2902</v>
      </c>
      <c r="B2" s="1266"/>
      <c r="C2" s="1266"/>
      <c r="D2" s="1266"/>
      <c r="E2" s="1266"/>
      <c r="F2" s="1266"/>
    </row>
    <row r="3" spans="1:6">
      <c r="A3" s="1268" t="s">
        <v>2900</v>
      </c>
      <c r="B3" s="1269"/>
      <c r="C3" s="1269"/>
      <c r="D3" s="1269"/>
      <c r="E3" s="1269"/>
      <c r="F3" s="1269"/>
    </row>
    <row r="4" spans="1:6" ht="25.5">
      <c r="A4" s="1291" t="s">
        <v>2224</v>
      </c>
      <c r="B4" s="1291" t="s">
        <v>532</v>
      </c>
      <c r="C4" s="1291" t="s">
        <v>2678</v>
      </c>
      <c r="D4" s="1291" t="s">
        <v>2901</v>
      </c>
      <c r="E4" s="1291" t="s">
        <v>2748</v>
      </c>
      <c r="F4" s="1291" t="s">
        <v>0</v>
      </c>
    </row>
    <row r="5" spans="1:6">
      <c r="A5" s="1294" t="s">
        <v>21</v>
      </c>
      <c r="B5" s="1273">
        <v>19</v>
      </c>
      <c r="C5" s="1273">
        <v>4</v>
      </c>
      <c r="D5" s="1273">
        <v>7</v>
      </c>
      <c r="E5" s="1273">
        <v>0</v>
      </c>
      <c r="F5" s="1273">
        <f>SUM(B5:E5)</f>
        <v>30</v>
      </c>
    </row>
    <row r="6" spans="1:6">
      <c r="A6" s="1294" t="s">
        <v>2229</v>
      </c>
      <c r="B6" s="1273">
        <v>8</v>
      </c>
      <c r="C6" s="1273">
        <v>13</v>
      </c>
      <c r="D6" s="1273">
        <v>2</v>
      </c>
      <c r="E6" s="1273">
        <v>0</v>
      </c>
      <c r="F6" s="1273">
        <f>SUM(B6:E6)</f>
        <v>23</v>
      </c>
    </row>
    <row r="7" spans="1:6">
      <c r="A7" s="1294" t="s">
        <v>2228</v>
      </c>
      <c r="B7" s="1273">
        <v>14</v>
      </c>
      <c r="C7" s="1273">
        <v>14</v>
      </c>
      <c r="D7" s="1273">
        <v>2</v>
      </c>
      <c r="E7" s="1273">
        <v>0</v>
      </c>
      <c r="F7" s="1273">
        <f>SUM(B7:E7)</f>
        <v>30</v>
      </c>
    </row>
    <row r="8" spans="1:6">
      <c r="A8" s="1294" t="s">
        <v>2908</v>
      </c>
      <c r="B8" s="1273">
        <v>2</v>
      </c>
      <c r="C8" s="1273">
        <v>0</v>
      </c>
      <c r="D8" s="1273">
        <v>0</v>
      </c>
      <c r="E8" s="1273">
        <v>0</v>
      </c>
      <c r="F8" s="1273">
        <f>SUM(B8:E8)</f>
        <v>2</v>
      </c>
    </row>
    <row r="9" spans="1:6">
      <c r="A9" s="1298" t="s">
        <v>41</v>
      </c>
      <c r="B9" s="1301">
        <f>SUM(B5:B8)</f>
        <v>43</v>
      </c>
      <c r="C9" s="1301">
        <f t="shared" ref="C9:E9" si="0">SUM(C5:C8)</f>
        <v>31</v>
      </c>
      <c r="D9" s="1301">
        <f t="shared" si="0"/>
        <v>11</v>
      </c>
      <c r="E9" s="1301">
        <f t="shared" si="0"/>
        <v>0</v>
      </c>
      <c r="F9" s="1301">
        <f>SUM(F5:F8)</f>
        <v>85</v>
      </c>
    </row>
    <row r="10" spans="1:6">
      <c r="A10" s="1294" t="s">
        <v>2231</v>
      </c>
      <c r="B10" s="1273">
        <v>17</v>
      </c>
      <c r="C10" s="1273">
        <v>4</v>
      </c>
      <c r="D10" s="1273">
        <v>2</v>
      </c>
      <c r="E10" s="1273">
        <v>1</v>
      </c>
      <c r="F10" s="1273">
        <f>SUM(B10:E10)</f>
        <v>24</v>
      </c>
    </row>
    <row r="11" spans="1:6">
      <c r="A11" s="1294" t="s">
        <v>24</v>
      </c>
      <c r="B11" s="1273">
        <v>14</v>
      </c>
      <c r="C11" s="1273">
        <v>13</v>
      </c>
      <c r="D11" s="1273">
        <v>1</v>
      </c>
      <c r="E11" s="1273">
        <v>0</v>
      </c>
      <c r="F11" s="1273">
        <f>SUM(B11:E11)</f>
        <v>28</v>
      </c>
    </row>
    <row r="12" spans="1:6">
      <c r="A12" s="1294" t="s">
        <v>2232</v>
      </c>
      <c r="B12" s="1273">
        <v>22</v>
      </c>
      <c r="C12" s="1273">
        <v>0</v>
      </c>
      <c r="D12" s="1273">
        <v>2</v>
      </c>
      <c r="E12" s="1273">
        <v>1</v>
      </c>
      <c r="F12" s="1273">
        <f>SUM(B12:E12)</f>
        <v>25</v>
      </c>
    </row>
    <row r="13" spans="1:6">
      <c r="A13" s="1294" t="s">
        <v>5124</v>
      </c>
      <c r="B13" s="1273">
        <v>1</v>
      </c>
      <c r="C13" s="1273">
        <v>1</v>
      </c>
      <c r="D13" s="1273">
        <v>0</v>
      </c>
      <c r="E13" s="1273">
        <v>0</v>
      </c>
      <c r="F13" s="1273">
        <f>SUM(B13:E13)</f>
        <v>2</v>
      </c>
    </row>
    <row r="14" spans="1:6">
      <c r="A14" s="1298" t="s">
        <v>43</v>
      </c>
      <c r="B14" s="1301">
        <f>SUM(B10:B13)</f>
        <v>54</v>
      </c>
      <c r="C14" s="1301">
        <f t="shared" ref="C14:F14" si="1">SUM(C10:C13)</f>
        <v>18</v>
      </c>
      <c r="D14" s="1301">
        <f t="shared" si="1"/>
        <v>5</v>
      </c>
      <c r="E14" s="1301">
        <f t="shared" si="1"/>
        <v>2</v>
      </c>
      <c r="F14" s="1301">
        <f t="shared" si="1"/>
        <v>79</v>
      </c>
    </row>
    <row r="15" spans="1:6">
      <c r="A15" s="1305" t="s">
        <v>2238</v>
      </c>
      <c r="B15" s="1273">
        <v>20</v>
      </c>
      <c r="C15" s="1273">
        <v>0</v>
      </c>
      <c r="D15" s="1273">
        <v>3</v>
      </c>
      <c r="E15" s="1273">
        <v>0</v>
      </c>
      <c r="F15" s="1273">
        <f>SUM(B15:E15)</f>
        <v>23</v>
      </c>
    </row>
    <row r="16" spans="1:6">
      <c r="A16" s="1305" t="s">
        <v>2237</v>
      </c>
      <c r="B16" s="1273">
        <v>21</v>
      </c>
      <c r="C16" s="1273">
        <v>3</v>
      </c>
      <c r="D16" s="1273">
        <v>0</v>
      </c>
      <c r="E16" s="1273">
        <v>0</v>
      </c>
      <c r="F16" s="1273">
        <f>SUM(B16:E16)</f>
        <v>24</v>
      </c>
    </row>
    <row r="17" spans="1:6">
      <c r="A17" s="1305" t="s">
        <v>18</v>
      </c>
      <c r="B17" s="1273">
        <v>27</v>
      </c>
      <c r="C17" s="1273">
        <v>0</v>
      </c>
      <c r="D17" s="1273">
        <v>2</v>
      </c>
      <c r="E17" s="1273">
        <v>0</v>
      </c>
      <c r="F17" s="1273">
        <f>SUM(B17:E17)</f>
        <v>29</v>
      </c>
    </row>
    <row r="18" spans="1:6">
      <c r="A18" s="1305" t="s">
        <v>2909</v>
      </c>
      <c r="B18" s="1273">
        <v>2</v>
      </c>
      <c r="C18" s="1273">
        <v>1</v>
      </c>
      <c r="D18" s="1273">
        <v>0</v>
      </c>
      <c r="E18" s="1273">
        <v>0</v>
      </c>
      <c r="F18" s="1273">
        <f>SUM(B18:E18)</f>
        <v>3</v>
      </c>
    </row>
    <row r="19" spans="1:6">
      <c r="A19" s="1298" t="s">
        <v>44</v>
      </c>
      <c r="B19" s="1301">
        <f>SUM(B15:B18)</f>
        <v>70</v>
      </c>
      <c r="C19" s="1301">
        <f t="shared" ref="C19:F19" si="2">SUM(C15:C18)</f>
        <v>4</v>
      </c>
      <c r="D19" s="1301">
        <f t="shared" si="2"/>
        <v>5</v>
      </c>
      <c r="E19" s="1301">
        <f t="shared" si="2"/>
        <v>0</v>
      </c>
      <c r="F19" s="1301">
        <f t="shared" si="2"/>
        <v>79</v>
      </c>
    </row>
    <row r="20" spans="1:6">
      <c r="A20" s="1276" t="s">
        <v>31</v>
      </c>
      <c r="B20" s="1270">
        <f t="shared" ref="B20:F20" si="3">SUM(B9,B14,B19)</f>
        <v>167</v>
      </c>
      <c r="C20" s="1270">
        <f t="shared" si="3"/>
        <v>53</v>
      </c>
      <c r="D20" s="1270">
        <f t="shared" si="3"/>
        <v>21</v>
      </c>
      <c r="E20" s="1270">
        <f t="shared" si="3"/>
        <v>2</v>
      </c>
      <c r="F20" s="1270">
        <f t="shared" si="3"/>
        <v>243</v>
      </c>
    </row>
    <row r="21" spans="1:6">
      <c r="A21" s="1277" t="s">
        <v>3621</v>
      </c>
    </row>
  </sheetData>
  <printOptions horizontalCentered="1"/>
  <pageMargins left="0.59055118110236227" right="0.59055118110236227" top="0.78740157480314965" bottom="0.78740157480314965" header="0.19685039370078741" footer="0.19685039370078741"/>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zoomScaleNormal="100" workbookViewId="0">
      <selection activeCell="A2" sqref="A2"/>
    </sheetView>
  </sheetViews>
  <sheetFormatPr baseColWidth="10" defaultColWidth="11.42578125" defaultRowHeight="12.75"/>
  <cols>
    <col min="1" max="1" width="33.85546875" style="1034" customWidth="1"/>
    <col min="2" max="9" width="13.7109375" style="1034" customWidth="1"/>
    <col min="10" max="10" width="8.5703125" style="1034" customWidth="1"/>
    <col min="11" max="16384" width="11.42578125" style="1034"/>
  </cols>
  <sheetData>
    <row r="1" spans="1:10">
      <c r="A1" s="5" t="s">
        <v>651</v>
      </c>
      <c r="B1" s="5"/>
      <c r="C1" s="5"/>
      <c r="D1" s="5"/>
      <c r="E1" s="5"/>
      <c r="F1" s="5"/>
      <c r="G1" s="5"/>
      <c r="H1" s="1033"/>
      <c r="I1" s="1033"/>
      <c r="J1" s="1033"/>
    </row>
    <row r="2" spans="1:10">
      <c r="A2" s="187" t="s">
        <v>1145</v>
      </c>
      <c r="B2" s="187"/>
      <c r="C2" s="187"/>
      <c r="D2" s="187"/>
      <c r="E2" s="187"/>
      <c r="F2" s="187"/>
      <c r="G2" s="187"/>
      <c r="H2" s="1033"/>
      <c r="I2" s="1033"/>
    </row>
    <row r="3" spans="1:10">
      <c r="A3" s="1035" t="s">
        <v>5045</v>
      </c>
      <c r="B3" s="1035"/>
      <c r="C3" s="1035"/>
      <c r="D3" s="1035"/>
      <c r="E3" s="1035"/>
      <c r="F3" s="1035"/>
      <c r="G3" s="1035"/>
      <c r="H3" s="1035"/>
      <c r="I3" s="1036"/>
    </row>
    <row r="4" spans="1:10">
      <c r="A4" s="2140" t="s">
        <v>29</v>
      </c>
      <c r="B4" s="2141" t="s">
        <v>659</v>
      </c>
      <c r="C4" s="2142"/>
      <c r="D4" s="2142"/>
      <c r="E4" s="2142"/>
      <c r="F4" s="2142"/>
      <c r="G4" s="2142"/>
      <c r="H4" s="2143"/>
    </row>
    <row r="5" spans="1:10">
      <c r="A5" s="2125"/>
      <c r="B5" s="1037" t="s">
        <v>744</v>
      </c>
      <c r="C5" s="1037" t="s">
        <v>745</v>
      </c>
      <c r="D5" s="1038" t="s">
        <v>746</v>
      </c>
      <c r="E5" s="1037" t="s">
        <v>747</v>
      </c>
      <c r="F5" s="1038" t="s">
        <v>52</v>
      </c>
      <c r="G5" s="1037" t="s">
        <v>363</v>
      </c>
      <c r="H5" s="1038" t="s">
        <v>364</v>
      </c>
    </row>
    <row r="6" spans="1:10">
      <c r="A6" s="1039" t="s">
        <v>16</v>
      </c>
      <c r="B6" s="1040">
        <v>8.3000000000000007</v>
      </c>
      <c r="C6" s="1040">
        <v>8.3000000000000007</v>
      </c>
      <c r="D6" s="1040">
        <v>8.5</v>
      </c>
      <c r="E6" s="1041">
        <v>8.4</v>
      </c>
      <c r="F6" s="1042">
        <v>8.1999999999999993</v>
      </c>
      <c r="G6" s="1041">
        <v>8.4</v>
      </c>
      <c r="H6" s="1043">
        <v>8.73</v>
      </c>
      <c r="I6" s="1044"/>
      <c r="J6" s="1045"/>
    </row>
    <row r="7" spans="1:10">
      <c r="A7" s="1039" t="s">
        <v>36</v>
      </c>
      <c r="B7" s="1040">
        <v>8.5</v>
      </c>
      <c r="C7" s="1040"/>
      <c r="D7" s="1040">
        <v>8.3000000000000007</v>
      </c>
      <c r="E7" s="1046"/>
      <c r="F7" s="1042">
        <v>8.6</v>
      </c>
      <c r="G7" s="1046"/>
      <c r="H7" s="1043">
        <v>8.6999999999999993</v>
      </c>
    </row>
    <row r="8" spans="1:10">
      <c r="A8" s="1039" t="s">
        <v>21</v>
      </c>
      <c r="B8" s="1040">
        <v>8.8000000000000007</v>
      </c>
      <c r="C8" s="1040"/>
      <c r="D8" s="1040">
        <v>8.6</v>
      </c>
      <c r="E8" s="1047"/>
      <c r="F8" s="1042">
        <v>8.1999999999999993</v>
      </c>
      <c r="G8" s="1047"/>
      <c r="H8" s="1043">
        <v>8.5</v>
      </c>
    </row>
    <row r="9" spans="1:10">
      <c r="A9" s="1039" t="s">
        <v>17</v>
      </c>
      <c r="B9" s="1040"/>
      <c r="C9" s="1040"/>
      <c r="D9" s="1040"/>
      <c r="E9" s="1041"/>
      <c r="F9" s="1042">
        <v>8</v>
      </c>
      <c r="G9" s="1041"/>
      <c r="H9" s="1043">
        <v>8.7799999999999994</v>
      </c>
    </row>
    <row r="10" spans="1:10">
      <c r="A10" s="1039" t="s">
        <v>20</v>
      </c>
      <c r="B10" s="1040">
        <v>8.1999999999999993</v>
      </c>
      <c r="C10" s="1040"/>
      <c r="D10" s="1040">
        <v>8.3000000000000007</v>
      </c>
      <c r="E10" s="1047"/>
      <c r="F10" s="1042">
        <v>8.1999999999999993</v>
      </c>
      <c r="G10" s="1047"/>
      <c r="H10" s="1043">
        <v>8.34</v>
      </c>
    </row>
    <row r="11" spans="1:10">
      <c r="A11" s="1039" t="s">
        <v>593</v>
      </c>
      <c r="B11" s="1040">
        <v>8.1999999999999993</v>
      </c>
      <c r="C11" s="1040">
        <v>7.8</v>
      </c>
      <c r="D11" s="1040">
        <v>7.7</v>
      </c>
      <c r="E11" s="1048">
        <v>8</v>
      </c>
      <c r="F11" s="1042">
        <v>8</v>
      </c>
      <c r="G11" s="1048">
        <v>8</v>
      </c>
      <c r="H11" s="1043">
        <v>8.3000000000000007</v>
      </c>
    </row>
    <row r="12" spans="1:10">
      <c r="A12" s="1039" t="s">
        <v>18</v>
      </c>
      <c r="B12" s="1040">
        <v>8.1</v>
      </c>
      <c r="C12" s="1040">
        <v>8.1999999999999993</v>
      </c>
      <c r="D12" s="1040">
        <v>8.1</v>
      </c>
      <c r="E12" s="1048">
        <v>8</v>
      </c>
      <c r="F12" s="1042">
        <v>8.3000000000000007</v>
      </c>
      <c r="G12" s="1048">
        <v>7.9</v>
      </c>
      <c r="H12" s="1043">
        <v>8.1</v>
      </c>
    </row>
    <row r="13" spans="1:10">
      <c r="A13" s="1039" t="s">
        <v>25</v>
      </c>
      <c r="B13" s="1040">
        <v>8.5</v>
      </c>
      <c r="C13" s="1040"/>
      <c r="D13" s="1040">
        <v>8.3000000000000007</v>
      </c>
      <c r="E13" s="1047"/>
      <c r="F13" s="1042">
        <v>8.3000000000000007</v>
      </c>
      <c r="G13" s="1047"/>
      <c r="H13" s="1043">
        <v>8.4</v>
      </c>
    </row>
    <row r="14" spans="1:10">
      <c r="A14" s="1039" t="s">
        <v>23</v>
      </c>
      <c r="B14" s="1040">
        <v>8.5</v>
      </c>
      <c r="C14" s="1040"/>
      <c r="D14" s="1040">
        <v>8.1999999999999993</v>
      </c>
      <c r="E14" s="1047"/>
      <c r="F14" s="1042">
        <v>8.3000000000000007</v>
      </c>
      <c r="G14" s="1047"/>
      <c r="H14" s="1043">
        <v>8.39</v>
      </c>
    </row>
    <row r="15" spans="1:10">
      <c r="A15" s="1039" t="s">
        <v>24</v>
      </c>
      <c r="B15" s="1040">
        <v>8.6</v>
      </c>
      <c r="C15" s="1040"/>
      <c r="D15" s="1040">
        <v>8.3000000000000007</v>
      </c>
      <c r="E15" s="1047"/>
      <c r="F15" s="1042">
        <v>8.1999999999999993</v>
      </c>
      <c r="G15" s="1047"/>
      <c r="H15" s="1043">
        <v>8.32</v>
      </c>
    </row>
    <row r="16" spans="1:10">
      <c r="A16" s="1039" t="s">
        <v>30</v>
      </c>
      <c r="B16" s="1040">
        <v>8.1999999999999993</v>
      </c>
      <c r="C16" s="1040"/>
      <c r="D16" s="1040">
        <v>8.3000000000000007</v>
      </c>
      <c r="E16" s="1047"/>
      <c r="F16" s="1042">
        <v>8.1</v>
      </c>
      <c r="G16" s="1047"/>
      <c r="H16" s="1043">
        <v>8.14</v>
      </c>
    </row>
    <row r="17" spans="1:8">
      <c r="A17" s="1049" t="s">
        <v>0</v>
      </c>
      <c r="B17" s="1745">
        <v>8.39</v>
      </c>
      <c r="C17" s="1050">
        <v>8.1</v>
      </c>
      <c r="D17" s="1050">
        <v>8.3000000000000007</v>
      </c>
      <c r="E17" s="1051">
        <v>8.1</v>
      </c>
      <c r="F17" s="1052">
        <v>8.1999999999999993</v>
      </c>
      <c r="G17" s="1051">
        <f>AVERAGE(G6:G16)</f>
        <v>8.1</v>
      </c>
      <c r="H17" s="1053">
        <f>AVERAGE(H6:H16)</f>
        <v>8.4272727272727277</v>
      </c>
    </row>
    <row r="18" spans="1:8">
      <c r="A18" s="1054" t="s">
        <v>658</v>
      </c>
      <c r="B18" s="1054"/>
      <c r="C18" s="1054"/>
      <c r="D18" s="1054"/>
      <c r="E18" s="1054"/>
      <c r="F18" s="1054"/>
      <c r="G18" s="1054"/>
    </row>
  </sheetData>
  <mergeCells count="2">
    <mergeCell ref="A4:A5"/>
    <mergeCell ref="B4:H4"/>
  </mergeCells>
  <printOptions horizontalCentered="1"/>
  <pageMargins left="0.59055118110236227" right="0.59055118110236227" top="0.78740157480314965" bottom="0.78740157480314965" header="0.19685039370078741" footer="0.19685039370078741"/>
  <pageSetup scale="8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23"/>
  <sheetViews>
    <sheetView zoomScaleNormal="100" workbookViewId="0">
      <selection activeCell="C7" sqref="C7"/>
    </sheetView>
  </sheetViews>
  <sheetFormatPr baseColWidth="10" defaultColWidth="11.42578125" defaultRowHeight="12.75"/>
  <cols>
    <col min="1" max="1" width="35.7109375" style="1267" customWidth="1"/>
    <col min="2" max="2" width="11.7109375" style="1267" customWidth="1"/>
    <col min="3" max="3" width="12.140625" style="1267" customWidth="1"/>
    <col min="4" max="4" width="1.42578125" style="1267" customWidth="1"/>
    <col min="5" max="6" width="15.7109375" style="1267" customWidth="1"/>
    <col min="7" max="10" width="12.7109375" style="1267" customWidth="1"/>
    <col min="11" max="16384" width="11.42578125" style="1267"/>
  </cols>
  <sheetData>
    <row r="1" spans="1:6">
      <c r="A1" s="411" t="s">
        <v>651</v>
      </c>
    </row>
    <row r="2" spans="1:6">
      <c r="A2" s="412" t="s">
        <v>2906</v>
      </c>
      <c r="B2" s="1266"/>
      <c r="C2" s="1266"/>
    </row>
    <row r="3" spans="1:6">
      <c r="A3" s="1268" t="s">
        <v>5743</v>
      </c>
      <c r="B3" s="1269"/>
      <c r="C3" s="1269"/>
    </row>
    <row r="4" spans="1:6">
      <c r="A4" s="2349" t="s">
        <v>2224</v>
      </c>
      <c r="B4" s="2347" t="s">
        <v>884</v>
      </c>
      <c r="C4" s="2348"/>
      <c r="E4" s="2347" t="s">
        <v>5744</v>
      </c>
      <c r="F4" s="2348"/>
    </row>
    <row r="5" spans="1:6" ht="25.5">
      <c r="A5" s="2350"/>
      <c r="B5" s="1291" t="s">
        <v>2903</v>
      </c>
      <c r="C5" s="1291" t="s">
        <v>2686</v>
      </c>
      <c r="E5" s="1291" t="s">
        <v>2904</v>
      </c>
      <c r="F5" s="1291" t="s">
        <v>2905</v>
      </c>
    </row>
    <row r="6" spans="1:6">
      <c r="A6" s="1294" t="s">
        <v>21</v>
      </c>
      <c r="B6" s="1273">
        <v>21</v>
      </c>
      <c r="C6" s="1273">
        <v>9</v>
      </c>
      <c r="E6" s="1273">
        <v>30</v>
      </c>
      <c r="F6" s="1273">
        <v>0</v>
      </c>
    </row>
    <row r="7" spans="1:6">
      <c r="A7" s="1294" t="s">
        <v>2229</v>
      </c>
      <c r="B7" s="1273">
        <v>17</v>
      </c>
      <c r="C7" s="1273">
        <v>6</v>
      </c>
      <c r="E7" s="1273">
        <v>23</v>
      </c>
      <c r="F7" s="1273">
        <v>0</v>
      </c>
    </row>
    <row r="8" spans="1:6">
      <c r="A8" s="1294" t="s">
        <v>2228</v>
      </c>
      <c r="B8" s="1273">
        <v>21</v>
      </c>
      <c r="C8" s="1273">
        <v>9</v>
      </c>
      <c r="E8" s="1273">
        <v>29</v>
      </c>
      <c r="F8" s="1273">
        <v>1</v>
      </c>
    </row>
    <row r="9" spans="1:6">
      <c r="A9" s="1294" t="s">
        <v>2908</v>
      </c>
      <c r="B9" s="1273">
        <v>0</v>
      </c>
      <c r="C9" s="1273">
        <v>2</v>
      </c>
      <c r="E9" s="1273">
        <v>1</v>
      </c>
      <c r="F9" s="1273">
        <v>1</v>
      </c>
    </row>
    <row r="10" spans="1:6">
      <c r="A10" s="1298" t="s">
        <v>41</v>
      </c>
      <c r="B10" s="1301">
        <f>SUM(B6:B9)</f>
        <v>59</v>
      </c>
      <c r="C10" s="1301">
        <f>SUM(C6:C9)</f>
        <v>26</v>
      </c>
      <c r="E10" s="1301">
        <f>SUM(E6:E9)</f>
        <v>83</v>
      </c>
      <c r="F10" s="1301">
        <f>SUM(F6:F9)</f>
        <v>2</v>
      </c>
    </row>
    <row r="11" spans="1:6">
      <c r="A11" s="1294" t="s">
        <v>2231</v>
      </c>
      <c r="B11" s="1273">
        <v>14</v>
      </c>
      <c r="C11" s="1273">
        <v>10</v>
      </c>
      <c r="E11" s="1273">
        <v>22</v>
      </c>
      <c r="F11" s="1273">
        <v>2</v>
      </c>
    </row>
    <row r="12" spans="1:6">
      <c r="A12" s="1294" t="s">
        <v>24</v>
      </c>
      <c r="B12" s="1273">
        <v>17</v>
      </c>
      <c r="C12" s="1273">
        <v>11</v>
      </c>
      <c r="E12" s="1273">
        <v>23</v>
      </c>
      <c r="F12" s="1273">
        <v>4</v>
      </c>
    </row>
    <row r="13" spans="1:6">
      <c r="A13" s="1294" t="s">
        <v>2232</v>
      </c>
      <c r="B13" s="1273">
        <v>18</v>
      </c>
      <c r="C13" s="1273">
        <v>7</v>
      </c>
      <c r="E13" s="1273">
        <v>21</v>
      </c>
      <c r="F13" s="1273">
        <v>5</v>
      </c>
    </row>
    <row r="14" spans="1:6">
      <c r="A14" s="1294" t="s">
        <v>5124</v>
      </c>
      <c r="B14" s="1273">
        <v>1</v>
      </c>
      <c r="C14" s="1273">
        <v>1</v>
      </c>
      <c r="E14" s="1273">
        <v>1</v>
      </c>
      <c r="F14" s="1273">
        <v>1</v>
      </c>
    </row>
    <row r="15" spans="1:6">
      <c r="A15" s="1298" t="s">
        <v>43</v>
      </c>
      <c r="B15" s="1301">
        <f>SUM(B11:B14)</f>
        <v>50</v>
      </c>
      <c r="C15" s="1301">
        <f>SUM(C11:C14)</f>
        <v>29</v>
      </c>
      <c r="E15" s="1301">
        <f>SUM(E11:E14)</f>
        <v>67</v>
      </c>
      <c r="F15" s="1301">
        <f>SUM(F11:F14)</f>
        <v>12</v>
      </c>
    </row>
    <row r="16" spans="1:6">
      <c r="A16" s="1305" t="s">
        <v>2238</v>
      </c>
      <c r="B16" s="1273">
        <v>16</v>
      </c>
      <c r="C16" s="1273">
        <v>7</v>
      </c>
      <c r="E16" s="1273">
        <v>22</v>
      </c>
      <c r="F16" s="1273">
        <v>1</v>
      </c>
    </row>
    <row r="17" spans="1:6">
      <c r="A17" s="1305" t="s">
        <v>2237</v>
      </c>
      <c r="B17" s="1273">
        <v>20</v>
      </c>
      <c r="C17" s="1273">
        <v>4</v>
      </c>
      <c r="E17" s="1273">
        <v>20</v>
      </c>
      <c r="F17" s="1273">
        <v>4</v>
      </c>
    </row>
    <row r="18" spans="1:6">
      <c r="A18" s="1305" t="s">
        <v>18</v>
      </c>
      <c r="B18" s="1273">
        <v>21</v>
      </c>
      <c r="C18" s="1273">
        <v>8</v>
      </c>
      <c r="E18" s="1273">
        <v>25</v>
      </c>
      <c r="F18" s="1273">
        <v>4</v>
      </c>
    </row>
    <row r="19" spans="1:6">
      <c r="A19" s="1305" t="s">
        <v>2909</v>
      </c>
      <c r="B19" s="1273">
        <v>0</v>
      </c>
      <c r="C19" s="1273">
        <v>3</v>
      </c>
      <c r="E19" s="1273">
        <v>1</v>
      </c>
      <c r="F19" s="1273">
        <v>2</v>
      </c>
    </row>
    <row r="20" spans="1:6">
      <c r="A20" s="1298" t="s">
        <v>44</v>
      </c>
      <c r="B20" s="1301">
        <f>SUM(B16:B19)</f>
        <v>57</v>
      </c>
      <c r="C20" s="1301">
        <f>SUM(C16:C19)</f>
        <v>22</v>
      </c>
      <c r="E20" s="1301">
        <f>SUM(E16:E19)</f>
        <v>68</v>
      </c>
      <c r="F20" s="1301">
        <f>SUM(F16:F19)</f>
        <v>11</v>
      </c>
    </row>
    <row r="21" spans="1:6">
      <c r="A21" s="1276" t="s">
        <v>31</v>
      </c>
      <c r="B21" s="1270">
        <f>SUM(B10,B15,B20)</f>
        <v>166</v>
      </c>
      <c r="C21" s="1270">
        <f>SUM(C10,C15,C20)</f>
        <v>77</v>
      </c>
      <c r="E21" s="1270">
        <f>SUM(E10,E15,E20)</f>
        <v>218</v>
      </c>
      <c r="F21" s="1270">
        <f>SUM(F10,F15,F20)</f>
        <v>25</v>
      </c>
    </row>
    <row r="22" spans="1:6">
      <c r="A22" s="1277" t="s">
        <v>2898</v>
      </c>
    </row>
    <row r="23" spans="1:6">
      <c r="A23" s="1277" t="s">
        <v>3621</v>
      </c>
    </row>
  </sheetData>
  <mergeCells count="3">
    <mergeCell ref="B4:C4"/>
    <mergeCell ref="E4:F4"/>
    <mergeCell ref="A4:A5"/>
  </mergeCells>
  <printOptions horizontalCentered="1"/>
  <pageMargins left="0.59055118110236227" right="0.59055118110236227" top="0.78740157480314965" bottom="0.78740157480314965" header="0.19685039370078741" footer="0.19685039370078741"/>
  <pageSetup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1"/>
  <sheetViews>
    <sheetView zoomScaleNormal="100" zoomScaleSheetLayoutView="100" workbookViewId="0">
      <selection activeCell="C7" sqref="C7"/>
    </sheetView>
  </sheetViews>
  <sheetFormatPr baseColWidth="10" defaultColWidth="11.42578125" defaultRowHeight="12.75"/>
  <cols>
    <col min="1" max="1" width="30.7109375" style="1308" customWidth="1"/>
    <col min="2" max="3" width="10.7109375" style="1308" customWidth="1"/>
    <col min="4" max="4" width="8.7109375" style="1308" customWidth="1"/>
    <col min="5" max="5" width="10.7109375" style="1308" customWidth="1"/>
    <col min="6" max="6" width="8.7109375" style="1308" customWidth="1"/>
    <col min="7" max="7" width="10.7109375" style="1308" customWidth="1"/>
    <col min="8" max="8" width="8.7109375" style="1308" customWidth="1"/>
    <col min="9" max="9" width="12.7109375" style="1308" customWidth="1"/>
    <col min="10" max="16384" width="11.42578125" style="1308"/>
  </cols>
  <sheetData>
    <row r="1" spans="1:8">
      <c r="A1" s="411" t="s">
        <v>651</v>
      </c>
      <c r="B1" s="411"/>
    </row>
    <row r="2" spans="1:8">
      <c r="A2" s="412" t="s">
        <v>2910</v>
      </c>
      <c r="B2" s="412"/>
      <c r="C2" s="1309"/>
      <c r="D2" s="1309"/>
      <c r="E2" s="1309"/>
      <c r="F2" s="1309"/>
      <c r="G2" s="1309"/>
      <c r="H2" s="1309"/>
    </row>
    <row r="3" spans="1:8">
      <c r="A3" s="1268" t="s">
        <v>2907</v>
      </c>
      <c r="B3" s="1268"/>
      <c r="C3" s="1310"/>
      <c r="D3" s="1310"/>
      <c r="E3" s="1310"/>
      <c r="F3" s="1310"/>
      <c r="G3" s="1310"/>
      <c r="H3" s="1310"/>
    </row>
    <row r="4" spans="1:8" ht="38.25">
      <c r="A4" s="1311" t="s">
        <v>2224</v>
      </c>
      <c r="B4" s="1311" t="s">
        <v>5123</v>
      </c>
      <c r="C4" s="1312" t="s">
        <v>661</v>
      </c>
      <c r="D4" s="1312" t="s">
        <v>668</v>
      </c>
      <c r="E4" s="1312" t="s">
        <v>653</v>
      </c>
      <c r="F4" s="1312" t="s">
        <v>668</v>
      </c>
      <c r="G4" s="1312" t="s">
        <v>655</v>
      </c>
      <c r="H4" s="1311" t="s">
        <v>668</v>
      </c>
    </row>
    <row r="5" spans="1:8" ht="12.75" customHeight="1">
      <c r="A5" s="1313" t="s">
        <v>21</v>
      </c>
      <c r="B5" s="1273">
        <v>30</v>
      </c>
      <c r="C5" s="1314">
        <v>3</v>
      </c>
      <c r="D5" s="1315">
        <f>C5/B5*100</f>
        <v>10</v>
      </c>
      <c r="E5" s="1314">
        <v>9</v>
      </c>
      <c r="F5" s="1315">
        <f>E5/B5*100</f>
        <v>30</v>
      </c>
      <c r="G5" s="1314">
        <v>18</v>
      </c>
      <c r="H5" s="1315">
        <f>G5/B5*100</f>
        <v>60</v>
      </c>
    </row>
    <row r="6" spans="1:8">
      <c r="A6" s="1313" t="s">
        <v>2229</v>
      </c>
      <c r="B6" s="1273">
        <v>23</v>
      </c>
      <c r="C6" s="1314">
        <v>0</v>
      </c>
      <c r="D6" s="1857">
        <f t="shared" ref="D6:D20" si="0">C6/B6*100</f>
        <v>0</v>
      </c>
      <c r="E6" s="1314">
        <v>5</v>
      </c>
      <c r="F6" s="1315">
        <f t="shared" ref="F6:F19" si="1">E6/B6*100</f>
        <v>21.739130434782609</v>
      </c>
      <c r="G6" s="1314">
        <v>18</v>
      </c>
      <c r="H6" s="1315">
        <f t="shared" ref="H6:H20" si="2">G6/B6*100</f>
        <v>78.260869565217391</v>
      </c>
    </row>
    <row r="7" spans="1:8">
      <c r="A7" s="1313" t="s">
        <v>2228</v>
      </c>
      <c r="B7" s="1273">
        <v>29</v>
      </c>
      <c r="C7" s="1314">
        <v>3</v>
      </c>
      <c r="D7" s="1315">
        <f t="shared" si="0"/>
        <v>10.344827586206897</v>
      </c>
      <c r="E7" s="1314">
        <v>14</v>
      </c>
      <c r="F7" s="1315">
        <f t="shared" si="1"/>
        <v>48.275862068965516</v>
      </c>
      <c r="G7" s="1314">
        <v>12</v>
      </c>
      <c r="H7" s="1315">
        <f t="shared" si="2"/>
        <v>41.379310344827587</v>
      </c>
    </row>
    <row r="8" spans="1:8">
      <c r="A8" s="1313" t="s">
        <v>2908</v>
      </c>
      <c r="B8" s="1273">
        <v>1</v>
      </c>
      <c r="C8" s="1314">
        <v>1</v>
      </c>
      <c r="D8" s="1857">
        <f t="shared" si="0"/>
        <v>100</v>
      </c>
      <c r="E8" s="1314">
        <v>0</v>
      </c>
      <c r="F8" s="1857">
        <f t="shared" si="1"/>
        <v>0</v>
      </c>
      <c r="G8" s="1314">
        <v>0</v>
      </c>
      <c r="H8" s="1857">
        <f t="shared" si="2"/>
        <v>0</v>
      </c>
    </row>
    <row r="9" spans="1:8">
      <c r="A9" s="1316" t="s">
        <v>41</v>
      </c>
      <c r="B9" s="1317">
        <f>SUM(B5:B8)</f>
        <v>83</v>
      </c>
      <c r="C9" s="1317">
        <f>SUM(C5:C8)</f>
        <v>7</v>
      </c>
      <c r="D9" s="1859">
        <f>C9/B9*100</f>
        <v>8.4337349397590362</v>
      </c>
      <c r="E9" s="1317">
        <f>SUM(E5:E8)</f>
        <v>28</v>
      </c>
      <c r="F9" s="1859">
        <f t="shared" si="1"/>
        <v>33.734939759036145</v>
      </c>
      <c r="G9" s="1317">
        <f>SUM(G5:G8)</f>
        <v>48</v>
      </c>
      <c r="H9" s="1859">
        <f t="shared" si="2"/>
        <v>57.831325301204814</v>
      </c>
    </row>
    <row r="10" spans="1:8">
      <c r="A10" s="1313" t="s">
        <v>2231</v>
      </c>
      <c r="B10" s="1273">
        <v>22</v>
      </c>
      <c r="C10" s="1314">
        <v>0</v>
      </c>
      <c r="D10" s="1857">
        <f t="shared" si="0"/>
        <v>0</v>
      </c>
      <c r="E10" s="1314">
        <v>2</v>
      </c>
      <c r="F10" s="1315">
        <f t="shared" si="1"/>
        <v>9.0909090909090917</v>
      </c>
      <c r="G10" s="1314">
        <v>20</v>
      </c>
      <c r="H10" s="1315">
        <f t="shared" si="2"/>
        <v>90.909090909090907</v>
      </c>
    </row>
    <row r="11" spans="1:8">
      <c r="A11" s="1313" t="s">
        <v>2234</v>
      </c>
      <c r="B11" s="1273">
        <v>23</v>
      </c>
      <c r="C11" s="1314">
        <v>0</v>
      </c>
      <c r="D11" s="1857">
        <f t="shared" si="0"/>
        <v>0</v>
      </c>
      <c r="E11" s="1314">
        <v>2</v>
      </c>
      <c r="F11" s="1315">
        <f t="shared" si="1"/>
        <v>8.695652173913043</v>
      </c>
      <c r="G11" s="1314">
        <v>21</v>
      </c>
      <c r="H11" s="1315">
        <f t="shared" si="2"/>
        <v>91.304347826086953</v>
      </c>
    </row>
    <row r="12" spans="1:8">
      <c r="A12" s="1313" t="s">
        <v>2232</v>
      </c>
      <c r="B12" s="1273">
        <v>21</v>
      </c>
      <c r="C12" s="1314">
        <v>0</v>
      </c>
      <c r="D12" s="1857">
        <f t="shared" ref="D12" si="3">C12/B12*100</f>
        <v>0</v>
      </c>
      <c r="E12" s="1314">
        <v>1</v>
      </c>
      <c r="F12" s="1315">
        <f t="shared" ref="F12" si="4">E12/B12*100</f>
        <v>4.7619047619047619</v>
      </c>
      <c r="G12" s="1314">
        <v>20</v>
      </c>
      <c r="H12" s="1315">
        <f t="shared" ref="H12" si="5">G12/B12*100</f>
        <v>95.238095238095227</v>
      </c>
    </row>
    <row r="13" spans="1:8">
      <c r="A13" s="1313" t="s">
        <v>5124</v>
      </c>
      <c r="B13" s="1273">
        <v>1</v>
      </c>
      <c r="C13" s="1314">
        <v>0</v>
      </c>
      <c r="D13" s="1857">
        <f t="shared" si="0"/>
        <v>0</v>
      </c>
      <c r="E13" s="1314">
        <v>0</v>
      </c>
      <c r="F13" s="1857">
        <f t="shared" si="1"/>
        <v>0</v>
      </c>
      <c r="G13" s="1314">
        <v>1</v>
      </c>
      <c r="H13" s="1857">
        <f t="shared" si="2"/>
        <v>100</v>
      </c>
    </row>
    <row r="14" spans="1:8">
      <c r="A14" s="1316" t="s">
        <v>43</v>
      </c>
      <c r="B14" s="1317">
        <f>SUM(B10:B13)</f>
        <v>67</v>
      </c>
      <c r="C14" s="1317">
        <f>SUM(C10:C13)</f>
        <v>0</v>
      </c>
      <c r="D14" s="1860">
        <f t="shared" si="0"/>
        <v>0</v>
      </c>
      <c r="E14" s="1317">
        <f>SUM(E10:E13)</f>
        <v>5</v>
      </c>
      <c r="F14" s="1859">
        <f t="shared" si="1"/>
        <v>7.4626865671641784</v>
      </c>
      <c r="G14" s="1317">
        <f>SUM(G10:G13)</f>
        <v>62</v>
      </c>
      <c r="H14" s="1859">
        <f>G14/B14*100</f>
        <v>92.537313432835816</v>
      </c>
    </row>
    <row r="15" spans="1:8">
      <c r="A15" s="1318" t="s">
        <v>2238</v>
      </c>
      <c r="B15" s="1273">
        <v>22</v>
      </c>
      <c r="C15" s="1314">
        <v>1</v>
      </c>
      <c r="D15" s="1315">
        <f t="shared" si="0"/>
        <v>4.5454545454545459</v>
      </c>
      <c r="E15" s="1314">
        <v>2</v>
      </c>
      <c r="F15" s="1315">
        <f t="shared" si="1"/>
        <v>9.0909090909090917</v>
      </c>
      <c r="G15" s="1314">
        <v>19</v>
      </c>
      <c r="H15" s="1315">
        <f t="shared" si="2"/>
        <v>86.36363636363636</v>
      </c>
    </row>
    <row r="16" spans="1:8">
      <c r="A16" s="1318" t="s">
        <v>2237</v>
      </c>
      <c r="B16" s="1273">
        <v>20</v>
      </c>
      <c r="C16" s="1314">
        <v>0</v>
      </c>
      <c r="D16" s="1857">
        <f t="shared" si="0"/>
        <v>0</v>
      </c>
      <c r="E16" s="1314">
        <v>0</v>
      </c>
      <c r="F16" s="1857">
        <f t="shared" si="1"/>
        <v>0</v>
      </c>
      <c r="G16" s="1314">
        <v>20</v>
      </c>
      <c r="H16" s="1857">
        <f t="shared" si="2"/>
        <v>100</v>
      </c>
    </row>
    <row r="17" spans="1:8">
      <c r="A17" s="1318" t="s">
        <v>18</v>
      </c>
      <c r="B17" s="1273">
        <v>25</v>
      </c>
      <c r="C17" s="1314">
        <v>0</v>
      </c>
      <c r="D17" s="1857">
        <f t="shared" si="0"/>
        <v>0</v>
      </c>
      <c r="E17" s="1314">
        <v>0</v>
      </c>
      <c r="F17" s="1857">
        <f t="shared" si="1"/>
        <v>0</v>
      </c>
      <c r="G17" s="1314">
        <v>25</v>
      </c>
      <c r="H17" s="1857">
        <f t="shared" si="2"/>
        <v>100</v>
      </c>
    </row>
    <row r="18" spans="1:8">
      <c r="A18" s="1318" t="s">
        <v>2909</v>
      </c>
      <c r="B18" s="1273">
        <v>1</v>
      </c>
      <c r="C18" s="1314">
        <v>0</v>
      </c>
      <c r="D18" s="1857">
        <f t="shared" si="0"/>
        <v>0</v>
      </c>
      <c r="E18" s="1314">
        <v>1</v>
      </c>
      <c r="F18" s="1857">
        <f t="shared" si="1"/>
        <v>100</v>
      </c>
      <c r="G18" s="1314">
        <v>0</v>
      </c>
      <c r="H18" s="1857">
        <f t="shared" si="2"/>
        <v>0</v>
      </c>
    </row>
    <row r="19" spans="1:8">
      <c r="A19" s="1316" t="s">
        <v>44</v>
      </c>
      <c r="B19" s="1317">
        <f>SUM(B15:B18)</f>
        <v>68</v>
      </c>
      <c r="C19" s="1317">
        <f>SUM(C15:C18)</f>
        <v>1</v>
      </c>
      <c r="D19" s="1859">
        <f t="shared" si="0"/>
        <v>1.4705882352941175</v>
      </c>
      <c r="E19" s="1317">
        <f>SUM(E15:E18)</f>
        <v>3</v>
      </c>
      <c r="F19" s="1859">
        <f t="shared" si="1"/>
        <v>4.4117647058823533</v>
      </c>
      <c r="G19" s="1317">
        <f>SUM(G15:G18)</f>
        <v>64</v>
      </c>
      <c r="H19" s="1859">
        <f>G19/B19*100</f>
        <v>94.117647058823522</v>
      </c>
    </row>
    <row r="20" spans="1:8">
      <c r="A20" s="1319" t="s">
        <v>31</v>
      </c>
      <c r="B20" s="1312">
        <f>SUM(B19,B14,B9)</f>
        <v>218</v>
      </c>
      <c r="C20" s="1312">
        <f>SUM(C19,C14,C9)</f>
        <v>8</v>
      </c>
      <c r="D20" s="1858">
        <f t="shared" si="0"/>
        <v>3.669724770642202</v>
      </c>
      <c r="E20" s="1312">
        <f>SUM(E9,E14,E19)</f>
        <v>36</v>
      </c>
      <c r="F20" s="1858">
        <f>E20/B20*100</f>
        <v>16.513761467889911</v>
      </c>
      <c r="G20" s="1312">
        <f>SUM(G9,G14,G19)</f>
        <v>174</v>
      </c>
      <c r="H20" s="1858">
        <f t="shared" si="2"/>
        <v>79.816513761467888</v>
      </c>
    </row>
    <row r="21" spans="1:8">
      <c r="A21" s="1320" t="s">
        <v>5720</v>
      </c>
      <c r="B21" s="1320"/>
    </row>
  </sheetData>
  <printOptions horizontalCentered="1"/>
  <pageMargins left="0.59055118110236227" right="0.59055118110236227" top="0.78740157480314965" bottom="0.78740157480314965" header="0.19685039370078741" footer="0.19685039370078741"/>
  <pageSetup fitToHeight="2" orientation="landscape" r:id="rId1"/>
  <rowBreaks count="1" manualBreakCount="1">
    <brk id="21" max="7"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8"/>
  <sheetViews>
    <sheetView zoomScaleNormal="100" workbookViewId="0">
      <selection activeCell="C7" sqref="C7"/>
    </sheetView>
  </sheetViews>
  <sheetFormatPr baseColWidth="10" defaultColWidth="11.42578125" defaultRowHeight="12.75"/>
  <cols>
    <col min="1" max="1" width="35.7109375" style="1308" customWidth="1"/>
    <col min="2" max="6" width="10.7109375" style="1308" customWidth="1"/>
    <col min="7" max="7" width="2.42578125" style="1861" customWidth="1"/>
    <col min="8" max="16384" width="11.42578125" style="1308"/>
  </cols>
  <sheetData>
    <row r="1" spans="1:8">
      <c r="A1" s="411" t="s">
        <v>651</v>
      </c>
    </row>
    <row r="2" spans="1:8">
      <c r="A2" s="914" t="s">
        <v>2915</v>
      </c>
      <c r="B2" s="1309"/>
      <c r="C2" s="1309"/>
      <c r="D2" s="1309"/>
      <c r="E2" s="1309"/>
      <c r="F2" s="1309"/>
    </row>
    <row r="3" spans="1:8">
      <c r="A3" s="915" t="s">
        <v>5336</v>
      </c>
      <c r="B3" s="1310"/>
      <c r="C3" s="1310"/>
      <c r="D3" s="1310"/>
      <c r="E3" s="1310"/>
      <c r="F3" s="1310"/>
      <c r="G3" s="1862"/>
    </row>
    <row r="4" spans="1:8" s="1322" customFormat="1">
      <c r="A4" s="1311" t="s">
        <v>2224</v>
      </c>
      <c r="B4" s="1312" t="s">
        <v>5721</v>
      </c>
      <c r="C4" s="1312" t="s">
        <v>2911</v>
      </c>
      <c r="D4" s="1312" t="s">
        <v>2912</v>
      </c>
      <c r="E4" s="1312" t="s">
        <v>2913</v>
      </c>
      <c r="F4" s="1312" t="s">
        <v>0</v>
      </c>
      <c r="G4" s="1863"/>
      <c r="H4" s="1321" t="s">
        <v>2668</v>
      </c>
    </row>
    <row r="5" spans="1:8">
      <c r="A5" s="1313" t="s">
        <v>21</v>
      </c>
      <c r="B5" s="1314">
        <v>1</v>
      </c>
      <c r="C5" s="1314">
        <v>5</v>
      </c>
      <c r="D5" s="1314">
        <v>2</v>
      </c>
      <c r="E5" s="1314">
        <v>1</v>
      </c>
      <c r="F5" s="1314">
        <f>SUM(B5:E5)</f>
        <v>9</v>
      </c>
      <c r="G5" s="1864"/>
      <c r="H5" s="1323">
        <v>4</v>
      </c>
    </row>
    <row r="6" spans="1:8">
      <c r="A6" s="1313" t="s">
        <v>2229</v>
      </c>
      <c r="B6" s="1314">
        <v>1</v>
      </c>
      <c r="C6" s="1314">
        <v>4</v>
      </c>
      <c r="D6" s="1314">
        <v>0</v>
      </c>
      <c r="E6" s="1314">
        <v>0</v>
      </c>
      <c r="F6" s="1314">
        <f>SUM(B6:E6)</f>
        <v>5</v>
      </c>
      <c r="G6" s="1864"/>
      <c r="H6" s="1323">
        <v>11</v>
      </c>
    </row>
    <row r="7" spans="1:8">
      <c r="A7" s="1313" t="s">
        <v>2228</v>
      </c>
      <c r="B7" s="1314">
        <v>0</v>
      </c>
      <c r="C7" s="1314">
        <v>7</v>
      </c>
      <c r="D7" s="1314">
        <v>0</v>
      </c>
      <c r="E7" s="1314">
        <v>1</v>
      </c>
      <c r="F7" s="1314">
        <f>SUM(B7:E7)</f>
        <v>8</v>
      </c>
      <c r="G7" s="1864"/>
      <c r="H7" s="1323">
        <v>13</v>
      </c>
    </row>
    <row r="8" spans="1:8">
      <c r="A8" s="1316" t="s">
        <v>41</v>
      </c>
      <c r="B8" s="1317">
        <f t="shared" ref="B8:E8" si="0">SUM(B5:B7)</f>
        <v>2</v>
      </c>
      <c r="C8" s="1317">
        <f t="shared" si="0"/>
        <v>16</v>
      </c>
      <c r="D8" s="1317">
        <f t="shared" si="0"/>
        <v>2</v>
      </c>
      <c r="E8" s="1317">
        <f t="shared" si="0"/>
        <v>2</v>
      </c>
      <c r="F8" s="1317">
        <f>SUM(F5:F7)</f>
        <v>22</v>
      </c>
      <c r="G8" s="1863"/>
      <c r="H8" s="1321">
        <f>SUM(H5:H7)</f>
        <v>28</v>
      </c>
    </row>
    <row r="9" spans="1:8">
      <c r="A9" s="1313" t="s">
        <v>2231</v>
      </c>
      <c r="B9" s="1314">
        <v>0</v>
      </c>
      <c r="C9" s="1314">
        <v>11</v>
      </c>
      <c r="D9" s="1314">
        <v>1</v>
      </c>
      <c r="E9" s="1314">
        <v>1</v>
      </c>
      <c r="F9" s="1314">
        <f>SUM(B9:E9)</f>
        <v>13</v>
      </c>
      <c r="G9" s="1864"/>
      <c r="H9" s="1323">
        <v>14</v>
      </c>
    </row>
    <row r="10" spans="1:8">
      <c r="A10" s="1313" t="s">
        <v>2234</v>
      </c>
      <c r="B10" s="1314">
        <v>3</v>
      </c>
      <c r="C10" s="1314">
        <v>13</v>
      </c>
      <c r="D10" s="1314">
        <v>1</v>
      </c>
      <c r="E10" s="1314">
        <v>0</v>
      </c>
      <c r="F10" s="1314">
        <f>SUM(B10:E10)</f>
        <v>17</v>
      </c>
      <c r="G10" s="1864"/>
      <c r="H10" s="1323">
        <v>19</v>
      </c>
    </row>
    <row r="11" spans="1:8">
      <c r="A11" s="1313" t="s">
        <v>2232</v>
      </c>
      <c r="B11" s="1314">
        <v>3</v>
      </c>
      <c r="C11" s="1314">
        <v>8</v>
      </c>
      <c r="D11" s="1314">
        <v>4</v>
      </c>
      <c r="E11" s="1314">
        <v>2</v>
      </c>
      <c r="F11" s="1314">
        <f>SUM(B11:E11)</f>
        <v>17</v>
      </c>
      <c r="G11" s="1864"/>
      <c r="H11" s="1323">
        <v>14</v>
      </c>
    </row>
    <row r="12" spans="1:8">
      <c r="A12" s="1316" t="s">
        <v>43</v>
      </c>
      <c r="B12" s="1317">
        <f t="shared" ref="B12:E12" si="1">SUM(B9:B11)</f>
        <v>6</v>
      </c>
      <c r="C12" s="1317">
        <f t="shared" si="1"/>
        <v>32</v>
      </c>
      <c r="D12" s="1317">
        <f t="shared" si="1"/>
        <v>6</v>
      </c>
      <c r="E12" s="1317">
        <f t="shared" si="1"/>
        <v>3</v>
      </c>
      <c r="F12" s="1317">
        <f>SUM(F9:F11)</f>
        <v>47</v>
      </c>
      <c r="G12" s="1863"/>
      <c r="H12" s="1321">
        <f>SUM(H9:H11)</f>
        <v>47</v>
      </c>
    </row>
    <row r="13" spans="1:8">
      <c r="A13" s="1318" t="s">
        <v>2238</v>
      </c>
      <c r="B13" s="1314">
        <v>2</v>
      </c>
      <c r="C13" s="1314">
        <v>10</v>
      </c>
      <c r="D13" s="1314">
        <v>4</v>
      </c>
      <c r="E13" s="1314">
        <v>0</v>
      </c>
      <c r="F13" s="1314">
        <f>SUM(B13:E13)</f>
        <v>16</v>
      </c>
      <c r="G13" s="1864"/>
      <c r="H13" s="1323">
        <v>8</v>
      </c>
    </row>
    <row r="14" spans="1:8">
      <c r="A14" s="1318" t="s">
        <v>2237</v>
      </c>
      <c r="B14" s="1314">
        <v>0</v>
      </c>
      <c r="C14" s="1314">
        <v>8</v>
      </c>
      <c r="D14" s="1314">
        <v>3</v>
      </c>
      <c r="E14" s="1314">
        <v>0</v>
      </c>
      <c r="F14" s="1314">
        <f>SUM(B14:E14)</f>
        <v>11</v>
      </c>
      <c r="G14" s="1864"/>
      <c r="H14" s="1323">
        <v>9</v>
      </c>
    </row>
    <row r="15" spans="1:8">
      <c r="A15" s="1318" t="s">
        <v>18</v>
      </c>
      <c r="B15" s="1314">
        <v>2</v>
      </c>
      <c r="C15" s="1314">
        <v>16</v>
      </c>
      <c r="D15" s="1314">
        <v>4</v>
      </c>
      <c r="E15" s="1314">
        <v>0</v>
      </c>
      <c r="F15" s="1314">
        <f>SUM(B15:E15)</f>
        <v>22</v>
      </c>
      <c r="G15" s="1864"/>
      <c r="H15" s="1323">
        <v>10</v>
      </c>
    </row>
    <row r="16" spans="1:8">
      <c r="A16" s="1316" t="s">
        <v>44</v>
      </c>
      <c r="B16" s="1317">
        <f t="shared" ref="B16:E16" si="2">SUM(B13:B15)</f>
        <v>4</v>
      </c>
      <c r="C16" s="1317">
        <f t="shared" si="2"/>
        <v>34</v>
      </c>
      <c r="D16" s="1317">
        <f t="shared" si="2"/>
        <v>11</v>
      </c>
      <c r="E16" s="1317">
        <f t="shared" si="2"/>
        <v>0</v>
      </c>
      <c r="F16" s="1317">
        <f>SUM(F13:F15)</f>
        <v>49</v>
      </c>
      <c r="G16" s="1863"/>
      <c r="H16" s="1321">
        <f>SUM(H13:H15)</f>
        <v>27</v>
      </c>
    </row>
    <row r="17" spans="1:8">
      <c r="A17" s="1319" t="s">
        <v>31</v>
      </c>
      <c r="B17" s="1312">
        <f t="shared" ref="B17:F17" si="3">SUM(B8,B12,B16)</f>
        <v>12</v>
      </c>
      <c r="C17" s="1312">
        <f t="shared" si="3"/>
        <v>82</v>
      </c>
      <c r="D17" s="1312">
        <f t="shared" si="3"/>
        <v>19</v>
      </c>
      <c r="E17" s="1312">
        <f t="shared" si="3"/>
        <v>5</v>
      </c>
      <c r="F17" s="1312">
        <f t="shared" si="3"/>
        <v>118</v>
      </c>
      <c r="G17" s="1863"/>
      <c r="H17" s="1321">
        <f>SUM(H8,H12,H16)</f>
        <v>102</v>
      </c>
    </row>
    <row r="18" spans="1:8">
      <c r="A18" s="1320" t="s">
        <v>2914</v>
      </c>
    </row>
  </sheetData>
  <printOptions horizontalCentered="1"/>
  <pageMargins left="0.59055118110236227" right="0.59055118110236227" top="0.78740157480314965" bottom="0.78740157480314965" header="0.19685039370078741" footer="0.19685039370078741"/>
  <pageSetup orientation="landscape" r:id="rId1"/>
  <rowBreaks count="1" manualBreakCount="1">
    <brk id="18"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35"/>
  <sheetViews>
    <sheetView zoomScaleNormal="100" workbookViewId="0">
      <selection activeCell="C7" sqref="C7"/>
    </sheetView>
  </sheetViews>
  <sheetFormatPr baseColWidth="10" defaultColWidth="11.42578125" defaultRowHeight="12.75"/>
  <cols>
    <col min="1" max="1" width="19" style="1308" customWidth="1"/>
    <col min="2" max="12" width="8.5703125" style="1308" customWidth="1"/>
    <col min="13" max="13" width="12.7109375" style="1308" customWidth="1"/>
    <col min="14" max="16384" width="11.42578125" style="1308"/>
  </cols>
  <sheetData>
    <row r="1" spans="1:12">
      <c r="A1" s="411" t="s">
        <v>651</v>
      </c>
    </row>
    <row r="2" spans="1:12">
      <c r="A2" s="914" t="s">
        <v>2916</v>
      </c>
      <c r="B2" s="1309"/>
      <c r="C2" s="1309"/>
      <c r="D2" s="1309"/>
      <c r="E2" s="1309"/>
      <c r="F2" s="1309"/>
      <c r="G2" s="1309"/>
      <c r="H2" s="1309"/>
    </row>
    <row r="3" spans="1:12">
      <c r="A3" s="915" t="s">
        <v>5125</v>
      </c>
      <c r="B3" s="1310"/>
      <c r="C3" s="1310"/>
      <c r="D3" s="1310"/>
      <c r="E3" s="1310"/>
      <c r="F3" s="1310"/>
      <c r="G3" s="1310"/>
      <c r="H3" s="1324"/>
    </row>
    <row r="4" spans="1:12">
      <c r="A4" s="1312" t="s">
        <v>367</v>
      </c>
      <c r="B4" s="1325" t="s">
        <v>2281</v>
      </c>
      <c r="C4" s="1325" t="s">
        <v>2282</v>
      </c>
      <c r="D4" s="1325" t="s">
        <v>2283</v>
      </c>
      <c r="E4" s="1325" t="s">
        <v>2284</v>
      </c>
      <c r="F4" s="1325" t="s">
        <v>2285</v>
      </c>
      <c r="G4" s="1325" t="s">
        <v>2286</v>
      </c>
      <c r="H4" s="1325" t="s">
        <v>2287</v>
      </c>
      <c r="I4" s="1325" t="s">
        <v>2288</v>
      </c>
      <c r="J4" s="1325" t="s">
        <v>2289</v>
      </c>
      <c r="K4" s="1325" t="s">
        <v>2275</v>
      </c>
      <c r="L4" s="1325" t="s">
        <v>2291</v>
      </c>
    </row>
    <row r="5" spans="1:12">
      <c r="A5" s="1326" t="s">
        <v>426</v>
      </c>
      <c r="B5" s="1314">
        <v>3</v>
      </c>
      <c r="C5" s="1314">
        <v>3</v>
      </c>
      <c r="D5" s="1314">
        <v>9</v>
      </c>
      <c r="E5" s="1327">
        <v>12</v>
      </c>
      <c r="F5" s="1327">
        <v>17</v>
      </c>
      <c r="G5" s="1327">
        <v>18</v>
      </c>
      <c r="H5" s="1327">
        <v>19</v>
      </c>
      <c r="I5" s="1328">
        <v>19</v>
      </c>
      <c r="J5" s="1328">
        <v>22</v>
      </c>
      <c r="K5" s="1328">
        <v>24</v>
      </c>
      <c r="L5" s="1328">
        <v>22</v>
      </c>
    </row>
    <row r="6" spans="1:12">
      <c r="A6" s="1326" t="s">
        <v>427</v>
      </c>
      <c r="B6" s="1314">
        <v>9</v>
      </c>
      <c r="C6" s="1314">
        <v>19</v>
      </c>
      <c r="D6" s="1314">
        <v>24</v>
      </c>
      <c r="E6" s="1327">
        <v>26</v>
      </c>
      <c r="F6" s="1327">
        <v>38</v>
      </c>
      <c r="G6" s="1327">
        <v>42</v>
      </c>
      <c r="H6" s="1327">
        <v>42</v>
      </c>
      <c r="I6" s="1328">
        <v>51</v>
      </c>
      <c r="J6" s="1328">
        <v>53</v>
      </c>
      <c r="K6" s="1328">
        <v>45</v>
      </c>
      <c r="L6" s="1328">
        <v>47</v>
      </c>
    </row>
    <row r="7" spans="1:12">
      <c r="A7" s="1326" t="s">
        <v>428</v>
      </c>
      <c r="B7" s="1314">
        <v>9</v>
      </c>
      <c r="C7" s="1314">
        <v>20</v>
      </c>
      <c r="D7" s="1314">
        <v>26</v>
      </c>
      <c r="E7" s="1327">
        <v>39</v>
      </c>
      <c r="F7" s="1327">
        <v>45</v>
      </c>
      <c r="G7" s="1327">
        <v>46</v>
      </c>
      <c r="H7" s="1327">
        <v>47</v>
      </c>
      <c r="I7" s="1328">
        <v>43</v>
      </c>
      <c r="J7" s="1328">
        <v>48</v>
      </c>
      <c r="K7" s="1328">
        <v>50</v>
      </c>
      <c r="L7" s="1328">
        <v>49</v>
      </c>
    </row>
    <row r="8" spans="1:12">
      <c r="A8" s="1319" t="s">
        <v>31</v>
      </c>
      <c r="B8" s="1312">
        <f t="shared" ref="B8:L8" si="0">SUM(B5:B7)</f>
        <v>21</v>
      </c>
      <c r="C8" s="1312">
        <f t="shared" si="0"/>
        <v>42</v>
      </c>
      <c r="D8" s="1312">
        <f t="shared" si="0"/>
        <v>59</v>
      </c>
      <c r="E8" s="1312">
        <f t="shared" si="0"/>
        <v>77</v>
      </c>
      <c r="F8" s="1312">
        <f t="shared" si="0"/>
        <v>100</v>
      </c>
      <c r="G8" s="1312">
        <f t="shared" si="0"/>
        <v>106</v>
      </c>
      <c r="H8" s="1312">
        <f t="shared" si="0"/>
        <v>108</v>
      </c>
      <c r="I8" s="1312">
        <f t="shared" si="0"/>
        <v>113</v>
      </c>
      <c r="J8" s="1312">
        <f t="shared" si="0"/>
        <v>123</v>
      </c>
      <c r="K8" s="1312">
        <f t="shared" ref="K8" si="1">SUM(K5:K7)</f>
        <v>119</v>
      </c>
      <c r="L8" s="1312">
        <f t="shared" si="0"/>
        <v>118</v>
      </c>
    </row>
    <row r="9" spans="1:12">
      <c r="A9" s="1320" t="s">
        <v>53</v>
      </c>
    </row>
    <row r="11" spans="1:12">
      <c r="A11" s="1329"/>
      <c r="B11" s="1330"/>
      <c r="C11" s="1331"/>
      <c r="D11" s="1331"/>
      <c r="E11" s="1331"/>
      <c r="F11" s="1331"/>
      <c r="G11" s="1331"/>
      <c r="H11" s="1332"/>
    </row>
    <row r="12" spans="1:12">
      <c r="A12" s="1330"/>
      <c r="B12" s="1330"/>
      <c r="C12" s="1330"/>
      <c r="D12" s="1330"/>
      <c r="E12" s="1330"/>
      <c r="F12" s="1330"/>
      <c r="G12" s="1330"/>
      <c r="H12" s="1330"/>
    </row>
    <row r="13" spans="1:12">
      <c r="A13" s="1330"/>
      <c r="B13" s="1333"/>
      <c r="C13" s="1333"/>
      <c r="D13" s="1333"/>
      <c r="E13" s="1333"/>
      <c r="F13" s="1333"/>
      <c r="G13" s="1333"/>
      <c r="H13" s="1334"/>
    </row>
    <row r="14" spans="1:12">
      <c r="A14" s="1330"/>
      <c r="B14" s="1333"/>
      <c r="C14" s="1333"/>
      <c r="D14" s="1333"/>
      <c r="E14" s="1333"/>
      <c r="F14" s="1333"/>
      <c r="G14" s="1333"/>
      <c r="H14" s="1334"/>
    </row>
    <row r="15" spans="1:12">
      <c r="A15" s="1330"/>
      <c r="B15" s="1333"/>
      <c r="C15" s="1333"/>
      <c r="D15" s="1333"/>
      <c r="E15" s="1333"/>
      <c r="F15" s="1333"/>
      <c r="G15" s="1333"/>
      <c r="H15" s="1334"/>
    </row>
    <row r="16" spans="1:12">
      <c r="A16" s="1330"/>
      <c r="B16" s="1333"/>
      <c r="C16" s="1333"/>
      <c r="D16" s="1333"/>
      <c r="E16" s="1333"/>
      <c r="F16" s="1333"/>
      <c r="G16" s="1333"/>
      <c r="H16" s="1334"/>
    </row>
    <row r="17" spans="1:8">
      <c r="A17" s="1330"/>
      <c r="B17" s="1333"/>
      <c r="C17" s="1333"/>
      <c r="D17" s="1333"/>
      <c r="E17" s="1333"/>
      <c r="F17" s="1333"/>
      <c r="G17" s="1333"/>
      <c r="H17" s="1334"/>
    </row>
    <row r="18" spans="1:8">
      <c r="A18" s="1330"/>
      <c r="B18" s="1333"/>
      <c r="C18" s="1333"/>
      <c r="D18" s="1333"/>
      <c r="E18" s="1333"/>
      <c r="F18" s="1333"/>
      <c r="G18" s="1333"/>
      <c r="H18" s="1334"/>
    </row>
    <row r="19" spans="1:8">
      <c r="A19" s="1330"/>
      <c r="B19" s="1333"/>
      <c r="C19" s="1333"/>
      <c r="D19" s="1333"/>
      <c r="E19" s="1333"/>
      <c r="F19" s="1333"/>
      <c r="G19" s="1333"/>
      <c r="H19" s="1334"/>
    </row>
    <row r="20" spans="1:8">
      <c r="A20" s="1330"/>
      <c r="B20" s="1333"/>
      <c r="C20" s="1333"/>
      <c r="D20" s="1333"/>
      <c r="E20" s="1333"/>
      <c r="F20" s="1333"/>
      <c r="G20" s="1333"/>
      <c r="H20" s="1334"/>
    </row>
    <row r="21" spans="1:8">
      <c r="A21" s="1330"/>
      <c r="B21" s="1333"/>
      <c r="C21" s="1333"/>
      <c r="D21" s="1333"/>
      <c r="E21" s="1333"/>
      <c r="F21" s="1333"/>
      <c r="G21" s="1333"/>
      <c r="H21" s="1334"/>
    </row>
    <row r="22" spans="1:8">
      <c r="A22" s="1330"/>
      <c r="B22" s="1333"/>
      <c r="C22" s="1333"/>
      <c r="D22" s="1333"/>
      <c r="E22" s="1333"/>
      <c r="F22" s="1333"/>
      <c r="G22" s="1333"/>
      <c r="H22" s="1334"/>
    </row>
    <row r="23" spans="1:8">
      <c r="A23" s="1330"/>
      <c r="B23" s="1333"/>
      <c r="C23" s="1333"/>
      <c r="D23" s="1333"/>
      <c r="E23" s="1333"/>
      <c r="F23" s="1333"/>
      <c r="G23" s="1333"/>
      <c r="H23" s="1334"/>
    </row>
    <row r="24" spans="1:8">
      <c r="A24" s="1330"/>
      <c r="B24" s="1333"/>
      <c r="C24" s="1333"/>
      <c r="D24" s="1333"/>
      <c r="E24" s="1333"/>
      <c r="F24" s="1333"/>
      <c r="G24" s="1333"/>
      <c r="H24" s="1334"/>
    </row>
    <row r="25" spans="1:8">
      <c r="A25" s="1330"/>
      <c r="B25" s="1333"/>
      <c r="C25" s="1333"/>
      <c r="D25" s="1333"/>
      <c r="E25" s="1333"/>
      <c r="F25" s="1333"/>
      <c r="G25" s="1333"/>
      <c r="H25" s="1334"/>
    </row>
    <row r="26" spans="1:8">
      <c r="A26" s="1335"/>
      <c r="B26" s="1335"/>
      <c r="C26" s="1335"/>
      <c r="D26" s="1335"/>
      <c r="E26" s="1335"/>
      <c r="F26" s="1335"/>
      <c r="G26" s="1335"/>
      <c r="H26" s="1334"/>
    </row>
    <row r="27" spans="1:8">
      <c r="A27" s="1330"/>
      <c r="B27" s="1330"/>
      <c r="C27" s="1330"/>
      <c r="D27" s="1330"/>
      <c r="E27" s="1330"/>
      <c r="F27" s="1330"/>
      <c r="G27" s="1330"/>
      <c r="H27" s="1330"/>
    </row>
    <row r="28" spans="1:8">
      <c r="A28" s="1330"/>
      <c r="B28" s="1333"/>
      <c r="C28" s="1333"/>
      <c r="D28" s="1333"/>
      <c r="E28" s="1333"/>
      <c r="F28" s="1333"/>
      <c r="G28" s="1333"/>
      <c r="H28" s="1334"/>
    </row>
    <row r="29" spans="1:8">
      <c r="A29" s="1330"/>
      <c r="B29" s="1333"/>
      <c r="C29" s="1333"/>
      <c r="D29" s="1333"/>
      <c r="E29" s="1333"/>
      <c r="F29" s="1333"/>
      <c r="G29" s="1333"/>
      <c r="H29" s="1334"/>
    </row>
    <row r="30" spans="1:8">
      <c r="A30" s="1330"/>
      <c r="B30" s="1333"/>
      <c r="C30" s="1333"/>
      <c r="D30" s="1333"/>
      <c r="E30" s="1333"/>
      <c r="F30" s="1333"/>
      <c r="G30" s="1333"/>
      <c r="H30" s="1334"/>
    </row>
    <row r="31" spans="1:8">
      <c r="A31" s="1335"/>
      <c r="B31" s="1335"/>
      <c r="C31" s="1335"/>
      <c r="D31" s="1335"/>
      <c r="E31" s="1335"/>
      <c r="F31" s="1335"/>
      <c r="G31" s="1335"/>
      <c r="H31" s="1334"/>
    </row>
    <row r="32" spans="1:8">
      <c r="A32" s="1330"/>
      <c r="B32" s="1330"/>
      <c r="C32" s="1330"/>
      <c r="D32" s="1330"/>
      <c r="E32" s="1330"/>
      <c r="F32" s="1330"/>
      <c r="G32" s="1330"/>
      <c r="H32" s="1330"/>
    </row>
    <row r="33" spans="1:8">
      <c r="A33" s="1336"/>
      <c r="B33" s="1333"/>
      <c r="C33" s="1333"/>
      <c r="D33" s="1333"/>
      <c r="E33" s="1333"/>
      <c r="F33" s="1333"/>
      <c r="G33" s="1333"/>
      <c r="H33" s="1334"/>
    </row>
    <row r="34" spans="1:8">
      <c r="A34" s="1336"/>
      <c r="B34" s="1333"/>
      <c r="C34" s="1333"/>
      <c r="D34" s="1333"/>
      <c r="E34" s="1333"/>
      <c r="F34" s="1333"/>
      <c r="G34" s="1333"/>
      <c r="H34" s="1334"/>
    </row>
    <row r="35" spans="1:8">
      <c r="A35" s="1336"/>
      <c r="B35" s="1333"/>
      <c r="C35" s="1333"/>
      <c r="D35" s="1333"/>
      <c r="E35" s="1333"/>
      <c r="F35" s="1333"/>
      <c r="G35" s="1333"/>
      <c r="H35" s="1334"/>
    </row>
  </sheetData>
  <printOptions horizontalCentered="1"/>
  <pageMargins left="0.59055118110236227" right="0.59055118110236227" top="0.78740157480314965" bottom="0.78740157480314965" header="0.19685039370078741" footer="0.19685039370078741"/>
  <pageSetup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13"/>
  <sheetViews>
    <sheetView zoomScaleNormal="100" workbookViewId="0">
      <selection activeCell="C7" sqref="C7"/>
    </sheetView>
  </sheetViews>
  <sheetFormatPr baseColWidth="10" defaultColWidth="11.42578125" defaultRowHeight="12.75"/>
  <cols>
    <col min="1" max="1" width="19.85546875" style="1308" customWidth="1"/>
    <col min="2" max="12" width="9.5703125" style="1308" customWidth="1"/>
    <col min="13" max="13" width="12.7109375" style="1308" customWidth="1"/>
    <col min="14" max="16384" width="11.42578125" style="1308"/>
  </cols>
  <sheetData>
    <row r="1" spans="1:12">
      <c r="A1" s="411" t="s">
        <v>651</v>
      </c>
    </row>
    <row r="2" spans="1:12">
      <c r="A2" s="914" t="s">
        <v>2917</v>
      </c>
      <c r="B2" s="1309"/>
      <c r="C2" s="1309"/>
      <c r="D2" s="1309"/>
      <c r="E2" s="1309"/>
      <c r="F2" s="1309"/>
      <c r="G2" s="1309"/>
    </row>
    <row r="3" spans="1:12">
      <c r="A3" s="915" t="s">
        <v>5337</v>
      </c>
      <c r="B3" s="1324"/>
      <c r="C3" s="1324"/>
      <c r="D3" s="1324"/>
      <c r="E3" s="1324"/>
      <c r="F3" s="1324"/>
      <c r="G3" s="1324"/>
    </row>
    <row r="4" spans="1:12">
      <c r="A4" s="1312" t="s">
        <v>367</v>
      </c>
      <c r="B4" s="1325" t="s">
        <v>2281</v>
      </c>
      <c r="C4" s="1325" t="s">
        <v>2282</v>
      </c>
      <c r="D4" s="1325" t="s">
        <v>2283</v>
      </c>
      <c r="E4" s="1325" t="s">
        <v>2284</v>
      </c>
      <c r="F4" s="1325" t="s">
        <v>2285</v>
      </c>
      <c r="G4" s="1325" t="s">
        <v>2286</v>
      </c>
      <c r="H4" s="1325" t="s">
        <v>2287</v>
      </c>
      <c r="I4" s="1325" t="s">
        <v>2288</v>
      </c>
      <c r="J4" s="1325" t="s">
        <v>2289</v>
      </c>
      <c r="K4" s="1325" t="s">
        <v>2290</v>
      </c>
      <c r="L4" s="1325" t="s">
        <v>2291</v>
      </c>
    </row>
    <row r="5" spans="1:12">
      <c r="A5" s="1326" t="s">
        <v>426</v>
      </c>
      <c r="B5" s="1314">
        <v>9</v>
      </c>
      <c r="C5" s="1314">
        <v>24</v>
      </c>
      <c r="D5" s="1314">
        <v>14</v>
      </c>
      <c r="E5" s="1314">
        <v>15</v>
      </c>
      <c r="F5" s="1314">
        <v>24</v>
      </c>
      <c r="G5" s="1314">
        <v>32</v>
      </c>
      <c r="H5" s="1314">
        <v>34</v>
      </c>
      <c r="I5" s="1328">
        <v>36</v>
      </c>
      <c r="J5" s="1328">
        <v>28</v>
      </c>
      <c r="K5" s="1328">
        <v>34</v>
      </c>
      <c r="L5" s="1328">
        <v>28</v>
      </c>
    </row>
    <row r="6" spans="1:12">
      <c r="A6" s="1326" t="s">
        <v>427</v>
      </c>
      <c r="B6" s="1314">
        <v>2</v>
      </c>
      <c r="C6" s="1314">
        <v>7</v>
      </c>
      <c r="D6" s="1314">
        <v>20</v>
      </c>
      <c r="E6" s="1314">
        <v>23</v>
      </c>
      <c r="F6" s="1314">
        <v>29</v>
      </c>
      <c r="G6" s="1314">
        <v>41</v>
      </c>
      <c r="H6" s="1314">
        <v>45</v>
      </c>
      <c r="I6" s="1328">
        <v>47</v>
      </c>
      <c r="J6" s="1328">
        <v>43</v>
      </c>
      <c r="K6" s="1328">
        <v>42</v>
      </c>
      <c r="L6" s="1328">
        <v>47</v>
      </c>
    </row>
    <row r="7" spans="1:12">
      <c r="A7" s="1326" t="s">
        <v>428</v>
      </c>
      <c r="B7" s="1314">
        <v>14</v>
      </c>
      <c r="C7" s="1314">
        <v>16</v>
      </c>
      <c r="D7" s="1314">
        <v>28</v>
      </c>
      <c r="E7" s="1314">
        <v>30</v>
      </c>
      <c r="F7" s="1314">
        <v>37</v>
      </c>
      <c r="G7" s="1314">
        <v>47</v>
      </c>
      <c r="H7" s="1314">
        <v>45</v>
      </c>
      <c r="I7" s="1328">
        <v>42</v>
      </c>
      <c r="J7" s="1328">
        <v>38</v>
      </c>
      <c r="K7" s="1328">
        <v>32</v>
      </c>
      <c r="L7" s="1328">
        <v>27</v>
      </c>
    </row>
    <row r="8" spans="1:12">
      <c r="A8" s="1319" t="s">
        <v>31</v>
      </c>
      <c r="B8" s="1312">
        <f t="shared" ref="B8:L8" si="0">SUM(B5:B7)</f>
        <v>25</v>
      </c>
      <c r="C8" s="1312">
        <f t="shared" si="0"/>
        <v>47</v>
      </c>
      <c r="D8" s="1312">
        <f t="shared" si="0"/>
        <v>62</v>
      </c>
      <c r="E8" s="1312">
        <f t="shared" si="0"/>
        <v>68</v>
      </c>
      <c r="F8" s="1312">
        <f t="shared" si="0"/>
        <v>90</v>
      </c>
      <c r="G8" s="1312">
        <f t="shared" si="0"/>
        <v>120</v>
      </c>
      <c r="H8" s="1312">
        <f t="shared" si="0"/>
        <v>124</v>
      </c>
      <c r="I8" s="1312">
        <f t="shared" si="0"/>
        <v>125</v>
      </c>
      <c r="J8" s="1312">
        <f t="shared" si="0"/>
        <v>109</v>
      </c>
      <c r="K8" s="1312">
        <f t="shared" ref="K8" si="1">SUM(K5:K7)</f>
        <v>108</v>
      </c>
      <c r="L8" s="1312">
        <f t="shared" si="0"/>
        <v>102</v>
      </c>
    </row>
    <row r="9" spans="1:12" s="1338" customFormat="1">
      <c r="A9" s="1339" t="s">
        <v>2293</v>
      </c>
      <c r="B9" s="1337"/>
      <c r="C9" s="1337"/>
      <c r="D9" s="1337"/>
      <c r="E9" s="1337"/>
      <c r="F9" s="1337"/>
      <c r="G9" s="1337"/>
      <c r="H9" s="1337"/>
      <c r="I9" s="1337"/>
      <c r="J9" s="1337"/>
      <c r="K9" s="1337"/>
      <c r="L9" s="1337"/>
    </row>
    <row r="10" spans="1:12" s="1338" customFormat="1">
      <c r="A10" s="1320" t="s">
        <v>53</v>
      </c>
      <c r="B10" s="1337"/>
      <c r="C10" s="1337"/>
      <c r="D10" s="1337"/>
      <c r="E10" s="1337"/>
      <c r="F10" s="1337"/>
      <c r="G10" s="1337"/>
      <c r="H10" s="1337"/>
      <c r="I10" s="1337"/>
      <c r="J10" s="1337"/>
      <c r="K10" s="1337"/>
      <c r="L10" s="1337"/>
    </row>
    <row r="13" spans="1:12">
      <c r="A13" s="2351"/>
      <c r="B13" s="2351"/>
    </row>
  </sheetData>
  <mergeCells count="1">
    <mergeCell ref="A13:B13"/>
  </mergeCells>
  <printOptions horizontalCentered="1"/>
  <pageMargins left="0.59055118110236227" right="0.59055118110236227" top="0.78740157480314965" bottom="0.78740157480314965" header="0.19685039370078741" footer="0.19685039370078741"/>
  <pageSetup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7"/>
  <sheetViews>
    <sheetView zoomScaleNormal="100" workbookViewId="0">
      <selection activeCell="C7" sqref="C7"/>
    </sheetView>
  </sheetViews>
  <sheetFormatPr baseColWidth="10" defaultColWidth="11.42578125" defaultRowHeight="12.75"/>
  <cols>
    <col min="1" max="1" width="25.85546875" style="1308" customWidth="1"/>
    <col min="2" max="12" width="7.7109375" style="1308" customWidth="1"/>
    <col min="13" max="13" width="12.7109375" style="1308" customWidth="1"/>
    <col min="14" max="16384" width="11.42578125" style="1308"/>
  </cols>
  <sheetData>
    <row r="1" spans="1:12">
      <c r="A1" s="411" t="s">
        <v>651</v>
      </c>
    </row>
    <row r="2" spans="1:12">
      <c r="A2" s="914" t="s">
        <v>2927</v>
      </c>
      <c r="B2" s="1309"/>
      <c r="C2" s="1309"/>
      <c r="D2" s="1309"/>
      <c r="E2" s="1309"/>
      <c r="F2" s="1309"/>
      <c r="G2" s="1309"/>
    </row>
    <row r="3" spans="1:12">
      <c r="A3" s="915" t="s">
        <v>5745</v>
      </c>
      <c r="B3" s="1324"/>
      <c r="C3" s="1324"/>
      <c r="D3" s="1324"/>
      <c r="E3" s="1324"/>
      <c r="F3" s="1324"/>
      <c r="G3" s="1324"/>
    </row>
    <row r="4" spans="1:12">
      <c r="A4" s="1889" t="s">
        <v>5746</v>
      </c>
      <c r="B4" s="1325" t="s">
        <v>2918</v>
      </c>
      <c r="C4" s="1325" t="s">
        <v>2919</v>
      </c>
      <c r="D4" s="1325" t="s">
        <v>2920</v>
      </c>
      <c r="E4" s="1325" t="s">
        <v>2921</v>
      </c>
      <c r="F4" s="1325" t="s">
        <v>2922</v>
      </c>
      <c r="G4" s="1325" t="s">
        <v>2923</v>
      </c>
      <c r="H4" s="1325" t="s">
        <v>2924</v>
      </c>
      <c r="I4" s="1325" t="s">
        <v>2321</v>
      </c>
      <c r="J4" s="1325" t="s">
        <v>2272</v>
      </c>
      <c r="K4" s="1325" t="s">
        <v>2275</v>
      </c>
      <c r="L4" s="1325" t="s">
        <v>2291</v>
      </c>
    </row>
    <row r="5" spans="1:12">
      <c r="A5" s="1340" t="s">
        <v>2668</v>
      </c>
      <c r="B5" s="1323">
        <v>25</v>
      </c>
      <c r="C5" s="1323">
        <v>47</v>
      </c>
      <c r="D5" s="1323">
        <v>62</v>
      </c>
      <c r="E5" s="1323">
        <v>68</v>
      </c>
      <c r="F5" s="1323">
        <v>90</v>
      </c>
      <c r="G5" s="1323">
        <v>120</v>
      </c>
      <c r="H5" s="1323">
        <v>124</v>
      </c>
      <c r="I5" s="1328">
        <v>125</v>
      </c>
      <c r="J5" s="1328">
        <v>109</v>
      </c>
      <c r="K5" s="1328">
        <v>108</v>
      </c>
      <c r="L5" s="1328">
        <v>102</v>
      </c>
    </row>
    <row r="6" spans="1:12">
      <c r="A6" s="1340" t="s">
        <v>2925</v>
      </c>
      <c r="B6" s="1323">
        <v>21</v>
      </c>
      <c r="C6" s="1323">
        <v>42</v>
      </c>
      <c r="D6" s="1323">
        <v>59</v>
      </c>
      <c r="E6" s="1323">
        <v>77</v>
      </c>
      <c r="F6" s="1323">
        <v>100</v>
      </c>
      <c r="G6" s="1323">
        <v>106</v>
      </c>
      <c r="H6" s="1323">
        <v>108</v>
      </c>
      <c r="I6" s="1328">
        <v>113</v>
      </c>
      <c r="J6" s="1328">
        <v>123</v>
      </c>
      <c r="K6" s="1328">
        <v>119</v>
      </c>
      <c r="L6" s="1328">
        <v>118</v>
      </c>
    </row>
    <row r="7" spans="1:12">
      <c r="A7" s="1320" t="s">
        <v>53</v>
      </c>
    </row>
  </sheetData>
  <printOptions horizontalCentered="1"/>
  <pageMargins left="0.59055118110236227" right="0.59055118110236227" top="0.78740157480314965" bottom="0.78740157480314965" header="0.19685039370078741" footer="0.19685039370078741"/>
  <pageSetup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07"/>
  <sheetViews>
    <sheetView workbookViewId="0">
      <selection activeCell="C7" sqref="C7"/>
    </sheetView>
  </sheetViews>
  <sheetFormatPr baseColWidth="10" defaultColWidth="11.42578125" defaultRowHeight="12.75"/>
  <cols>
    <col min="1" max="1" width="35.7109375" style="159" customWidth="1"/>
    <col min="2" max="2" width="10.42578125" style="159" bestFit="1" customWidth="1"/>
    <col min="3" max="3" width="9.85546875" style="159" customWidth="1"/>
    <col min="4" max="4" width="30.7109375" style="159" customWidth="1"/>
    <col min="5" max="5" width="23" style="159" customWidth="1"/>
    <col min="6" max="6" width="13" style="159" customWidth="1"/>
    <col min="7" max="7" width="20.7109375" style="159" customWidth="1"/>
    <col min="8" max="16384" width="11.42578125" style="159"/>
  </cols>
  <sheetData>
    <row r="1" spans="1:7">
      <c r="A1" s="411" t="s">
        <v>651</v>
      </c>
      <c r="B1" s="912"/>
      <c r="C1" s="158"/>
      <c r="D1" s="158"/>
    </row>
    <row r="2" spans="1:7">
      <c r="A2" s="914" t="s">
        <v>2928</v>
      </c>
      <c r="B2" s="912"/>
      <c r="C2" s="158"/>
      <c r="D2" s="158"/>
    </row>
    <row r="3" spans="1:7">
      <c r="A3" s="915" t="s">
        <v>5747</v>
      </c>
      <c r="B3" s="913"/>
      <c r="C3" s="913"/>
      <c r="D3" s="913"/>
    </row>
    <row r="4" spans="1:7" ht="51">
      <c r="A4" s="1698" t="s">
        <v>1922</v>
      </c>
      <c r="B4" s="1701" t="s">
        <v>2251</v>
      </c>
      <c r="C4" s="1701" t="s">
        <v>367</v>
      </c>
      <c r="D4" s="1701" t="s">
        <v>2224</v>
      </c>
      <c r="E4" s="1701" t="s">
        <v>2189</v>
      </c>
      <c r="F4" s="1704" t="s">
        <v>2252</v>
      </c>
      <c r="G4" s="1702" t="s">
        <v>2926</v>
      </c>
    </row>
    <row r="5" spans="1:7">
      <c r="A5" s="1721" t="s">
        <v>2733</v>
      </c>
      <c r="B5" s="1720" t="s">
        <v>655</v>
      </c>
      <c r="C5" s="1342" t="s">
        <v>426</v>
      </c>
      <c r="D5" s="1344" t="s">
        <v>21</v>
      </c>
      <c r="E5" s="1345" t="s">
        <v>2256</v>
      </c>
      <c r="F5" s="1342">
        <v>2010</v>
      </c>
      <c r="G5" s="1342" t="s">
        <v>2257</v>
      </c>
    </row>
    <row r="6" spans="1:7">
      <c r="A6" s="1721" t="s">
        <v>2734</v>
      </c>
      <c r="B6" s="1720" t="s">
        <v>655</v>
      </c>
      <c r="C6" s="1342" t="s">
        <v>426</v>
      </c>
      <c r="D6" s="1344" t="s">
        <v>21</v>
      </c>
      <c r="E6" s="1345" t="s">
        <v>2255</v>
      </c>
      <c r="F6" s="1342">
        <v>2014</v>
      </c>
      <c r="G6" s="1342" t="s">
        <v>1999</v>
      </c>
    </row>
    <row r="7" spans="1:7">
      <c r="A7" s="1721" t="s">
        <v>2747</v>
      </c>
      <c r="B7" s="1720" t="s">
        <v>653</v>
      </c>
      <c r="C7" s="1341" t="s">
        <v>426</v>
      </c>
      <c r="D7" s="1344" t="s">
        <v>21</v>
      </c>
      <c r="E7" s="1345" t="s">
        <v>2258</v>
      </c>
      <c r="F7" s="1342">
        <v>2012</v>
      </c>
      <c r="G7" s="1342">
        <v>2015</v>
      </c>
    </row>
    <row r="8" spans="1:7">
      <c r="A8" s="1721" t="s">
        <v>2813</v>
      </c>
      <c r="B8" s="1720" t="s">
        <v>653</v>
      </c>
      <c r="C8" s="1341" t="s">
        <v>426</v>
      </c>
      <c r="D8" s="1344" t="s">
        <v>21</v>
      </c>
      <c r="E8" s="1345" t="s">
        <v>2258</v>
      </c>
      <c r="F8" s="1342">
        <v>2015</v>
      </c>
      <c r="G8" s="1343" t="s">
        <v>1999</v>
      </c>
    </row>
    <row r="9" spans="1:7">
      <c r="A9" s="1721" t="s">
        <v>2677</v>
      </c>
      <c r="B9" s="1720" t="s">
        <v>655</v>
      </c>
      <c r="C9" s="1342" t="s">
        <v>426</v>
      </c>
      <c r="D9" s="1344" t="s">
        <v>2229</v>
      </c>
      <c r="E9" s="1345" t="s">
        <v>2253</v>
      </c>
      <c r="F9" s="1342">
        <v>2008</v>
      </c>
      <c r="G9" s="1343" t="s">
        <v>2254</v>
      </c>
    </row>
    <row r="10" spans="1:7">
      <c r="A10" s="1721" t="s">
        <v>5126</v>
      </c>
      <c r="B10" s="1720" t="s">
        <v>655</v>
      </c>
      <c r="C10" s="1342" t="s">
        <v>426</v>
      </c>
      <c r="D10" s="1344" t="s">
        <v>2229</v>
      </c>
      <c r="E10" s="1345" t="s">
        <v>2255</v>
      </c>
      <c r="F10" s="1342">
        <v>2011</v>
      </c>
      <c r="G10" s="1342">
        <v>2014</v>
      </c>
    </row>
    <row r="11" spans="1:7">
      <c r="A11" s="1721" t="s">
        <v>2778</v>
      </c>
      <c r="B11" s="1720" t="s">
        <v>655</v>
      </c>
      <c r="C11" s="1342" t="s">
        <v>426</v>
      </c>
      <c r="D11" s="1344" t="s">
        <v>2229</v>
      </c>
      <c r="E11" s="1345" t="s">
        <v>2253</v>
      </c>
      <c r="F11" s="1342">
        <v>2011</v>
      </c>
      <c r="G11" s="1343" t="s">
        <v>2272</v>
      </c>
    </row>
    <row r="12" spans="1:7">
      <c r="A12" s="1721" t="s">
        <v>2786</v>
      </c>
      <c r="B12" s="1720" t="s">
        <v>655</v>
      </c>
      <c r="C12" s="1342" t="s">
        <v>426</v>
      </c>
      <c r="D12" s="1344" t="s">
        <v>2229</v>
      </c>
      <c r="E12" s="1345" t="s">
        <v>2255</v>
      </c>
      <c r="F12" s="1342">
        <v>2011</v>
      </c>
      <c r="G12" s="1343" t="s">
        <v>2272</v>
      </c>
    </row>
    <row r="13" spans="1:7">
      <c r="A13" s="1721" t="s">
        <v>2790</v>
      </c>
      <c r="B13" s="1720" t="s">
        <v>655</v>
      </c>
      <c r="C13" s="1342" t="s">
        <v>426</v>
      </c>
      <c r="D13" s="1344" t="s">
        <v>2229</v>
      </c>
      <c r="E13" s="1345" t="s">
        <v>2256</v>
      </c>
      <c r="F13" s="1342">
        <v>2010</v>
      </c>
      <c r="G13" s="1342" t="s">
        <v>2257</v>
      </c>
    </row>
    <row r="14" spans="1:7">
      <c r="A14" s="1721" t="s">
        <v>2792</v>
      </c>
      <c r="B14" s="1720" t="s">
        <v>655</v>
      </c>
      <c r="C14" s="1341" t="s">
        <v>426</v>
      </c>
      <c r="D14" s="1344" t="s">
        <v>2229</v>
      </c>
      <c r="E14" s="1345" t="s">
        <v>2258</v>
      </c>
      <c r="F14" s="1342">
        <v>2008</v>
      </c>
      <c r="G14" s="1343" t="s">
        <v>2271</v>
      </c>
    </row>
    <row r="15" spans="1:7">
      <c r="A15" s="1721" t="s">
        <v>2841</v>
      </c>
      <c r="B15" s="1720" t="s">
        <v>655</v>
      </c>
      <c r="C15" s="1342" t="s">
        <v>426</v>
      </c>
      <c r="D15" s="1344" t="s">
        <v>2229</v>
      </c>
      <c r="E15" s="1345" t="s">
        <v>2256</v>
      </c>
      <c r="F15" s="1342">
        <v>2010</v>
      </c>
      <c r="G15" s="1342">
        <v>2014</v>
      </c>
    </row>
    <row r="16" spans="1:7">
      <c r="A16" s="1721" t="s">
        <v>2858</v>
      </c>
      <c r="B16" s="1720" t="s">
        <v>655</v>
      </c>
      <c r="C16" s="1342" t="s">
        <v>426</v>
      </c>
      <c r="D16" s="1344" t="s">
        <v>2229</v>
      </c>
      <c r="E16" s="1345" t="s">
        <v>2253</v>
      </c>
      <c r="F16" s="1342">
        <v>2011</v>
      </c>
      <c r="G16" s="1343" t="s">
        <v>2272</v>
      </c>
    </row>
    <row r="17" spans="1:7">
      <c r="A17" s="1721" t="s">
        <v>2868</v>
      </c>
      <c r="B17" s="1720" t="s">
        <v>655</v>
      </c>
      <c r="C17" s="1342" t="s">
        <v>426</v>
      </c>
      <c r="D17" s="1344" t="s">
        <v>2229</v>
      </c>
      <c r="E17" s="1345" t="s">
        <v>2258</v>
      </c>
      <c r="F17" s="1342">
        <v>2012</v>
      </c>
      <c r="G17" s="1343" t="s">
        <v>2275</v>
      </c>
    </row>
    <row r="18" spans="1:7">
      <c r="A18" s="1721" t="s">
        <v>2889</v>
      </c>
      <c r="B18" s="1720" t="s">
        <v>655</v>
      </c>
      <c r="C18" s="1342" t="s">
        <v>426</v>
      </c>
      <c r="D18" s="1344" t="s">
        <v>2229</v>
      </c>
      <c r="E18" s="1345" t="s">
        <v>2255</v>
      </c>
      <c r="F18" s="1342">
        <v>2014</v>
      </c>
      <c r="G18" s="1343" t="s">
        <v>1999</v>
      </c>
    </row>
    <row r="19" spans="1:7">
      <c r="A19" s="1721" t="s">
        <v>1108</v>
      </c>
      <c r="B19" s="1720" t="s">
        <v>655</v>
      </c>
      <c r="C19" s="1342" t="s">
        <v>426</v>
      </c>
      <c r="D19" s="1344" t="s">
        <v>2229</v>
      </c>
      <c r="E19" s="1345" t="s">
        <v>2255</v>
      </c>
      <c r="F19" s="1342">
        <v>2011</v>
      </c>
      <c r="G19" s="1343" t="s">
        <v>2272</v>
      </c>
    </row>
    <row r="20" spans="1:7">
      <c r="A20" s="1721" t="s">
        <v>2751</v>
      </c>
      <c r="B20" s="1720" t="s">
        <v>655</v>
      </c>
      <c r="C20" s="1342" t="s">
        <v>426</v>
      </c>
      <c r="D20" s="1344" t="s">
        <v>2228</v>
      </c>
      <c r="E20" s="1345" t="s">
        <v>2255</v>
      </c>
      <c r="F20" s="1342">
        <v>2003</v>
      </c>
      <c r="G20" s="1342" t="s">
        <v>2270</v>
      </c>
    </row>
    <row r="21" spans="1:7">
      <c r="A21" s="1721" t="s">
        <v>1076</v>
      </c>
      <c r="B21" s="1720" t="s">
        <v>653</v>
      </c>
      <c r="C21" s="1341" t="s">
        <v>426</v>
      </c>
      <c r="D21" s="1344" t="s">
        <v>2228</v>
      </c>
      <c r="E21" s="1345" t="s">
        <v>2258</v>
      </c>
      <c r="F21" s="1342">
        <v>2015</v>
      </c>
      <c r="G21" s="1342" t="s">
        <v>1999</v>
      </c>
    </row>
    <row r="22" spans="1:7">
      <c r="A22" s="1721" t="s">
        <v>6646</v>
      </c>
      <c r="B22" s="1720" t="s">
        <v>655</v>
      </c>
      <c r="C22" s="1342" t="s">
        <v>426</v>
      </c>
      <c r="D22" s="1344" t="s">
        <v>2228</v>
      </c>
      <c r="E22" s="1345" t="s">
        <v>2255</v>
      </c>
      <c r="F22" s="1342">
        <v>2014</v>
      </c>
      <c r="G22" s="1342" t="s">
        <v>1999</v>
      </c>
    </row>
    <row r="23" spans="1:7">
      <c r="A23" s="1721" t="s">
        <v>1078</v>
      </c>
      <c r="B23" s="1720" t="s">
        <v>653</v>
      </c>
      <c r="C23" s="1341" t="s">
        <v>426</v>
      </c>
      <c r="D23" s="1344" t="s">
        <v>2228</v>
      </c>
      <c r="E23" s="1345" t="s">
        <v>2258</v>
      </c>
      <c r="F23" s="1342">
        <v>2015</v>
      </c>
      <c r="G23" s="1343" t="s">
        <v>1999</v>
      </c>
    </row>
    <row r="24" spans="1:7">
      <c r="A24" s="1721" t="s">
        <v>2771</v>
      </c>
      <c r="B24" s="1720" t="s">
        <v>655</v>
      </c>
      <c r="C24" s="1342" t="s">
        <v>426</v>
      </c>
      <c r="D24" s="1344" t="s">
        <v>2228</v>
      </c>
      <c r="E24" s="1345" t="s">
        <v>2256</v>
      </c>
      <c r="F24" s="1342">
        <v>2009</v>
      </c>
      <c r="G24" s="1342">
        <v>2012</v>
      </c>
    </row>
    <row r="25" spans="1:7">
      <c r="A25" s="1721" t="s">
        <v>5127</v>
      </c>
      <c r="B25" s="1720" t="s">
        <v>655</v>
      </c>
      <c r="C25" s="1342" t="s">
        <v>426</v>
      </c>
      <c r="D25" s="1344" t="s">
        <v>2228</v>
      </c>
      <c r="E25" s="1345" t="s">
        <v>2255</v>
      </c>
      <c r="F25" s="1342">
        <v>2004</v>
      </c>
      <c r="G25" s="1343" t="s">
        <v>2273</v>
      </c>
    </row>
    <row r="26" spans="1:7">
      <c r="A26" s="1721" t="s">
        <v>2802</v>
      </c>
      <c r="B26" s="1720" t="s">
        <v>655</v>
      </c>
      <c r="C26" s="1341" t="s">
        <v>426</v>
      </c>
      <c r="D26" s="1344" t="s">
        <v>2228</v>
      </c>
      <c r="E26" s="1345" t="s">
        <v>2258</v>
      </c>
      <c r="F26" s="1342">
        <v>2015</v>
      </c>
      <c r="G26" s="1343" t="s">
        <v>1999</v>
      </c>
    </row>
    <row r="27" spans="1:7">
      <c r="A27" s="1721" t="s">
        <v>1084</v>
      </c>
      <c r="B27" s="1720" t="s">
        <v>653</v>
      </c>
      <c r="C27" s="1342" t="s">
        <v>426</v>
      </c>
      <c r="D27" s="1344" t="s">
        <v>2228</v>
      </c>
      <c r="E27" s="1345" t="s">
        <v>2258</v>
      </c>
      <c r="F27" s="1342">
        <v>2008</v>
      </c>
      <c r="G27" s="1343" t="s">
        <v>2264</v>
      </c>
    </row>
    <row r="28" spans="1:7">
      <c r="A28" s="1721" t="s">
        <v>2811</v>
      </c>
      <c r="B28" s="1720" t="s">
        <v>653</v>
      </c>
      <c r="C28" s="1342" t="s">
        <v>426</v>
      </c>
      <c r="D28" s="1344" t="s">
        <v>2228</v>
      </c>
      <c r="E28" s="1345" t="s">
        <v>2258</v>
      </c>
      <c r="F28" s="1342">
        <v>2012</v>
      </c>
      <c r="G28" s="1343" t="s">
        <v>2275</v>
      </c>
    </row>
    <row r="29" spans="1:7">
      <c r="A29" s="1721" t="s">
        <v>2817</v>
      </c>
      <c r="B29" s="1720" t="s">
        <v>653</v>
      </c>
      <c r="C29" s="1342" t="s">
        <v>426</v>
      </c>
      <c r="D29" s="1344" t="s">
        <v>2228</v>
      </c>
      <c r="E29" s="1345" t="s">
        <v>2258</v>
      </c>
      <c r="F29" s="1342">
        <v>2012</v>
      </c>
      <c r="G29" s="1343" t="s">
        <v>2275</v>
      </c>
    </row>
    <row r="30" spans="1:7">
      <c r="A30" s="1721" t="s">
        <v>2824</v>
      </c>
      <c r="B30" s="1720" t="s">
        <v>655</v>
      </c>
      <c r="C30" s="1342" t="s">
        <v>426</v>
      </c>
      <c r="D30" s="1344" t="s">
        <v>2228</v>
      </c>
      <c r="E30" s="1345" t="s">
        <v>2256</v>
      </c>
      <c r="F30" s="1342">
        <v>2010</v>
      </c>
      <c r="G30" s="1342" t="s">
        <v>2257</v>
      </c>
    </row>
    <row r="31" spans="1:7">
      <c r="A31" s="1721" t="s">
        <v>2854</v>
      </c>
      <c r="B31" s="1720" t="s">
        <v>655</v>
      </c>
      <c r="C31" s="1342" t="s">
        <v>426</v>
      </c>
      <c r="D31" s="1344" t="s">
        <v>2228</v>
      </c>
      <c r="E31" s="1345" t="s">
        <v>2262</v>
      </c>
      <c r="F31" s="1342">
        <v>2010</v>
      </c>
      <c r="G31" s="1342" t="s">
        <v>2257</v>
      </c>
    </row>
    <row r="32" spans="1:7">
      <c r="A32" s="1721" t="s">
        <v>2855</v>
      </c>
      <c r="B32" s="1720" t="s">
        <v>653</v>
      </c>
      <c r="C32" s="1341" t="s">
        <v>426</v>
      </c>
      <c r="D32" s="1344" t="s">
        <v>2228</v>
      </c>
      <c r="E32" s="1345" t="s">
        <v>2258</v>
      </c>
      <c r="F32" s="1342">
        <v>2015</v>
      </c>
      <c r="G32" s="1343" t="s">
        <v>1999</v>
      </c>
    </row>
    <row r="33" spans="1:7">
      <c r="A33" s="1721" t="s">
        <v>5128</v>
      </c>
      <c r="B33" s="1720" t="s">
        <v>655</v>
      </c>
      <c r="C33" s="1342" t="s">
        <v>427</v>
      </c>
      <c r="D33" s="1344" t="s">
        <v>2231</v>
      </c>
      <c r="E33" s="1345" t="s">
        <v>2256</v>
      </c>
      <c r="F33" s="1342">
        <v>2011</v>
      </c>
      <c r="G33" s="1342" t="s">
        <v>2257</v>
      </c>
    </row>
    <row r="34" spans="1:7">
      <c r="A34" s="1721" t="s">
        <v>2694</v>
      </c>
      <c r="B34" s="1720" t="s">
        <v>655</v>
      </c>
      <c r="C34" s="1342" t="s">
        <v>427</v>
      </c>
      <c r="D34" s="1344" t="s">
        <v>2231</v>
      </c>
      <c r="E34" s="1345" t="s">
        <v>2256</v>
      </c>
      <c r="F34" s="1342">
        <v>2007</v>
      </c>
      <c r="G34" s="1342" t="s">
        <v>2261</v>
      </c>
    </row>
    <row r="35" spans="1:7">
      <c r="A35" s="1721" t="s">
        <v>2696</v>
      </c>
      <c r="B35" s="1720" t="s">
        <v>655</v>
      </c>
      <c r="C35" s="1342" t="s">
        <v>427</v>
      </c>
      <c r="D35" s="1344" t="s">
        <v>2231</v>
      </c>
      <c r="E35" s="1345" t="s">
        <v>2256</v>
      </c>
      <c r="F35" s="1342">
        <v>2016</v>
      </c>
      <c r="G35" s="1342" t="s">
        <v>1999</v>
      </c>
    </row>
    <row r="36" spans="1:7">
      <c r="A36" s="1721" t="s">
        <v>2699</v>
      </c>
      <c r="B36" s="1720" t="s">
        <v>655</v>
      </c>
      <c r="C36" s="1342" t="s">
        <v>427</v>
      </c>
      <c r="D36" s="1344" t="s">
        <v>2231</v>
      </c>
      <c r="E36" s="1345" t="s">
        <v>2265</v>
      </c>
      <c r="F36" s="1342">
        <v>2010</v>
      </c>
      <c r="G36" s="1342" t="s">
        <v>2257</v>
      </c>
    </row>
    <row r="37" spans="1:7">
      <c r="A37" s="1721" t="s">
        <v>2707</v>
      </c>
      <c r="B37" s="1720" t="s">
        <v>655</v>
      </c>
      <c r="C37" s="1342" t="s">
        <v>427</v>
      </c>
      <c r="D37" s="1344" t="s">
        <v>2231</v>
      </c>
      <c r="E37" s="1345" t="s">
        <v>2266</v>
      </c>
      <c r="F37" s="1342">
        <v>2008</v>
      </c>
      <c r="G37" s="1342" t="s">
        <v>2254</v>
      </c>
    </row>
    <row r="38" spans="1:7">
      <c r="A38" s="1721" t="s">
        <v>5739</v>
      </c>
      <c r="B38" s="1720" t="s">
        <v>655</v>
      </c>
      <c r="C38" s="1341" t="s">
        <v>427</v>
      </c>
      <c r="D38" s="1344" t="s">
        <v>2231</v>
      </c>
      <c r="E38" s="1345" t="s">
        <v>2258</v>
      </c>
      <c r="F38" s="1342">
        <v>2009</v>
      </c>
      <c r="G38" s="1342" t="s">
        <v>2264</v>
      </c>
    </row>
    <row r="39" spans="1:7">
      <c r="A39" s="1721" t="s">
        <v>2789</v>
      </c>
      <c r="B39" s="1720" t="s">
        <v>655</v>
      </c>
      <c r="C39" s="1346" t="s">
        <v>427</v>
      </c>
      <c r="D39" s="1344" t="s">
        <v>2231</v>
      </c>
      <c r="E39" s="1345" t="s">
        <v>2256</v>
      </c>
      <c r="F39" s="1342">
        <v>2013</v>
      </c>
      <c r="G39" s="1342">
        <v>2016</v>
      </c>
    </row>
    <row r="40" spans="1:7">
      <c r="A40" s="1721" t="s">
        <v>2821</v>
      </c>
      <c r="B40" s="1720" t="s">
        <v>655</v>
      </c>
      <c r="C40" s="1342" t="s">
        <v>427</v>
      </c>
      <c r="D40" s="1344" t="s">
        <v>2231</v>
      </c>
      <c r="E40" s="1345" t="s">
        <v>2256</v>
      </c>
      <c r="F40" s="1342">
        <v>2004</v>
      </c>
      <c r="G40" s="1342" t="s">
        <v>2261</v>
      </c>
    </row>
    <row r="41" spans="1:7">
      <c r="A41" s="1721" t="s">
        <v>2834</v>
      </c>
      <c r="B41" s="1720" t="s">
        <v>655</v>
      </c>
      <c r="C41" s="1342" t="s">
        <v>427</v>
      </c>
      <c r="D41" s="1344" t="s">
        <v>2231</v>
      </c>
      <c r="E41" s="1345" t="s">
        <v>2256</v>
      </c>
      <c r="F41" s="1342">
        <v>2009</v>
      </c>
      <c r="G41" s="1342" t="s">
        <v>2261</v>
      </c>
    </row>
    <row r="42" spans="1:7">
      <c r="A42" s="1721" t="s">
        <v>2838</v>
      </c>
      <c r="B42" s="1720" t="s">
        <v>655</v>
      </c>
      <c r="C42" s="1342" t="s">
        <v>427</v>
      </c>
      <c r="D42" s="1344" t="s">
        <v>2231</v>
      </c>
      <c r="E42" s="1345" t="s">
        <v>2255</v>
      </c>
      <c r="F42" s="1342">
        <v>2011</v>
      </c>
      <c r="G42" s="1343" t="s">
        <v>2272</v>
      </c>
    </row>
    <row r="43" spans="1:7">
      <c r="A43" s="1721" t="s">
        <v>1096</v>
      </c>
      <c r="B43" s="1720" t="s">
        <v>655</v>
      </c>
      <c r="C43" s="1342" t="s">
        <v>427</v>
      </c>
      <c r="D43" s="1344" t="s">
        <v>2231</v>
      </c>
      <c r="E43" s="1345" t="s">
        <v>2255</v>
      </c>
      <c r="F43" s="1342">
        <v>2011</v>
      </c>
      <c r="G43" s="1343" t="s">
        <v>2272</v>
      </c>
    </row>
    <row r="44" spans="1:7">
      <c r="A44" s="1721" t="s">
        <v>1098</v>
      </c>
      <c r="B44" s="1720" t="s">
        <v>655</v>
      </c>
      <c r="C44" s="1342" t="s">
        <v>427</v>
      </c>
      <c r="D44" s="1344" t="s">
        <v>2231</v>
      </c>
      <c r="E44" s="1345" t="s">
        <v>2276</v>
      </c>
      <c r="F44" s="1342">
        <v>2003</v>
      </c>
      <c r="G44" s="1343" t="s">
        <v>2277</v>
      </c>
    </row>
    <row r="45" spans="1:7">
      <c r="A45" s="1721" t="s">
        <v>2879</v>
      </c>
      <c r="B45" s="1720" t="s">
        <v>655</v>
      </c>
      <c r="C45" s="1341" t="s">
        <v>427</v>
      </c>
      <c r="D45" s="1344" t="s">
        <v>2231</v>
      </c>
      <c r="E45" s="1345" t="s">
        <v>2258</v>
      </c>
      <c r="F45" s="1342">
        <v>2015</v>
      </c>
      <c r="G45" s="1343" t="s">
        <v>1999</v>
      </c>
    </row>
    <row r="46" spans="1:7">
      <c r="A46" s="1721" t="s">
        <v>1104</v>
      </c>
      <c r="B46" s="1720" t="s">
        <v>655</v>
      </c>
      <c r="C46" s="1341" t="s">
        <v>427</v>
      </c>
      <c r="D46" s="1344" t="s">
        <v>2231</v>
      </c>
      <c r="E46" s="1345" t="s">
        <v>2256</v>
      </c>
      <c r="F46" s="1342">
        <v>2009</v>
      </c>
      <c r="G46" s="1342" t="s">
        <v>2280</v>
      </c>
    </row>
    <row r="47" spans="1:7">
      <c r="A47" s="1721" t="s">
        <v>1066</v>
      </c>
      <c r="B47" s="1720" t="s">
        <v>653</v>
      </c>
      <c r="C47" s="1341" t="s">
        <v>427</v>
      </c>
      <c r="D47" s="1344" t="s">
        <v>2234</v>
      </c>
      <c r="E47" s="1345" t="s">
        <v>2258</v>
      </c>
      <c r="F47" s="1342">
        <v>2015</v>
      </c>
      <c r="G47" s="1342" t="s">
        <v>1999</v>
      </c>
    </row>
    <row r="48" spans="1:7">
      <c r="A48" s="1721" t="s">
        <v>2703</v>
      </c>
      <c r="B48" s="1720" t="s">
        <v>655</v>
      </c>
      <c r="C48" s="1341" t="s">
        <v>427</v>
      </c>
      <c r="D48" s="1344" t="s">
        <v>2234</v>
      </c>
      <c r="E48" s="1345" t="s">
        <v>2258</v>
      </c>
      <c r="F48" s="1342">
        <v>2009</v>
      </c>
      <c r="G48" s="1342" t="s">
        <v>2264</v>
      </c>
    </row>
    <row r="49" spans="1:7">
      <c r="A49" s="1721" t="s">
        <v>2709</v>
      </c>
      <c r="B49" s="1720" t="s">
        <v>655</v>
      </c>
      <c r="C49" s="1341" t="s">
        <v>427</v>
      </c>
      <c r="D49" s="1344" t="s">
        <v>2234</v>
      </c>
      <c r="E49" s="1345" t="s">
        <v>2253</v>
      </c>
      <c r="F49" s="1342">
        <v>2011</v>
      </c>
      <c r="G49" s="1342">
        <v>2014</v>
      </c>
    </row>
    <row r="50" spans="1:7">
      <c r="A50" s="1721" t="s">
        <v>2721</v>
      </c>
      <c r="B50" s="1720" t="s">
        <v>655</v>
      </c>
      <c r="C50" s="1341" t="s">
        <v>427</v>
      </c>
      <c r="D50" s="1344" t="s">
        <v>2234</v>
      </c>
      <c r="E50" s="1345" t="s">
        <v>2256</v>
      </c>
      <c r="F50" s="1342">
        <v>2007</v>
      </c>
      <c r="G50" s="1342" t="s">
        <v>2261</v>
      </c>
    </row>
    <row r="51" spans="1:7">
      <c r="A51" s="1721" t="s">
        <v>2723</v>
      </c>
      <c r="B51" s="1720" t="s">
        <v>655</v>
      </c>
      <c r="C51" s="1341" t="s">
        <v>427</v>
      </c>
      <c r="D51" s="1344" t="s">
        <v>2234</v>
      </c>
      <c r="E51" s="1345" t="s">
        <v>2256</v>
      </c>
      <c r="F51" s="1342">
        <v>2013</v>
      </c>
      <c r="G51" s="1342">
        <v>2016</v>
      </c>
    </row>
    <row r="52" spans="1:7">
      <c r="A52" s="1721" t="s">
        <v>2743</v>
      </c>
      <c r="B52" s="1720" t="s">
        <v>655</v>
      </c>
      <c r="C52" s="1341" t="s">
        <v>427</v>
      </c>
      <c r="D52" s="1344" t="s">
        <v>2234</v>
      </c>
      <c r="E52" s="1345" t="s">
        <v>2256</v>
      </c>
      <c r="F52" s="1342">
        <v>2016</v>
      </c>
      <c r="G52" s="1342" t="s">
        <v>1999</v>
      </c>
    </row>
    <row r="53" spans="1:7">
      <c r="A53" s="1721" t="s">
        <v>2752</v>
      </c>
      <c r="B53" s="1720" t="s">
        <v>655</v>
      </c>
      <c r="C53" s="1341" t="s">
        <v>427</v>
      </c>
      <c r="D53" s="1344" t="s">
        <v>2234</v>
      </c>
      <c r="E53" s="1345" t="s">
        <v>2258</v>
      </c>
      <c r="F53" s="1342">
        <v>2015</v>
      </c>
      <c r="G53" s="1342" t="s">
        <v>1999</v>
      </c>
    </row>
    <row r="54" spans="1:7">
      <c r="A54" s="1721" t="s">
        <v>2753</v>
      </c>
      <c r="B54" s="1720" t="s">
        <v>655</v>
      </c>
      <c r="C54" s="1341" t="s">
        <v>427</v>
      </c>
      <c r="D54" s="1344" t="s">
        <v>2234</v>
      </c>
      <c r="E54" s="1345" t="s">
        <v>2258</v>
      </c>
      <c r="F54" s="1342">
        <v>2006</v>
      </c>
      <c r="G54" s="1342" t="s">
        <v>2267</v>
      </c>
    </row>
    <row r="55" spans="1:7">
      <c r="A55" s="1721" t="s">
        <v>2755</v>
      </c>
      <c r="B55" s="1720" t="s">
        <v>655</v>
      </c>
      <c r="C55" s="1341" t="s">
        <v>427</v>
      </c>
      <c r="D55" s="1344" t="s">
        <v>2234</v>
      </c>
      <c r="E55" s="1345" t="s">
        <v>2255</v>
      </c>
      <c r="F55" s="1342">
        <v>2008</v>
      </c>
      <c r="G55" s="1342" t="s">
        <v>2271</v>
      </c>
    </row>
    <row r="56" spans="1:7">
      <c r="A56" s="1721" t="s">
        <v>2761</v>
      </c>
      <c r="B56" s="1720" t="s">
        <v>655</v>
      </c>
      <c r="C56" s="1341" t="s">
        <v>427</v>
      </c>
      <c r="D56" s="1344" t="s">
        <v>2234</v>
      </c>
      <c r="E56" s="1345" t="s">
        <v>2258</v>
      </c>
      <c r="F56" s="1342">
        <v>2006</v>
      </c>
      <c r="G56" s="1342" t="s">
        <v>2267</v>
      </c>
    </row>
    <row r="57" spans="1:7">
      <c r="A57" s="1721" t="s">
        <v>2763</v>
      </c>
      <c r="B57" s="1720" t="s">
        <v>655</v>
      </c>
      <c r="C57" s="1341" t="s">
        <v>427</v>
      </c>
      <c r="D57" s="1344" t="s">
        <v>2234</v>
      </c>
      <c r="E57" s="1345" t="s">
        <v>2258</v>
      </c>
      <c r="F57" s="1342">
        <v>2006</v>
      </c>
      <c r="G57" s="1342" t="s">
        <v>2267</v>
      </c>
    </row>
    <row r="58" spans="1:7">
      <c r="A58" s="1721" t="s">
        <v>2791</v>
      </c>
      <c r="B58" s="1720" t="s">
        <v>655</v>
      </c>
      <c r="C58" s="1341" t="s">
        <v>427</v>
      </c>
      <c r="D58" s="1344" t="s">
        <v>2234</v>
      </c>
      <c r="E58" s="1345" t="s">
        <v>2256</v>
      </c>
      <c r="F58" s="1342">
        <v>2016</v>
      </c>
      <c r="G58" s="1342" t="s">
        <v>1999</v>
      </c>
    </row>
    <row r="59" spans="1:7">
      <c r="A59" s="1721" t="s">
        <v>2809</v>
      </c>
      <c r="B59" s="1720" t="s">
        <v>655</v>
      </c>
      <c r="C59" s="1341" t="s">
        <v>427</v>
      </c>
      <c r="D59" s="1344" t="s">
        <v>2234</v>
      </c>
      <c r="E59" s="1345" t="s">
        <v>2256</v>
      </c>
      <c r="F59" s="1342">
        <v>2010</v>
      </c>
      <c r="G59" s="1342" t="s">
        <v>2257</v>
      </c>
    </row>
    <row r="60" spans="1:7">
      <c r="A60" s="1721" t="s">
        <v>2077</v>
      </c>
      <c r="B60" s="1720" t="s">
        <v>655</v>
      </c>
      <c r="C60" s="1341" t="s">
        <v>427</v>
      </c>
      <c r="D60" s="1344" t="s">
        <v>2234</v>
      </c>
      <c r="E60" s="1345" t="s">
        <v>2262</v>
      </c>
      <c r="F60" s="1342">
        <v>2016</v>
      </c>
      <c r="G60" s="1342" t="s">
        <v>1999</v>
      </c>
    </row>
    <row r="61" spans="1:7">
      <c r="A61" s="1721" t="s">
        <v>2823</v>
      </c>
      <c r="B61" s="1720" t="s">
        <v>655</v>
      </c>
      <c r="C61" s="1341" t="s">
        <v>427</v>
      </c>
      <c r="D61" s="1344" t="s">
        <v>2234</v>
      </c>
      <c r="E61" s="1345" t="s">
        <v>2258</v>
      </c>
      <c r="F61" s="1342">
        <v>2015</v>
      </c>
      <c r="G61" s="1343" t="s">
        <v>1999</v>
      </c>
    </row>
    <row r="62" spans="1:7">
      <c r="A62" s="1721" t="s">
        <v>2825</v>
      </c>
      <c r="B62" s="1720" t="s">
        <v>655</v>
      </c>
      <c r="C62" s="1341" t="s">
        <v>427</v>
      </c>
      <c r="D62" s="1344" t="s">
        <v>2234</v>
      </c>
      <c r="E62" s="1345" t="s">
        <v>2256</v>
      </c>
      <c r="F62" s="1342">
        <v>2010</v>
      </c>
      <c r="G62" s="1342" t="s">
        <v>2257</v>
      </c>
    </row>
    <row r="63" spans="1:7">
      <c r="A63" s="1721" t="s">
        <v>1099</v>
      </c>
      <c r="B63" s="1720" t="s">
        <v>655</v>
      </c>
      <c r="C63" s="1341" t="s">
        <v>427</v>
      </c>
      <c r="D63" s="1344" t="s">
        <v>2234</v>
      </c>
      <c r="E63" s="1345" t="s">
        <v>2255</v>
      </c>
      <c r="F63" s="1342">
        <v>2011</v>
      </c>
      <c r="G63" s="1343" t="s">
        <v>2272</v>
      </c>
    </row>
    <row r="64" spans="1:7">
      <c r="A64" s="1721" t="s">
        <v>2869</v>
      </c>
      <c r="B64" s="1720" t="s">
        <v>655</v>
      </c>
      <c r="C64" s="1341" t="s">
        <v>427</v>
      </c>
      <c r="D64" s="1344" t="s">
        <v>2234</v>
      </c>
      <c r="E64" s="1345" t="s">
        <v>2255</v>
      </c>
      <c r="F64" s="1342">
        <v>2004</v>
      </c>
      <c r="G64" s="1343" t="s">
        <v>2254</v>
      </c>
    </row>
    <row r="65" spans="1:7">
      <c r="A65" s="1721" t="s">
        <v>2891</v>
      </c>
      <c r="B65" s="1720" t="s">
        <v>655</v>
      </c>
      <c r="C65" s="1341" t="s">
        <v>427</v>
      </c>
      <c r="D65" s="1344" t="s">
        <v>2234</v>
      </c>
      <c r="E65" s="1345" t="s">
        <v>2258</v>
      </c>
      <c r="F65" s="1342">
        <v>2006</v>
      </c>
      <c r="G65" s="1343" t="s">
        <v>2267</v>
      </c>
    </row>
    <row r="66" spans="1:7">
      <c r="A66" s="1721" t="s">
        <v>2708</v>
      </c>
      <c r="B66" s="1720" t="s">
        <v>655</v>
      </c>
      <c r="C66" s="1341" t="s">
        <v>427</v>
      </c>
      <c r="D66" s="1344" t="s">
        <v>2232</v>
      </c>
      <c r="E66" s="1345" t="s">
        <v>2258</v>
      </c>
      <c r="F66" s="1342">
        <v>2012</v>
      </c>
      <c r="G66" s="1342">
        <v>2015</v>
      </c>
    </row>
    <row r="67" spans="1:7">
      <c r="A67" s="1721" t="s">
        <v>2715</v>
      </c>
      <c r="B67" s="1720" t="s">
        <v>655</v>
      </c>
      <c r="C67" s="1341" t="s">
        <v>427</v>
      </c>
      <c r="D67" s="1344" t="s">
        <v>2232</v>
      </c>
      <c r="E67" s="1345" t="s">
        <v>2258</v>
      </c>
      <c r="F67" s="1342">
        <v>2006</v>
      </c>
      <c r="G67" s="1342" t="s">
        <v>2267</v>
      </c>
    </row>
    <row r="68" spans="1:7">
      <c r="A68" s="1721" t="s">
        <v>2749</v>
      </c>
      <c r="B68" s="1720" t="s">
        <v>655</v>
      </c>
      <c r="C68" s="1342" t="s">
        <v>427</v>
      </c>
      <c r="D68" s="1344" t="s">
        <v>2232</v>
      </c>
      <c r="E68" s="1345" t="s">
        <v>2255</v>
      </c>
      <c r="F68" s="1342">
        <v>2014</v>
      </c>
      <c r="G68" s="1342" t="s">
        <v>1999</v>
      </c>
    </row>
    <row r="69" spans="1:7">
      <c r="A69" s="1721" t="s">
        <v>2774</v>
      </c>
      <c r="B69" s="1720" t="s">
        <v>653</v>
      </c>
      <c r="C69" s="1341" t="s">
        <v>427</v>
      </c>
      <c r="D69" s="1344" t="s">
        <v>2232</v>
      </c>
      <c r="E69" s="1345" t="s">
        <v>2258</v>
      </c>
      <c r="F69" s="1342">
        <v>2015</v>
      </c>
      <c r="G69" s="1343" t="s">
        <v>1999</v>
      </c>
    </row>
    <row r="70" spans="1:7">
      <c r="A70" s="1721" t="s">
        <v>2780</v>
      </c>
      <c r="B70" s="1720" t="s">
        <v>655</v>
      </c>
      <c r="C70" s="1342" t="s">
        <v>427</v>
      </c>
      <c r="D70" s="1344" t="s">
        <v>2232</v>
      </c>
      <c r="E70" s="1345" t="s">
        <v>2256</v>
      </c>
      <c r="F70" s="1342">
        <v>2010</v>
      </c>
      <c r="G70" s="1342" t="s">
        <v>2257</v>
      </c>
    </row>
    <row r="71" spans="1:7">
      <c r="A71" s="1721" t="s">
        <v>5129</v>
      </c>
      <c r="B71" s="1720" t="s">
        <v>655</v>
      </c>
      <c r="C71" s="1342" t="s">
        <v>427</v>
      </c>
      <c r="D71" s="1344" t="s">
        <v>2232</v>
      </c>
      <c r="E71" s="1345" t="s">
        <v>2258</v>
      </c>
      <c r="F71" s="1342">
        <v>2006</v>
      </c>
      <c r="G71" s="1343" t="s">
        <v>2267</v>
      </c>
    </row>
    <row r="72" spans="1:7">
      <c r="A72" s="1721" t="s">
        <v>2788</v>
      </c>
      <c r="B72" s="1720" t="s">
        <v>655</v>
      </c>
      <c r="C72" s="1342" t="s">
        <v>427</v>
      </c>
      <c r="D72" s="1344" t="s">
        <v>2232</v>
      </c>
      <c r="E72" s="1345" t="s">
        <v>2274</v>
      </c>
      <c r="F72" s="1342">
        <v>2006</v>
      </c>
      <c r="G72" s="1343" t="s">
        <v>2267</v>
      </c>
    </row>
    <row r="73" spans="1:7">
      <c r="A73" s="1721" t="s">
        <v>5130</v>
      </c>
      <c r="B73" s="1720" t="s">
        <v>655</v>
      </c>
      <c r="C73" s="1342" t="s">
        <v>427</v>
      </c>
      <c r="D73" s="1344" t="s">
        <v>2232</v>
      </c>
      <c r="E73" s="1345" t="s">
        <v>2258</v>
      </c>
      <c r="F73" s="1342">
        <v>2006</v>
      </c>
      <c r="G73" s="1343" t="s">
        <v>2267</v>
      </c>
    </row>
    <row r="74" spans="1:7">
      <c r="A74" s="1721" t="s">
        <v>2828</v>
      </c>
      <c r="B74" s="1720" t="s">
        <v>655</v>
      </c>
      <c r="C74" s="1342" t="s">
        <v>427</v>
      </c>
      <c r="D74" s="1344" t="s">
        <v>2232</v>
      </c>
      <c r="E74" s="1345" t="s">
        <v>2258</v>
      </c>
      <c r="F74" s="1342">
        <v>2006</v>
      </c>
      <c r="G74" s="1343" t="s">
        <v>2267</v>
      </c>
    </row>
    <row r="75" spans="1:7">
      <c r="A75" s="1721" t="s">
        <v>2842</v>
      </c>
      <c r="B75" s="1720" t="s">
        <v>655</v>
      </c>
      <c r="C75" s="1342" t="s">
        <v>427</v>
      </c>
      <c r="D75" s="1344" t="s">
        <v>2232</v>
      </c>
      <c r="E75" s="1345" t="s">
        <v>2258</v>
      </c>
      <c r="F75" s="1342">
        <v>2006</v>
      </c>
      <c r="G75" s="1343" t="s">
        <v>2260</v>
      </c>
    </row>
    <row r="76" spans="1:7">
      <c r="A76" s="1721" t="s">
        <v>2847</v>
      </c>
      <c r="B76" s="1720" t="s">
        <v>655</v>
      </c>
      <c r="C76" s="1342" t="s">
        <v>427</v>
      </c>
      <c r="D76" s="1344" t="s">
        <v>2232</v>
      </c>
      <c r="E76" s="1345" t="s">
        <v>2258</v>
      </c>
      <c r="F76" s="1342">
        <v>2003</v>
      </c>
      <c r="G76" s="1343" t="s">
        <v>2260</v>
      </c>
    </row>
    <row r="77" spans="1:7">
      <c r="A77" s="1721" t="s">
        <v>2850</v>
      </c>
      <c r="B77" s="1720" t="s">
        <v>655</v>
      </c>
      <c r="C77" s="1342" t="s">
        <v>427</v>
      </c>
      <c r="D77" s="1344" t="s">
        <v>2232</v>
      </c>
      <c r="E77" s="1345" t="s">
        <v>2255</v>
      </c>
      <c r="F77" s="1342">
        <v>2008</v>
      </c>
      <c r="G77" s="1343" t="s">
        <v>2254</v>
      </c>
    </row>
    <row r="78" spans="1:7">
      <c r="A78" s="1721" t="s">
        <v>2864</v>
      </c>
      <c r="B78" s="1720" t="s">
        <v>655</v>
      </c>
      <c r="C78" s="1342" t="s">
        <v>427</v>
      </c>
      <c r="D78" s="1344" t="s">
        <v>2232</v>
      </c>
      <c r="E78" s="1345" t="s">
        <v>2265</v>
      </c>
      <c r="F78" s="1342">
        <v>2007</v>
      </c>
      <c r="G78" s="1342" t="s">
        <v>2261</v>
      </c>
    </row>
    <row r="79" spans="1:7">
      <c r="A79" s="1721" t="s">
        <v>2882</v>
      </c>
      <c r="B79" s="1720" t="s">
        <v>655</v>
      </c>
      <c r="C79" s="1342" t="s">
        <v>427</v>
      </c>
      <c r="D79" s="1344" t="s">
        <v>2232</v>
      </c>
      <c r="E79" s="1345" t="s">
        <v>2255</v>
      </c>
      <c r="F79" s="1342">
        <v>2006</v>
      </c>
      <c r="G79" s="1343" t="s">
        <v>2254</v>
      </c>
    </row>
    <row r="80" spans="1:7">
      <c r="A80" s="1721" t="s">
        <v>2684</v>
      </c>
      <c r="B80" s="1720" t="s">
        <v>655</v>
      </c>
      <c r="C80" s="1342" t="s">
        <v>428</v>
      </c>
      <c r="D80" s="1344" t="s">
        <v>2238</v>
      </c>
      <c r="E80" s="1345" t="s">
        <v>2255</v>
      </c>
      <c r="F80" s="1342">
        <v>2008</v>
      </c>
      <c r="G80" s="1343" t="s">
        <v>2254</v>
      </c>
    </row>
    <row r="81" spans="1:7">
      <c r="A81" s="1721" t="s">
        <v>2690</v>
      </c>
      <c r="B81" s="1720" t="s">
        <v>655</v>
      </c>
      <c r="C81" s="1341" t="s">
        <v>428</v>
      </c>
      <c r="D81" s="1344" t="s">
        <v>2238</v>
      </c>
      <c r="E81" s="1345" t="s">
        <v>2259</v>
      </c>
      <c r="F81" s="1342">
        <v>2003</v>
      </c>
      <c r="G81" s="1342" t="s">
        <v>2260</v>
      </c>
    </row>
    <row r="82" spans="1:7">
      <c r="A82" s="1721" t="s">
        <v>2726</v>
      </c>
      <c r="B82" s="1720" t="s">
        <v>655</v>
      </c>
      <c r="C82" s="1342" t="s">
        <v>428</v>
      </c>
      <c r="D82" s="1344" t="s">
        <v>2238</v>
      </c>
      <c r="E82" s="1345" t="s">
        <v>2256</v>
      </c>
      <c r="F82" s="1342">
        <v>2016</v>
      </c>
      <c r="G82" s="1342" t="s">
        <v>1999</v>
      </c>
    </row>
    <row r="83" spans="1:7">
      <c r="A83" s="1721" t="s">
        <v>2729</v>
      </c>
      <c r="B83" s="1720" t="s">
        <v>655</v>
      </c>
      <c r="C83" s="1342" t="s">
        <v>428</v>
      </c>
      <c r="D83" s="1344" t="s">
        <v>2238</v>
      </c>
      <c r="E83" s="1345" t="s">
        <v>2255</v>
      </c>
      <c r="F83" s="1342">
        <v>2007</v>
      </c>
      <c r="G83" s="1342" t="s">
        <v>2254</v>
      </c>
    </row>
    <row r="84" spans="1:7">
      <c r="A84" s="1721" t="s">
        <v>5131</v>
      </c>
      <c r="B84" s="1720" t="s">
        <v>655</v>
      </c>
      <c r="C84" s="1342" t="s">
        <v>428</v>
      </c>
      <c r="D84" s="1344" t="s">
        <v>2238</v>
      </c>
      <c r="E84" s="1345" t="s">
        <v>2256</v>
      </c>
      <c r="F84" s="1342">
        <v>2004</v>
      </c>
      <c r="G84" s="1342" t="s">
        <v>2269</v>
      </c>
    </row>
    <row r="85" spans="1:7">
      <c r="A85" s="1721" t="s">
        <v>2765</v>
      </c>
      <c r="B85" s="1720" t="s">
        <v>655</v>
      </c>
      <c r="C85" s="1342" t="s">
        <v>428</v>
      </c>
      <c r="D85" s="1344" t="s">
        <v>2238</v>
      </c>
      <c r="E85" s="1345" t="s">
        <v>2258</v>
      </c>
      <c r="F85" s="1342">
        <v>2003</v>
      </c>
      <c r="G85" s="1343" t="s">
        <v>2260</v>
      </c>
    </row>
    <row r="86" spans="1:7">
      <c r="A86" s="1721" t="s">
        <v>2810</v>
      </c>
      <c r="B86" s="1720" t="s">
        <v>655</v>
      </c>
      <c r="C86" s="1342" t="s">
        <v>428</v>
      </c>
      <c r="D86" s="1344" t="s">
        <v>2238</v>
      </c>
      <c r="E86" s="1345" t="s">
        <v>2256</v>
      </c>
      <c r="F86" s="1342">
        <v>2010</v>
      </c>
      <c r="G86" s="1342" t="s">
        <v>2257</v>
      </c>
    </row>
    <row r="87" spans="1:7">
      <c r="A87" s="1721" t="s">
        <v>2885</v>
      </c>
      <c r="B87" s="1720" t="s">
        <v>655</v>
      </c>
      <c r="C87" s="1342" t="s">
        <v>428</v>
      </c>
      <c r="D87" s="1344" t="s">
        <v>2238</v>
      </c>
      <c r="E87" s="1345" t="s">
        <v>2262</v>
      </c>
      <c r="F87" s="1342">
        <v>2016</v>
      </c>
      <c r="G87" s="1342" t="s">
        <v>1999</v>
      </c>
    </row>
    <row r="88" spans="1:7">
      <c r="A88" s="1721" t="s">
        <v>2714</v>
      </c>
      <c r="B88" s="1720" t="s">
        <v>655</v>
      </c>
      <c r="C88" s="1341" t="s">
        <v>428</v>
      </c>
      <c r="D88" s="1344" t="s">
        <v>2237</v>
      </c>
      <c r="E88" s="1345" t="s">
        <v>2256</v>
      </c>
      <c r="F88" s="1342">
        <v>2016</v>
      </c>
      <c r="G88" s="1342" t="s">
        <v>1999</v>
      </c>
    </row>
    <row r="89" spans="1:7">
      <c r="A89" s="1721" t="s">
        <v>2727</v>
      </c>
      <c r="B89" s="1720" t="s">
        <v>655</v>
      </c>
      <c r="C89" s="1341" t="s">
        <v>428</v>
      </c>
      <c r="D89" s="1344" t="s">
        <v>2237</v>
      </c>
      <c r="E89" s="1345" t="s">
        <v>2258</v>
      </c>
      <c r="F89" s="1342">
        <v>2006</v>
      </c>
      <c r="G89" s="1342" t="s">
        <v>2267</v>
      </c>
    </row>
    <row r="90" spans="1:7">
      <c r="A90" s="1721" t="s">
        <v>2730</v>
      </c>
      <c r="B90" s="1720" t="s">
        <v>655</v>
      </c>
      <c r="C90" s="1342" t="s">
        <v>428</v>
      </c>
      <c r="D90" s="1344" t="s">
        <v>2237</v>
      </c>
      <c r="E90" s="1345" t="s">
        <v>2255</v>
      </c>
      <c r="F90" s="1342">
        <v>2000</v>
      </c>
      <c r="G90" s="1342" t="s">
        <v>2268</v>
      </c>
    </row>
    <row r="91" spans="1:7">
      <c r="A91" s="1721" t="s">
        <v>2777</v>
      </c>
      <c r="B91" s="1720" t="s">
        <v>655</v>
      </c>
      <c r="C91" s="1341" t="s">
        <v>428</v>
      </c>
      <c r="D91" s="1344" t="s">
        <v>2237</v>
      </c>
      <c r="E91" s="1345" t="s">
        <v>2255</v>
      </c>
      <c r="F91" s="1342">
        <v>2014</v>
      </c>
      <c r="G91" s="1343" t="s">
        <v>1999</v>
      </c>
    </row>
    <row r="92" spans="1:7">
      <c r="A92" s="1721" t="s">
        <v>2796</v>
      </c>
      <c r="B92" s="1720" t="s">
        <v>655</v>
      </c>
      <c r="C92" s="1341" t="s">
        <v>428</v>
      </c>
      <c r="D92" s="1344" t="s">
        <v>2237</v>
      </c>
      <c r="E92" s="1345" t="s">
        <v>2262</v>
      </c>
      <c r="F92" s="1342">
        <v>2016</v>
      </c>
      <c r="G92" s="1342" t="s">
        <v>1999</v>
      </c>
    </row>
    <row r="93" spans="1:7">
      <c r="A93" s="1721" t="s">
        <v>2815</v>
      </c>
      <c r="B93" s="1720" t="s">
        <v>655</v>
      </c>
      <c r="C93" s="1341" t="s">
        <v>428</v>
      </c>
      <c r="D93" s="1344" t="s">
        <v>2237</v>
      </c>
      <c r="E93" s="1345" t="s">
        <v>2258</v>
      </c>
      <c r="F93" s="1342">
        <v>2015</v>
      </c>
      <c r="G93" s="1343" t="s">
        <v>1999</v>
      </c>
    </row>
    <row r="94" spans="1:7">
      <c r="A94" s="1721" t="s">
        <v>2064</v>
      </c>
      <c r="B94" s="1720" t="s">
        <v>655</v>
      </c>
      <c r="C94" s="1341" t="s">
        <v>428</v>
      </c>
      <c r="D94" s="1344" t="s">
        <v>2237</v>
      </c>
      <c r="E94" s="1345" t="s">
        <v>2258</v>
      </c>
      <c r="F94" s="1342">
        <v>2015</v>
      </c>
      <c r="G94" s="1343" t="s">
        <v>1999</v>
      </c>
    </row>
    <row r="95" spans="1:7">
      <c r="A95" s="1721" t="s">
        <v>2866</v>
      </c>
      <c r="B95" s="1720" t="s">
        <v>655</v>
      </c>
      <c r="C95" s="1341" t="s">
        <v>428</v>
      </c>
      <c r="D95" s="1344" t="s">
        <v>2237</v>
      </c>
      <c r="E95" s="1345" t="s">
        <v>2255</v>
      </c>
      <c r="F95" s="1342">
        <v>2011</v>
      </c>
      <c r="G95" s="1343" t="s">
        <v>2272</v>
      </c>
    </row>
    <row r="96" spans="1:7">
      <c r="A96" s="1721" t="s">
        <v>2870</v>
      </c>
      <c r="B96" s="1720" t="s">
        <v>655</v>
      </c>
      <c r="C96" s="1341" t="s">
        <v>428</v>
      </c>
      <c r="D96" s="1344" t="s">
        <v>2237</v>
      </c>
      <c r="E96" s="1345" t="s">
        <v>2256</v>
      </c>
      <c r="F96" s="1342">
        <v>2006</v>
      </c>
      <c r="G96" s="1342" t="s">
        <v>2278</v>
      </c>
    </row>
    <row r="97" spans="1:7">
      <c r="A97" s="1721" t="s">
        <v>2683</v>
      </c>
      <c r="B97" s="1720" t="s">
        <v>655</v>
      </c>
      <c r="C97" s="1342" t="s">
        <v>428</v>
      </c>
      <c r="D97" s="1344" t="s">
        <v>18</v>
      </c>
      <c r="E97" s="1345" t="s">
        <v>2255</v>
      </c>
      <c r="F97" s="1342">
        <v>2008</v>
      </c>
      <c r="G97" s="1343" t="s">
        <v>2254</v>
      </c>
    </row>
    <row r="98" spans="1:7">
      <c r="A98" s="1721" t="s">
        <v>2695</v>
      </c>
      <c r="B98" s="1720" t="s">
        <v>655</v>
      </c>
      <c r="C98" s="1342" t="s">
        <v>428</v>
      </c>
      <c r="D98" s="1344" t="s">
        <v>18</v>
      </c>
      <c r="E98" s="1345" t="s">
        <v>2262</v>
      </c>
      <c r="F98" s="1342">
        <v>2010</v>
      </c>
      <c r="G98" s="1342" t="s">
        <v>2263</v>
      </c>
    </row>
    <row r="99" spans="1:7">
      <c r="A99" s="1721" t="s">
        <v>5132</v>
      </c>
      <c r="B99" s="1720" t="s">
        <v>655</v>
      </c>
      <c r="C99" s="1342" t="s">
        <v>428</v>
      </c>
      <c r="D99" s="1344" t="s">
        <v>18</v>
      </c>
      <c r="E99" s="1345" t="s">
        <v>2258</v>
      </c>
      <c r="F99" s="1342">
        <v>2009</v>
      </c>
      <c r="G99" s="1342" t="s">
        <v>2264</v>
      </c>
    </row>
    <row r="100" spans="1:7">
      <c r="A100" s="1721" t="s">
        <v>2070</v>
      </c>
      <c r="B100" s="1720" t="s">
        <v>655</v>
      </c>
      <c r="C100" s="1342" t="s">
        <v>428</v>
      </c>
      <c r="D100" s="1344" t="s">
        <v>18</v>
      </c>
      <c r="E100" s="1345" t="s">
        <v>2256</v>
      </c>
      <c r="F100" s="1342">
        <v>2016</v>
      </c>
      <c r="G100" s="1342" t="s">
        <v>1999</v>
      </c>
    </row>
    <row r="101" spans="1:7">
      <c r="A101" s="1721" t="s">
        <v>2701</v>
      </c>
      <c r="B101" s="1720" t="s">
        <v>655</v>
      </c>
      <c r="C101" s="1342" t="s">
        <v>428</v>
      </c>
      <c r="D101" s="1344" t="s">
        <v>18</v>
      </c>
      <c r="E101" s="1345" t="s">
        <v>2256</v>
      </c>
      <c r="F101" s="1342">
        <v>2010</v>
      </c>
      <c r="G101" s="1342" t="s">
        <v>2257</v>
      </c>
    </row>
    <row r="102" spans="1:7">
      <c r="A102" s="1721" t="s">
        <v>2705</v>
      </c>
      <c r="B102" s="1720" t="s">
        <v>655</v>
      </c>
      <c r="C102" s="1342" t="s">
        <v>428</v>
      </c>
      <c r="D102" s="1344" t="s">
        <v>18</v>
      </c>
      <c r="E102" s="1345" t="s">
        <v>2256</v>
      </c>
      <c r="F102" s="1342">
        <v>2007</v>
      </c>
      <c r="G102" s="1342" t="s">
        <v>2261</v>
      </c>
    </row>
    <row r="103" spans="1:7">
      <c r="A103" s="1721" t="s">
        <v>1072</v>
      </c>
      <c r="B103" s="1720" t="s">
        <v>655</v>
      </c>
      <c r="C103" s="1342" t="s">
        <v>428</v>
      </c>
      <c r="D103" s="1344" t="s">
        <v>18</v>
      </c>
      <c r="E103" s="1345" t="s">
        <v>2256</v>
      </c>
      <c r="F103" s="1342">
        <v>2016</v>
      </c>
      <c r="G103" s="1342" t="s">
        <v>1999</v>
      </c>
    </row>
    <row r="104" spans="1:7">
      <c r="A104" s="1721" t="s">
        <v>2844</v>
      </c>
      <c r="B104" s="1720" t="s">
        <v>655</v>
      </c>
      <c r="C104" s="1342" t="s">
        <v>428</v>
      </c>
      <c r="D104" s="1344" t="s">
        <v>18</v>
      </c>
      <c r="E104" s="1345" t="s">
        <v>2265</v>
      </c>
      <c r="F104" s="1342">
        <v>2010</v>
      </c>
      <c r="G104" s="1342" t="s">
        <v>2257</v>
      </c>
    </row>
    <row r="105" spans="1:7">
      <c r="A105" s="1721" t="s">
        <v>2871</v>
      </c>
      <c r="B105" s="1720" t="s">
        <v>655</v>
      </c>
      <c r="C105" s="1342" t="s">
        <v>428</v>
      </c>
      <c r="D105" s="1344" t="s">
        <v>18</v>
      </c>
      <c r="E105" s="1345" t="s">
        <v>2256</v>
      </c>
      <c r="F105" s="1342">
        <v>2009</v>
      </c>
      <c r="G105" s="1342" t="s">
        <v>2279</v>
      </c>
    </row>
    <row r="106" spans="1:7">
      <c r="A106" s="1721" t="s">
        <v>2890</v>
      </c>
      <c r="B106" s="1720" t="s">
        <v>655</v>
      </c>
      <c r="C106" s="1342" t="s">
        <v>428</v>
      </c>
      <c r="D106" s="1344" t="s">
        <v>18</v>
      </c>
      <c r="E106" s="1345" t="s">
        <v>2256</v>
      </c>
      <c r="F106" s="1342">
        <v>2007</v>
      </c>
      <c r="G106" s="1342" t="s">
        <v>2261</v>
      </c>
    </row>
    <row r="107" spans="1:7">
      <c r="A107" s="923" t="s">
        <v>53</v>
      </c>
    </row>
  </sheetData>
  <autoFilter ref="A4:G106"/>
  <sortState ref="A4:H107">
    <sortCondition ref="C4:C107"/>
    <sortCondition ref="D4:D107"/>
    <sortCondition ref="A4:A107"/>
  </sortState>
  <pageMargins left="0.70866141732283472" right="0.70866141732283472" top="0.74803149606299213" bottom="0.74803149606299213" header="0.31496062992125984" footer="0.31496062992125984"/>
  <pageSetup scale="87" fitToHeight="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1"/>
  <sheetViews>
    <sheetView topLeftCell="A2" zoomScaleNormal="100" workbookViewId="0">
      <selection activeCell="C7" sqref="C7"/>
    </sheetView>
  </sheetViews>
  <sheetFormatPr baseColWidth="10" defaultColWidth="11.42578125" defaultRowHeight="12.75"/>
  <cols>
    <col min="1" max="1" width="40.85546875" style="159" bestFit="1" customWidth="1"/>
    <col min="2" max="2" width="10.7109375" style="159" customWidth="1"/>
    <col min="3" max="3" width="15.28515625" style="159" customWidth="1"/>
    <col min="4" max="9" width="15.7109375" style="159" customWidth="1"/>
    <col min="10" max="10" width="11.42578125" style="159" customWidth="1"/>
    <col min="11" max="16384" width="11.42578125" style="159"/>
  </cols>
  <sheetData>
    <row r="1" spans="1:9">
      <c r="A1" s="411" t="s">
        <v>651</v>
      </c>
      <c r="B1" s="158"/>
      <c r="C1" s="158"/>
      <c r="D1" s="158"/>
    </row>
    <row r="2" spans="1:9">
      <c r="A2" s="914" t="s">
        <v>2932</v>
      </c>
    </row>
    <row r="3" spans="1:9">
      <c r="A3" s="158" t="s">
        <v>2294</v>
      </c>
      <c r="B3" s="913"/>
      <c r="C3" s="913"/>
      <c r="D3" s="913"/>
    </row>
    <row r="4" spans="1:9" ht="12.75" customHeight="1">
      <c r="A4" s="2352" t="s">
        <v>456</v>
      </c>
      <c r="B4" s="2352" t="s">
        <v>367</v>
      </c>
      <c r="C4" s="2265" t="s">
        <v>2929</v>
      </c>
      <c r="D4" s="2352" t="s">
        <v>2295</v>
      </c>
      <c r="E4" s="2352"/>
      <c r="F4" s="2352"/>
      <c r="G4" s="2352"/>
      <c r="H4" s="2352"/>
      <c r="I4" s="2352" t="s">
        <v>0</v>
      </c>
    </row>
    <row r="5" spans="1:9" ht="63.75">
      <c r="A5" s="2353"/>
      <c r="B5" s="2352"/>
      <c r="C5" s="2265"/>
      <c r="D5" s="917" t="s">
        <v>2296</v>
      </c>
      <c r="E5" s="917" t="s">
        <v>2297</v>
      </c>
      <c r="F5" s="917" t="s">
        <v>2298</v>
      </c>
      <c r="G5" s="917" t="s">
        <v>2299</v>
      </c>
      <c r="H5" s="917" t="s">
        <v>2300</v>
      </c>
      <c r="I5" s="2352"/>
    </row>
    <row r="6" spans="1:9">
      <c r="A6" s="1723" t="s">
        <v>5133</v>
      </c>
      <c r="B6" s="1722" t="s">
        <v>427</v>
      </c>
      <c r="C6" s="919" t="s">
        <v>2301</v>
      </c>
      <c r="D6" s="1867"/>
      <c r="E6" s="1867"/>
      <c r="F6" s="1867"/>
      <c r="G6" s="1867"/>
      <c r="H6" s="1867"/>
      <c r="I6" s="1867"/>
    </row>
    <row r="7" spans="1:9">
      <c r="A7" s="1723" t="s">
        <v>5134</v>
      </c>
      <c r="B7" s="1722" t="s">
        <v>427</v>
      </c>
      <c r="C7" s="919" t="s">
        <v>2301</v>
      </c>
      <c r="D7" s="1867"/>
      <c r="E7" s="1867"/>
      <c r="F7" s="1867"/>
      <c r="G7" s="1867"/>
      <c r="H7" s="1867"/>
      <c r="I7" s="1867"/>
    </row>
    <row r="8" spans="1:9">
      <c r="A8" s="1723" t="s">
        <v>5135</v>
      </c>
      <c r="B8" s="1722" t="s">
        <v>428</v>
      </c>
      <c r="C8" s="919" t="s">
        <v>2302</v>
      </c>
      <c r="D8" s="920">
        <v>40000</v>
      </c>
      <c r="E8" s="1867"/>
      <c r="F8" s="1867"/>
      <c r="G8" s="1867"/>
      <c r="H8" s="1867"/>
      <c r="I8" s="920">
        <f t="shared" ref="I8:I52" si="0">SUM(D8:H8)</f>
        <v>40000</v>
      </c>
    </row>
    <row r="9" spans="1:9">
      <c r="A9" s="1723" t="s">
        <v>5136</v>
      </c>
      <c r="B9" s="1722" t="s">
        <v>427</v>
      </c>
      <c r="C9" s="919" t="s">
        <v>2301</v>
      </c>
      <c r="D9" s="1867"/>
      <c r="E9" s="1867"/>
      <c r="F9" s="1867"/>
      <c r="G9" s="1867"/>
      <c r="H9" s="1867"/>
      <c r="I9" s="1867"/>
    </row>
    <row r="10" spans="1:9">
      <c r="A10" s="1723" t="s">
        <v>5137</v>
      </c>
      <c r="B10" s="1722" t="s">
        <v>428</v>
      </c>
      <c r="C10" s="919" t="s">
        <v>2301</v>
      </c>
      <c r="D10" s="1867"/>
      <c r="E10" s="1867"/>
      <c r="F10" s="1867"/>
      <c r="G10" s="1867"/>
      <c r="H10" s="1867"/>
      <c r="I10" s="1867"/>
    </row>
    <row r="11" spans="1:9">
      <c r="A11" s="1723" t="s">
        <v>1068</v>
      </c>
      <c r="B11" s="1722" t="s">
        <v>427</v>
      </c>
      <c r="C11" s="919" t="s">
        <v>2301</v>
      </c>
      <c r="D11" s="1867"/>
      <c r="E11" s="1867"/>
      <c r="F11" s="1867"/>
      <c r="G11" s="1867"/>
      <c r="H11" s="1867"/>
      <c r="I11" s="1867"/>
    </row>
    <row r="12" spans="1:9">
      <c r="A12" s="1723" t="s">
        <v>5138</v>
      </c>
      <c r="B12" s="1722" t="s">
        <v>427</v>
      </c>
      <c r="C12" s="919" t="s">
        <v>2303</v>
      </c>
      <c r="D12" s="920">
        <v>40000</v>
      </c>
      <c r="E12" s="920">
        <v>72000</v>
      </c>
      <c r="F12" s="1867"/>
      <c r="G12" s="920">
        <v>274999</v>
      </c>
      <c r="H12" s="920">
        <v>26660</v>
      </c>
      <c r="I12" s="920">
        <f t="shared" si="0"/>
        <v>413659</v>
      </c>
    </row>
    <row r="13" spans="1:9">
      <c r="A13" s="1723" t="s">
        <v>5139</v>
      </c>
      <c r="B13" s="1722" t="s">
        <v>428</v>
      </c>
      <c r="C13" s="919" t="s">
        <v>2301</v>
      </c>
      <c r="D13" s="1867"/>
      <c r="E13" s="1867"/>
      <c r="F13" s="1867"/>
      <c r="G13" s="1867"/>
      <c r="H13" s="1867"/>
      <c r="I13" s="1867"/>
    </row>
    <row r="14" spans="1:9">
      <c r="A14" s="1723" t="s">
        <v>5140</v>
      </c>
      <c r="B14" s="1722" t="s">
        <v>428</v>
      </c>
      <c r="C14" s="919" t="s">
        <v>2301</v>
      </c>
      <c r="D14" s="1867"/>
      <c r="E14" s="1867"/>
      <c r="F14" s="1867"/>
      <c r="G14" s="1867"/>
      <c r="H14" s="1867"/>
      <c r="I14" s="1867"/>
    </row>
    <row r="15" spans="1:9">
      <c r="A15" s="1723" t="s">
        <v>5141</v>
      </c>
      <c r="B15" s="1722" t="s">
        <v>427</v>
      </c>
      <c r="C15" s="919" t="s">
        <v>2301</v>
      </c>
      <c r="D15" s="1867"/>
      <c r="E15" s="1867"/>
      <c r="F15" s="1867"/>
      <c r="G15" s="1867"/>
      <c r="H15" s="1867"/>
      <c r="I15" s="1867"/>
    </row>
    <row r="16" spans="1:9">
      <c r="A16" s="1723" t="s">
        <v>5142</v>
      </c>
      <c r="B16" s="1722" t="s">
        <v>427</v>
      </c>
      <c r="C16" s="919" t="s">
        <v>2304</v>
      </c>
      <c r="D16" s="920">
        <v>40000</v>
      </c>
      <c r="E16" s="1867"/>
      <c r="F16" s="1867"/>
      <c r="G16" s="1867"/>
      <c r="H16" s="1867"/>
      <c r="I16" s="920">
        <f t="shared" si="0"/>
        <v>40000</v>
      </c>
    </row>
    <row r="17" spans="1:9">
      <c r="A17" s="1723" t="s">
        <v>5143</v>
      </c>
      <c r="B17" s="1722" t="s">
        <v>428</v>
      </c>
      <c r="C17" s="919" t="s">
        <v>2301</v>
      </c>
      <c r="D17" s="1867"/>
      <c r="E17" s="1867"/>
      <c r="F17" s="1867"/>
      <c r="G17" s="1867"/>
      <c r="H17" s="1867"/>
      <c r="I17" s="1867"/>
    </row>
    <row r="18" spans="1:9">
      <c r="A18" s="1723" t="s">
        <v>5144</v>
      </c>
      <c r="B18" s="1722" t="s">
        <v>427</v>
      </c>
      <c r="C18" s="919" t="s">
        <v>2301</v>
      </c>
      <c r="D18" s="1867"/>
      <c r="E18" s="1867"/>
      <c r="F18" s="1867"/>
      <c r="G18" s="1867"/>
      <c r="H18" s="1867"/>
      <c r="I18" s="1867"/>
    </row>
    <row r="19" spans="1:9">
      <c r="A19" s="1723" t="s">
        <v>5943</v>
      </c>
      <c r="B19" s="1722" t="s">
        <v>427</v>
      </c>
      <c r="C19" s="919" t="s">
        <v>2301</v>
      </c>
      <c r="D19" s="1867"/>
      <c r="E19" s="1867"/>
      <c r="F19" s="1867"/>
      <c r="G19" s="1867"/>
      <c r="H19" s="1867"/>
      <c r="I19" s="1867"/>
    </row>
    <row r="20" spans="1:9">
      <c r="A20" s="1723" t="s">
        <v>5145</v>
      </c>
      <c r="B20" s="1722" t="s">
        <v>428</v>
      </c>
      <c r="C20" s="919" t="s">
        <v>2301</v>
      </c>
      <c r="D20" s="1867"/>
      <c r="E20" s="1867"/>
      <c r="F20" s="1867"/>
      <c r="G20" s="1867"/>
      <c r="H20" s="1867"/>
      <c r="I20" s="1867"/>
    </row>
    <row r="21" spans="1:9">
      <c r="A21" s="1723" t="s">
        <v>5146</v>
      </c>
      <c r="B21" s="1722" t="s">
        <v>426</v>
      </c>
      <c r="C21" s="919" t="s">
        <v>2301</v>
      </c>
      <c r="D21" s="1867"/>
      <c r="E21" s="1867"/>
      <c r="F21" s="1867"/>
      <c r="G21" s="1867"/>
      <c r="H21" s="1867"/>
      <c r="I21" s="1867"/>
    </row>
    <row r="22" spans="1:9">
      <c r="A22" s="1723" t="s">
        <v>5147</v>
      </c>
      <c r="B22" s="1722" t="s">
        <v>428</v>
      </c>
      <c r="C22" s="919" t="s">
        <v>2301</v>
      </c>
      <c r="D22" s="1867"/>
      <c r="E22" s="1867"/>
      <c r="F22" s="1867"/>
      <c r="G22" s="1867"/>
      <c r="H22" s="1867"/>
      <c r="I22" s="1867"/>
    </row>
    <row r="23" spans="1:9">
      <c r="A23" s="1723" t="s">
        <v>5148</v>
      </c>
      <c r="B23" s="1722" t="s">
        <v>427</v>
      </c>
      <c r="C23" s="919" t="s">
        <v>2301</v>
      </c>
      <c r="D23" s="1867"/>
      <c r="E23" s="1867"/>
      <c r="F23" s="1867"/>
      <c r="G23" s="1867"/>
      <c r="H23" s="1867"/>
      <c r="I23" s="1867"/>
    </row>
    <row r="24" spans="1:9">
      <c r="A24" s="1723" t="s">
        <v>5149</v>
      </c>
      <c r="B24" s="1722" t="s">
        <v>428</v>
      </c>
      <c r="C24" s="919" t="s">
        <v>2301</v>
      </c>
      <c r="D24" s="1867"/>
      <c r="E24" s="1867"/>
      <c r="F24" s="1867"/>
      <c r="G24" s="1867"/>
      <c r="H24" s="1867"/>
      <c r="I24" s="1867"/>
    </row>
    <row r="25" spans="1:9">
      <c r="A25" s="1723" t="s">
        <v>5150</v>
      </c>
      <c r="B25" s="1722" t="s">
        <v>426</v>
      </c>
      <c r="C25" s="919" t="s">
        <v>2301</v>
      </c>
      <c r="D25" s="1867"/>
      <c r="E25" s="1867"/>
      <c r="F25" s="1867"/>
      <c r="G25" s="1867"/>
      <c r="H25" s="1867"/>
      <c r="I25" s="1867"/>
    </row>
    <row r="26" spans="1:9">
      <c r="A26" s="1723" t="s">
        <v>5151</v>
      </c>
      <c r="B26" s="1722" t="s">
        <v>427</v>
      </c>
      <c r="C26" s="919" t="s">
        <v>2301</v>
      </c>
      <c r="D26" s="1867"/>
      <c r="E26" s="1867"/>
      <c r="F26" s="1867"/>
      <c r="G26" s="1867"/>
      <c r="H26" s="1867"/>
      <c r="I26" s="1867"/>
    </row>
    <row r="27" spans="1:9">
      <c r="A27" s="1723" t="s">
        <v>5152</v>
      </c>
      <c r="B27" s="1722" t="s">
        <v>428</v>
      </c>
      <c r="C27" s="919" t="s">
        <v>2302</v>
      </c>
      <c r="D27" s="920">
        <v>40000</v>
      </c>
      <c r="E27" s="1867"/>
      <c r="F27" s="1867"/>
      <c r="G27" s="1867"/>
      <c r="H27" s="1867"/>
      <c r="I27" s="920">
        <f t="shared" si="0"/>
        <v>40000</v>
      </c>
    </row>
    <row r="28" spans="1:9">
      <c r="A28" s="1723" t="s">
        <v>5153</v>
      </c>
      <c r="B28" s="1722" t="s">
        <v>427</v>
      </c>
      <c r="C28" s="919" t="s">
        <v>2304</v>
      </c>
      <c r="D28" s="920">
        <v>40000</v>
      </c>
      <c r="E28" s="1867"/>
      <c r="F28" s="1867"/>
      <c r="G28" s="1867"/>
      <c r="H28" s="1867"/>
      <c r="I28" s="920">
        <f t="shared" si="0"/>
        <v>40000</v>
      </c>
    </row>
    <row r="29" spans="1:9">
      <c r="A29" s="1723" t="s">
        <v>5154</v>
      </c>
      <c r="B29" s="1722" t="s">
        <v>427</v>
      </c>
      <c r="C29" s="919" t="s">
        <v>2301</v>
      </c>
      <c r="D29" s="1867"/>
      <c r="E29" s="1867"/>
      <c r="F29" s="1867"/>
      <c r="G29" s="1867"/>
      <c r="H29" s="1867"/>
      <c r="I29" s="1867"/>
    </row>
    <row r="30" spans="1:9">
      <c r="A30" s="1723" t="s">
        <v>1081</v>
      </c>
      <c r="B30" s="1722" t="s">
        <v>426</v>
      </c>
      <c r="C30" s="919" t="s">
        <v>2301</v>
      </c>
      <c r="D30" s="1867"/>
      <c r="E30" s="1867"/>
      <c r="F30" s="1867"/>
      <c r="G30" s="1867"/>
      <c r="H30" s="1867"/>
      <c r="I30" s="1867"/>
    </row>
    <row r="31" spans="1:9">
      <c r="A31" s="1723" t="s">
        <v>5155</v>
      </c>
      <c r="B31" s="1722" t="s">
        <v>427</v>
      </c>
      <c r="C31" s="919" t="s">
        <v>2301</v>
      </c>
      <c r="D31" s="1867"/>
      <c r="E31" s="1867"/>
      <c r="F31" s="1867"/>
      <c r="G31" s="1867"/>
      <c r="H31" s="1867"/>
      <c r="I31" s="1867"/>
    </row>
    <row r="32" spans="1:9">
      <c r="A32" s="1723" t="s">
        <v>5156</v>
      </c>
      <c r="B32" s="1722" t="s">
        <v>427</v>
      </c>
      <c r="C32" s="919" t="s">
        <v>2303</v>
      </c>
      <c r="D32" s="920">
        <v>30000</v>
      </c>
      <c r="E32" s="920">
        <v>48000</v>
      </c>
      <c r="F32" s="1867"/>
      <c r="G32" s="1867"/>
      <c r="H32" s="1867"/>
      <c r="I32" s="920">
        <f t="shared" si="0"/>
        <v>78000</v>
      </c>
    </row>
    <row r="33" spans="1:9">
      <c r="A33" s="1723" t="s">
        <v>5157</v>
      </c>
      <c r="B33" s="1722" t="s">
        <v>427</v>
      </c>
      <c r="C33" s="919" t="s">
        <v>2301</v>
      </c>
      <c r="D33" s="1867"/>
      <c r="E33" s="1867"/>
      <c r="F33" s="1867"/>
      <c r="G33" s="1867"/>
      <c r="H33" s="1867"/>
      <c r="I33" s="1867"/>
    </row>
    <row r="34" spans="1:9">
      <c r="A34" s="1723" t="s">
        <v>5158</v>
      </c>
      <c r="B34" s="1722" t="s">
        <v>428</v>
      </c>
      <c r="C34" s="919" t="s">
        <v>2301</v>
      </c>
      <c r="D34" s="1867"/>
      <c r="E34" s="1867"/>
      <c r="F34" s="1867"/>
      <c r="G34" s="1867"/>
      <c r="H34" s="1867"/>
      <c r="I34" s="1867"/>
    </row>
    <row r="35" spans="1:9">
      <c r="A35" s="1723" t="s">
        <v>5159</v>
      </c>
      <c r="B35" s="1722" t="s">
        <v>427</v>
      </c>
      <c r="C35" s="919" t="s">
        <v>2302</v>
      </c>
      <c r="D35" s="920">
        <v>40000</v>
      </c>
      <c r="E35" s="1867"/>
      <c r="F35" s="1867"/>
      <c r="G35" s="1867"/>
      <c r="H35" s="1867"/>
      <c r="I35" s="920">
        <f t="shared" si="0"/>
        <v>40000</v>
      </c>
    </row>
    <row r="36" spans="1:9">
      <c r="A36" s="1723" t="s">
        <v>2337</v>
      </c>
      <c r="B36" s="1722" t="s">
        <v>427</v>
      </c>
      <c r="C36" s="919" t="s">
        <v>2301</v>
      </c>
      <c r="D36" s="1867"/>
      <c r="E36" s="1867"/>
      <c r="F36" s="1867"/>
      <c r="G36" s="1867"/>
      <c r="H36" s="1867"/>
      <c r="I36" s="1867"/>
    </row>
    <row r="37" spans="1:9">
      <c r="A37" s="1723" t="s">
        <v>5160</v>
      </c>
      <c r="B37" s="1722" t="s">
        <v>426</v>
      </c>
      <c r="C37" s="919" t="s">
        <v>2301</v>
      </c>
      <c r="D37" s="1867"/>
      <c r="E37" s="1867"/>
      <c r="F37" s="1867"/>
      <c r="G37" s="1867"/>
      <c r="H37" s="1867"/>
      <c r="I37" s="1867"/>
    </row>
    <row r="38" spans="1:9">
      <c r="A38" s="1723" t="s">
        <v>5161</v>
      </c>
      <c r="B38" s="1722" t="s">
        <v>427</v>
      </c>
      <c r="C38" s="919" t="s">
        <v>2301</v>
      </c>
      <c r="D38" s="1867"/>
      <c r="E38" s="1867"/>
      <c r="F38" s="1867"/>
      <c r="G38" s="1867"/>
      <c r="H38" s="1867"/>
      <c r="I38" s="1867"/>
    </row>
    <row r="39" spans="1:9">
      <c r="A39" s="1723" t="s">
        <v>1091</v>
      </c>
      <c r="B39" s="1722" t="s">
        <v>427</v>
      </c>
      <c r="C39" s="919" t="s">
        <v>2303</v>
      </c>
      <c r="D39" s="920">
        <v>40000</v>
      </c>
      <c r="E39" s="920">
        <v>72000</v>
      </c>
      <c r="F39" s="1867"/>
      <c r="G39" s="920">
        <v>300000</v>
      </c>
      <c r="H39" s="1867"/>
      <c r="I39" s="920">
        <f t="shared" si="0"/>
        <v>412000</v>
      </c>
    </row>
    <row r="40" spans="1:9">
      <c r="A40" s="1723" t="s">
        <v>1092</v>
      </c>
      <c r="B40" s="1722" t="s">
        <v>427</v>
      </c>
      <c r="C40" s="919" t="s">
        <v>2301</v>
      </c>
      <c r="D40" s="1867"/>
      <c r="E40" s="1867"/>
      <c r="F40" s="1867"/>
      <c r="G40" s="1867"/>
      <c r="H40" s="1867"/>
      <c r="I40" s="1867"/>
    </row>
    <row r="41" spans="1:9">
      <c r="A41" s="1723" t="s">
        <v>5162</v>
      </c>
      <c r="B41" s="1722" t="s">
        <v>426</v>
      </c>
      <c r="C41" s="919" t="s">
        <v>2301</v>
      </c>
      <c r="D41" s="1867"/>
      <c r="E41" s="1867"/>
      <c r="F41" s="1867"/>
      <c r="G41" s="1867"/>
      <c r="H41" s="1867"/>
      <c r="I41" s="1867"/>
    </row>
    <row r="42" spans="1:9">
      <c r="A42" s="1723" t="s">
        <v>5163</v>
      </c>
      <c r="B42" s="1722" t="s">
        <v>428</v>
      </c>
      <c r="C42" s="919" t="s">
        <v>2302</v>
      </c>
      <c r="D42" s="920">
        <v>40000</v>
      </c>
      <c r="E42" s="1867"/>
      <c r="F42" s="1867"/>
      <c r="G42" s="1867"/>
      <c r="H42" s="1867"/>
      <c r="I42" s="920">
        <f t="shared" si="0"/>
        <v>40000</v>
      </c>
    </row>
    <row r="43" spans="1:9">
      <c r="A43" s="1723" t="s">
        <v>5748</v>
      </c>
      <c r="B43" s="1722" t="s">
        <v>426</v>
      </c>
      <c r="C43" s="919" t="s">
        <v>2303</v>
      </c>
      <c r="D43" s="920">
        <v>30000</v>
      </c>
      <c r="E43" s="1867"/>
      <c r="F43" s="1867"/>
      <c r="G43" s="1867"/>
      <c r="H43" s="1867"/>
      <c r="I43" s="920">
        <f t="shared" si="0"/>
        <v>30000</v>
      </c>
    </row>
    <row r="44" spans="1:9">
      <c r="A44" s="1723" t="s">
        <v>5164</v>
      </c>
      <c r="B44" s="1722" t="s">
        <v>426</v>
      </c>
      <c r="C44" s="919" t="s">
        <v>2303</v>
      </c>
      <c r="D44" s="920">
        <v>40000</v>
      </c>
      <c r="E44" s="920">
        <v>72000</v>
      </c>
      <c r="F44" s="920">
        <v>132000</v>
      </c>
      <c r="G44" s="920">
        <v>160000</v>
      </c>
      <c r="H44" s="920">
        <v>26660</v>
      </c>
      <c r="I44" s="920">
        <f t="shared" si="0"/>
        <v>430660</v>
      </c>
    </row>
    <row r="45" spans="1:9">
      <c r="A45" s="1723" t="s">
        <v>5165</v>
      </c>
      <c r="B45" s="1722" t="s">
        <v>426</v>
      </c>
      <c r="C45" s="919" t="s">
        <v>2302</v>
      </c>
      <c r="D45" s="920">
        <v>40000</v>
      </c>
      <c r="E45" s="1867"/>
      <c r="F45" s="1867"/>
      <c r="G45" s="1867"/>
      <c r="H45" s="1867"/>
      <c r="I45" s="920">
        <f t="shared" si="0"/>
        <v>40000</v>
      </c>
    </row>
    <row r="46" spans="1:9">
      <c r="A46" s="1723" t="s">
        <v>5166</v>
      </c>
      <c r="B46" s="1722" t="s">
        <v>427</v>
      </c>
      <c r="C46" s="919" t="s">
        <v>2302</v>
      </c>
      <c r="D46" s="920">
        <v>40000</v>
      </c>
      <c r="E46" s="1867"/>
      <c r="F46" s="1867"/>
      <c r="G46" s="1867"/>
      <c r="H46" s="1867"/>
      <c r="I46" s="920">
        <f t="shared" si="0"/>
        <v>40000</v>
      </c>
    </row>
    <row r="47" spans="1:9">
      <c r="A47" s="1723" t="s">
        <v>5167</v>
      </c>
      <c r="B47" s="1722" t="s">
        <v>427</v>
      </c>
      <c r="C47" s="919" t="s">
        <v>2301</v>
      </c>
      <c r="D47" s="1867"/>
      <c r="E47" s="1867"/>
      <c r="F47" s="1867"/>
      <c r="G47" s="1867"/>
      <c r="H47" s="1867"/>
      <c r="I47" s="1867"/>
    </row>
    <row r="48" spans="1:9">
      <c r="A48" s="1723" t="s">
        <v>5168</v>
      </c>
      <c r="B48" s="1722" t="s">
        <v>428</v>
      </c>
      <c r="C48" s="919" t="s">
        <v>2301</v>
      </c>
      <c r="D48" s="1867"/>
      <c r="E48" s="1867"/>
      <c r="F48" s="1867"/>
      <c r="G48" s="1867"/>
      <c r="H48" s="1867"/>
      <c r="I48" s="1867"/>
    </row>
    <row r="49" spans="1:9">
      <c r="A49" s="1723" t="s">
        <v>5169</v>
      </c>
      <c r="B49" s="1722" t="s">
        <v>428</v>
      </c>
      <c r="C49" s="919" t="s">
        <v>2301</v>
      </c>
      <c r="D49" s="1867"/>
      <c r="E49" s="1867"/>
      <c r="F49" s="1867"/>
      <c r="G49" s="1867"/>
      <c r="H49" s="1867"/>
      <c r="I49" s="1867"/>
    </row>
    <row r="50" spans="1:9">
      <c r="A50" s="1723" t="s">
        <v>5749</v>
      </c>
      <c r="B50" s="1722" t="s">
        <v>428</v>
      </c>
      <c r="C50" s="919" t="s">
        <v>2303</v>
      </c>
      <c r="D50" s="920">
        <v>40000</v>
      </c>
      <c r="E50" s="920">
        <v>72000</v>
      </c>
      <c r="F50" s="1867"/>
      <c r="G50" s="920">
        <v>73340</v>
      </c>
      <c r="H50" s="920">
        <v>26660</v>
      </c>
      <c r="I50" s="920">
        <f t="shared" si="0"/>
        <v>212000</v>
      </c>
    </row>
    <row r="51" spans="1:9">
      <c r="A51" s="1723" t="s">
        <v>5170</v>
      </c>
      <c r="B51" s="1722" t="s">
        <v>427</v>
      </c>
      <c r="C51" s="919" t="s">
        <v>2301</v>
      </c>
      <c r="D51" s="1867"/>
      <c r="E51" s="1867"/>
      <c r="F51" s="1867"/>
      <c r="G51" s="1867"/>
      <c r="H51" s="1867"/>
      <c r="I51" s="1867"/>
    </row>
    <row r="52" spans="1:9">
      <c r="A52" s="1723" t="s">
        <v>1107</v>
      </c>
      <c r="B52" s="1722" t="s">
        <v>428</v>
      </c>
      <c r="C52" s="919" t="s">
        <v>2302</v>
      </c>
      <c r="D52" s="920">
        <v>40000</v>
      </c>
      <c r="E52" s="1867"/>
      <c r="F52" s="1867"/>
      <c r="G52" s="1867"/>
      <c r="H52" s="1867"/>
      <c r="I52" s="920">
        <f t="shared" si="0"/>
        <v>40000</v>
      </c>
    </row>
    <row r="53" spans="1:9">
      <c r="A53" s="1723" t="s">
        <v>5171</v>
      </c>
      <c r="B53" s="1722" t="s">
        <v>428</v>
      </c>
      <c r="C53" s="919" t="s">
        <v>2301</v>
      </c>
      <c r="D53" s="1867"/>
      <c r="E53" s="1867"/>
      <c r="F53" s="1867"/>
      <c r="G53" s="1867"/>
      <c r="H53" s="1867"/>
      <c r="I53" s="1867"/>
    </row>
    <row r="54" spans="1:9">
      <c r="A54" s="911" t="s">
        <v>0</v>
      </c>
      <c r="B54" s="921"/>
      <c r="C54" s="921"/>
      <c r="D54" s="922">
        <f>SUM(D6:D53)</f>
        <v>580000</v>
      </c>
      <c r="E54" s="922">
        <f t="shared" ref="E54:I54" si="1">SUM(E6:E53)</f>
        <v>336000</v>
      </c>
      <c r="F54" s="922">
        <f t="shared" si="1"/>
        <v>132000</v>
      </c>
      <c r="G54" s="922">
        <f t="shared" si="1"/>
        <v>808339</v>
      </c>
      <c r="H54" s="922">
        <f t="shared" si="1"/>
        <v>79980</v>
      </c>
      <c r="I54" s="922">
        <f t="shared" si="1"/>
        <v>1936319</v>
      </c>
    </row>
    <row r="55" spans="1:9">
      <c r="A55" s="923" t="s">
        <v>6546</v>
      </c>
      <c r="E55" s="924"/>
      <c r="F55" s="924"/>
      <c r="G55" s="925"/>
      <c r="H55" s="924"/>
    </row>
    <row r="56" spans="1:9">
      <c r="A56" s="923" t="s">
        <v>6547</v>
      </c>
    </row>
    <row r="57" spans="1:9">
      <c r="A57" s="923" t="s">
        <v>6548</v>
      </c>
      <c r="I57" s="926"/>
    </row>
    <row r="58" spans="1:9">
      <c r="A58" s="923" t="s">
        <v>6549</v>
      </c>
      <c r="I58" s="926"/>
    </row>
    <row r="59" spans="1:9">
      <c r="A59" s="1865" t="s">
        <v>5175</v>
      </c>
      <c r="B59" s="1866"/>
      <c r="C59" s="1866"/>
      <c r="D59" s="1866"/>
      <c r="E59" s="1866"/>
      <c r="F59" s="1866"/>
      <c r="G59" s="1866"/>
      <c r="H59" s="1866"/>
      <c r="I59" s="1866"/>
    </row>
    <row r="61" spans="1:9">
      <c r="I61" s="926"/>
    </row>
  </sheetData>
  <autoFilter ref="A5:I58"/>
  <mergeCells count="5">
    <mergeCell ref="A4:A5"/>
    <mergeCell ref="B4:B5"/>
    <mergeCell ref="C4:C5"/>
    <mergeCell ref="D4:H4"/>
    <mergeCell ref="I4:I5"/>
  </mergeCells>
  <printOptions horizontalCentered="1" verticalCentered="1"/>
  <pageMargins left="0.23622047244094491" right="0.23622047244094491" top="0.74803149606299213" bottom="0.74803149606299213" header="0.19685039370078741" footer="0.19685039370078741"/>
  <pageSetup scale="6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59"/>
  <sheetViews>
    <sheetView zoomScaleNormal="100" workbookViewId="0">
      <selection activeCell="A2" sqref="A2"/>
    </sheetView>
  </sheetViews>
  <sheetFormatPr baseColWidth="10" defaultColWidth="11.42578125" defaultRowHeight="12.75"/>
  <cols>
    <col min="1" max="1" width="30.7109375" style="2" customWidth="1"/>
    <col min="2" max="2" width="12.7109375" style="2" customWidth="1"/>
    <col min="3" max="9" width="15.7109375" style="2" customWidth="1"/>
    <col min="10" max="16384" width="11.42578125" style="2"/>
  </cols>
  <sheetData>
    <row r="1" spans="1:9">
      <c r="A1" s="1" t="s">
        <v>365</v>
      </c>
      <c r="B1" s="1"/>
      <c r="C1" s="1"/>
    </row>
    <row r="2" spans="1:9" ht="12.75" customHeight="1">
      <c r="A2" s="158" t="s">
        <v>2933</v>
      </c>
      <c r="D2" s="387"/>
    </row>
    <row r="3" spans="1:9">
      <c r="A3" s="361" t="s">
        <v>5753</v>
      </c>
      <c r="B3" s="372"/>
      <c r="C3" s="372"/>
    </row>
    <row r="4" spans="1:9">
      <c r="A4" s="2318" t="s">
        <v>456</v>
      </c>
      <c r="B4" s="2318" t="s">
        <v>1061</v>
      </c>
      <c r="C4" s="2318" t="s">
        <v>5752</v>
      </c>
      <c r="D4" s="2318"/>
      <c r="E4" s="2318"/>
      <c r="F4" s="2318"/>
      <c r="G4" s="2318"/>
      <c r="H4" s="2318"/>
      <c r="I4" s="2318"/>
    </row>
    <row r="5" spans="1:9" ht="51">
      <c r="A5" s="2318"/>
      <c r="B5" s="2318"/>
      <c r="C5" s="1700" t="s">
        <v>5172</v>
      </c>
      <c r="D5" s="1700" t="s">
        <v>1062</v>
      </c>
      <c r="E5" s="1700" t="s">
        <v>2934</v>
      </c>
      <c r="F5" s="1700" t="s">
        <v>5173</v>
      </c>
      <c r="G5" s="1700" t="s">
        <v>1063</v>
      </c>
      <c r="H5" s="1700" t="s">
        <v>1064</v>
      </c>
      <c r="I5" s="1700" t="s">
        <v>1065</v>
      </c>
    </row>
    <row r="6" spans="1:9" s="201" customFormat="1">
      <c r="A6" s="1725" t="s">
        <v>2677</v>
      </c>
      <c r="B6" s="1696" t="s">
        <v>426</v>
      </c>
      <c r="C6" s="1696" t="s">
        <v>754</v>
      </c>
      <c r="D6" s="898"/>
      <c r="E6" s="898"/>
      <c r="F6" s="898"/>
      <c r="G6" s="898"/>
      <c r="H6" s="898"/>
      <c r="I6" s="898"/>
    </row>
    <row r="7" spans="1:9" s="201" customFormat="1">
      <c r="A7" s="1724" t="s">
        <v>1067</v>
      </c>
      <c r="B7" s="1696" t="s">
        <v>426</v>
      </c>
      <c r="C7" s="1696" t="s">
        <v>754</v>
      </c>
      <c r="D7" s="898"/>
      <c r="E7" s="898" t="s">
        <v>754</v>
      </c>
      <c r="F7" s="898"/>
      <c r="G7" s="898"/>
      <c r="H7" s="898"/>
      <c r="I7" s="898"/>
    </row>
    <row r="8" spans="1:9" s="201" customFormat="1">
      <c r="A8" s="1725" t="s">
        <v>1070</v>
      </c>
      <c r="B8" s="1696" t="s">
        <v>426</v>
      </c>
      <c r="C8" s="1696" t="s">
        <v>754</v>
      </c>
      <c r="D8" s="898"/>
      <c r="E8" s="898" t="s">
        <v>754</v>
      </c>
      <c r="F8" s="898"/>
      <c r="G8" s="898"/>
      <c r="H8" s="898" t="s">
        <v>754</v>
      </c>
      <c r="I8" s="898"/>
    </row>
    <row r="9" spans="1:9" s="201" customFormat="1">
      <c r="A9" s="1725" t="s">
        <v>5482</v>
      </c>
      <c r="B9" s="1696" t="s">
        <v>426</v>
      </c>
      <c r="C9" s="1696" t="s">
        <v>754</v>
      </c>
      <c r="D9" s="898"/>
      <c r="E9" s="898"/>
      <c r="F9" s="898"/>
      <c r="G9" s="898"/>
      <c r="H9" s="898"/>
      <c r="I9" s="898"/>
    </row>
    <row r="10" spans="1:9" s="201" customFormat="1">
      <c r="A10" s="1725" t="s">
        <v>1071</v>
      </c>
      <c r="B10" s="1696" t="s">
        <v>426</v>
      </c>
      <c r="C10" s="1696"/>
      <c r="D10" s="898" t="s">
        <v>754</v>
      </c>
      <c r="E10" s="898" t="s">
        <v>754</v>
      </c>
      <c r="F10" s="898"/>
      <c r="G10" s="898" t="s">
        <v>754</v>
      </c>
      <c r="H10" s="898"/>
      <c r="I10" s="898"/>
    </row>
    <row r="11" spans="1:9" s="201" customFormat="1">
      <c r="A11" s="1725" t="s">
        <v>1074</v>
      </c>
      <c r="B11" s="1696" t="s">
        <v>426</v>
      </c>
      <c r="C11" s="1696" t="s">
        <v>754</v>
      </c>
      <c r="D11" s="898" t="s">
        <v>754</v>
      </c>
      <c r="E11" s="898" t="s">
        <v>754</v>
      </c>
      <c r="F11" s="898" t="s">
        <v>754</v>
      </c>
      <c r="G11" s="898" t="s">
        <v>754</v>
      </c>
      <c r="H11" s="898" t="s">
        <v>754</v>
      </c>
      <c r="I11" s="898" t="s">
        <v>754</v>
      </c>
    </row>
    <row r="12" spans="1:9" s="201" customFormat="1">
      <c r="A12" s="1725" t="s">
        <v>1076</v>
      </c>
      <c r="B12" s="1696" t="s">
        <v>426</v>
      </c>
      <c r="C12" s="1696"/>
      <c r="D12" s="898" t="s">
        <v>754</v>
      </c>
      <c r="E12" s="898" t="s">
        <v>754</v>
      </c>
      <c r="F12" s="898" t="s">
        <v>754</v>
      </c>
      <c r="G12" s="898" t="s">
        <v>754</v>
      </c>
      <c r="H12" s="898"/>
      <c r="I12" s="898" t="s">
        <v>754</v>
      </c>
    </row>
    <row r="13" spans="1:9" s="201" customFormat="1">
      <c r="A13" s="1725" t="s">
        <v>1077</v>
      </c>
      <c r="B13" s="1696" t="s">
        <v>426</v>
      </c>
      <c r="C13" s="1696" t="s">
        <v>754</v>
      </c>
      <c r="D13" s="898" t="s">
        <v>754</v>
      </c>
      <c r="E13" s="898" t="s">
        <v>754</v>
      </c>
      <c r="F13" s="898" t="s">
        <v>754</v>
      </c>
      <c r="G13" s="898" t="s">
        <v>754</v>
      </c>
      <c r="H13" s="898" t="s">
        <v>754</v>
      </c>
      <c r="I13" s="898" t="s">
        <v>754</v>
      </c>
    </row>
    <row r="14" spans="1:9" s="201" customFormat="1">
      <c r="A14" s="1725" t="s">
        <v>1078</v>
      </c>
      <c r="B14" s="1696" t="s">
        <v>426</v>
      </c>
      <c r="C14" s="1696"/>
      <c r="D14" s="898"/>
      <c r="E14" s="898" t="s">
        <v>754</v>
      </c>
      <c r="F14" s="898"/>
      <c r="G14" s="898"/>
      <c r="H14" s="898"/>
      <c r="I14" s="898"/>
    </row>
    <row r="15" spans="1:9" s="201" customFormat="1">
      <c r="A15" s="1890" t="s">
        <v>2772</v>
      </c>
      <c r="B15" s="1696" t="s">
        <v>426</v>
      </c>
      <c r="C15" s="1696" t="s">
        <v>754</v>
      </c>
      <c r="D15" s="898" t="s">
        <v>754</v>
      </c>
      <c r="E15" s="898" t="s">
        <v>754</v>
      </c>
      <c r="F15" s="898" t="s">
        <v>754</v>
      </c>
      <c r="G15" s="898" t="s">
        <v>754</v>
      </c>
      <c r="H15" s="898" t="s">
        <v>754</v>
      </c>
      <c r="I15" s="898" t="s">
        <v>754</v>
      </c>
    </row>
    <row r="16" spans="1:9" s="201" customFormat="1">
      <c r="A16" s="1891" t="s">
        <v>1080</v>
      </c>
      <c r="B16" s="1696" t="s">
        <v>426</v>
      </c>
      <c r="C16" s="1696" t="s">
        <v>754</v>
      </c>
      <c r="D16" s="898" t="s">
        <v>754</v>
      </c>
      <c r="E16" s="898"/>
      <c r="F16" s="898"/>
      <c r="G16" s="898" t="s">
        <v>754</v>
      </c>
      <c r="H16" s="898" t="s">
        <v>754</v>
      </c>
      <c r="I16" s="898"/>
    </row>
    <row r="17" spans="1:9" s="201" customFormat="1">
      <c r="A17" s="1725" t="s">
        <v>5750</v>
      </c>
      <c r="B17" s="1696" t="s">
        <v>426</v>
      </c>
      <c r="C17" s="1696" t="s">
        <v>754</v>
      </c>
      <c r="D17" s="898"/>
      <c r="E17" s="898"/>
      <c r="F17" s="898"/>
      <c r="G17" s="898"/>
      <c r="H17" s="898"/>
      <c r="I17" s="898"/>
    </row>
    <row r="18" spans="1:9">
      <c r="A18" s="1725" t="s">
        <v>1081</v>
      </c>
      <c r="B18" s="1696" t="s">
        <v>426</v>
      </c>
      <c r="C18" s="1696" t="s">
        <v>754</v>
      </c>
      <c r="D18" s="898" t="s">
        <v>754</v>
      </c>
      <c r="E18" s="898" t="s">
        <v>754</v>
      </c>
      <c r="F18" s="898" t="s">
        <v>754</v>
      </c>
      <c r="G18" s="898" t="s">
        <v>754</v>
      </c>
      <c r="H18" s="898" t="s">
        <v>754</v>
      </c>
      <c r="I18" s="898" t="s">
        <v>754</v>
      </c>
    </row>
    <row r="19" spans="1:9" s="201" customFormat="1">
      <c r="A19" s="1218" t="s">
        <v>2800</v>
      </c>
      <c r="B19" s="1696" t="s">
        <v>426</v>
      </c>
      <c r="C19" s="1696" t="s">
        <v>754</v>
      </c>
      <c r="D19" s="898"/>
      <c r="E19" s="898" t="s">
        <v>754</v>
      </c>
      <c r="F19" s="898"/>
      <c r="G19" s="898"/>
      <c r="H19" s="898"/>
      <c r="I19" s="898"/>
    </row>
    <row r="20" spans="1:9" s="201" customFormat="1">
      <c r="A20" s="1725" t="s">
        <v>1084</v>
      </c>
      <c r="B20" s="1696" t="s">
        <v>426</v>
      </c>
      <c r="C20" s="1696"/>
      <c r="D20" s="898"/>
      <c r="E20" s="898"/>
      <c r="F20" s="898" t="s">
        <v>754</v>
      </c>
      <c r="G20" s="898"/>
      <c r="H20" s="898"/>
      <c r="I20" s="898"/>
    </row>
    <row r="21" spans="1:9" s="201" customFormat="1">
      <c r="A21" s="1725" t="s">
        <v>1086</v>
      </c>
      <c r="B21" s="1696" t="s">
        <v>426</v>
      </c>
      <c r="C21" s="1696"/>
      <c r="D21" s="898"/>
      <c r="E21" s="898"/>
      <c r="F21" s="898"/>
      <c r="G21" s="898"/>
      <c r="H21" s="898" t="s">
        <v>754</v>
      </c>
      <c r="I21" s="898"/>
    </row>
    <row r="22" spans="1:9" s="201" customFormat="1">
      <c r="A22" s="1725" t="s">
        <v>1088</v>
      </c>
      <c r="B22" s="1696" t="s">
        <v>426</v>
      </c>
      <c r="C22" s="1696"/>
      <c r="D22" s="898" t="s">
        <v>754</v>
      </c>
      <c r="E22" s="898" t="s">
        <v>754</v>
      </c>
      <c r="F22" s="898"/>
      <c r="G22" s="898" t="s">
        <v>754</v>
      </c>
      <c r="H22" s="898"/>
      <c r="I22" s="898"/>
    </row>
    <row r="23" spans="1:9" s="201" customFormat="1">
      <c r="A23" s="1725" t="s">
        <v>1090</v>
      </c>
      <c r="B23" s="1696" t="s">
        <v>426</v>
      </c>
      <c r="C23" s="1696" t="s">
        <v>754</v>
      </c>
      <c r="D23" s="898"/>
      <c r="E23" s="898" t="s">
        <v>754</v>
      </c>
      <c r="F23" s="898"/>
      <c r="G23" s="898"/>
      <c r="H23" s="898" t="s">
        <v>754</v>
      </c>
      <c r="I23" s="898"/>
    </row>
    <row r="24" spans="1:9" s="201" customFormat="1">
      <c r="A24" s="1725" t="s">
        <v>1093</v>
      </c>
      <c r="B24" s="1696" t="s">
        <v>426</v>
      </c>
      <c r="C24" s="1696" t="s">
        <v>754</v>
      </c>
      <c r="D24" s="898" t="s">
        <v>754</v>
      </c>
      <c r="E24" s="898" t="s">
        <v>754</v>
      </c>
      <c r="F24" s="898" t="s">
        <v>754</v>
      </c>
      <c r="G24" s="898" t="s">
        <v>754</v>
      </c>
      <c r="H24" s="898" t="s">
        <v>754</v>
      </c>
      <c r="I24" s="898" t="s">
        <v>754</v>
      </c>
    </row>
    <row r="25" spans="1:9">
      <c r="A25" s="1725" t="s">
        <v>1101</v>
      </c>
      <c r="B25" s="1696" t="s">
        <v>426</v>
      </c>
      <c r="C25" s="1696" t="s">
        <v>754</v>
      </c>
      <c r="D25" s="898" t="s">
        <v>754</v>
      </c>
      <c r="E25" s="898" t="s">
        <v>754</v>
      </c>
      <c r="F25" s="898" t="s">
        <v>754</v>
      </c>
      <c r="G25" s="898"/>
      <c r="H25" s="898" t="s">
        <v>754</v>
      </c>
      <c r="I25" s="898" t="s">
        <v>754</v>
      </c>
    </row>
    <row r="26" spans="1:9">
      <c r="A26" s="1725" t="s">
        <v>1108</v>
      </c>
      <c r="B26" s="1696" t="s">
        <v>426</v>
      </c>
      <c r="C26" s="1696" t="s">
        <v>754</v>
      </c>
      <c r="D26" s="898"/>
      <c r="E26" s="898" t="s">
        <v>754</v>
      </c>
      <c r="F26" s="898"/>
      <c r="G26" s="898" t="s">
        <v>754</v>
      </c>
      <c r="H26" s="898" t="s">
        <v>754</v>
      </c>
      <c r="I26" s="898"/>
    </row>
    <row r="27" spans="1:9">
      <c r="A27" s="1725" t="s">
        <v>1066</v>
      </c>
      <c r="B27" s="1696" t="s">
        <v>427</v>
      </c>
      <c r="C27" s="1696" t="s">
        <v>754</v>
      </c>
      <c r="D27" s="898"/>
      <c r="E27" s="898"/>
      <c r="F27" s="898"/>
      <c r="G27" s="898"/>
      <c r="H27" s="898"/>
      <c r="I27" s="898"/>
    </row>
    <row r="28" spans="1:9">
      <c r="A28" s="1725" t="s">
        <v>1106</v>
      </c>
      <c r="B28" s="1696" t="s">
        <v>427</v>
      </c>
      <c r="C28" s="1696"/>
      <c r="D28" s="898"/>
      <c r="E28" s="898" t="s">
        <v>754</v>
      </c>
      <c r="F28" s="898"/>
      <c r="G28" s="898"/>
      <c r="H28" s="898"/>
      <c r="I28" s="898"/>
    </row>
    <row r="29" spans="1:9">
      <c r="A29" s="1725" t="s">
        <v>1068</v>
      </c>
      <c r="B29" s="1696" t="s">
        <v>427</v>
      </c>
      <c r="C29" s="1696"/>
      <c r="D29" s="898"/>
      <c r="E29" s="898"/>
      <c r="F29" s="898"/>
      <c r="G29" s="898" t="s">
        <v>754</v>
      </c>
      <c r="H29" s="898"/>
      <c r="I29" s="898" t="s">
        <v>754</v>
      </c>
    </row>
    <row r="30" spans="1:9">
      <c r="A30" s="1725" t="s">
        <v>1069</v>
      </c>
      <c r="B30" s="1696" t="s">
        <v>427</v>
      </c>
      <c r="C30" s="1696" t="s">
        <v>754</v>
      </c>
      <c r="D30" s="898"/>
      <c r="E30" s="898" t="s">
        <v>754</v>
      </c>
      <c r="F30" s="898"/>
      <c r="G30" s="898"/>
      <c r="H30" s="898" t="s">
        <v>754</v>
      </c>
      <c r="I30" s="898"/>
    </row>
    <row r="31" spans="1:9">
      <c r="A31" s="1725" t="s">
        <v>1075</v>
      </c>
      <c r="B31" s="1696" t="s">
        <v>427</v>
      </c>
      <c r="C31" s="1696"/>
      <c r="D31" s="898" t="s">
        <v>754</v>
      </c>
      <c r="E31" s="898"/>
      <c r="F31" s="898"/>
      <c r="G31" s="898" t="s">
        <v>754</v>
      </c>
      <c r="H31" s="898"/>
      <c r="I31" s="898"/>
    </row>
    <row r="32" spans="1:9">
      <c r="A32" s="1725" t="s">
        <v>1079</v>
      </c>
      <c r="B32" s="1696" t="s">
        <v>427</v>
      </c>
      <c r="C32" s="1696"/>
      <c r="D32" s="898"/>
      <c r="E32" s="898" t="s">
        <v>754</v>
      </c>
      <c r="F32" s="898"/>
      <c r="G32" s="898"/>
      <c r="H32" s="898"/>
      <c r="I32" s="898"/>
    </row>
    <row r="33" spans="1:9">
      <c r="A33" s="1725" t="s">
        <v>862</v>
      </c>
      <c r="B33" s="1696" t="s">
        <v>427</v>
      </c>
      <c r="C33" s="1696"/>
      <c r="D33" s="898" t="s">
        <v>754</v>
      </c>
      <c r="E33" s="898"/>
      <c r="F33" s="898"/>
      <c r="G33" s="898"/>
      <c r="H33" s="898"/>
      <c r="I33" s="898"/>
    </row>
    <row r="34" spans="1:9">
      <c r="A34" s="1724" t="s">
        <v>1089</v>
      </c>
      <c r="B34" s="1696" t="s">
        <v>427</v>
      </c>
      <c r="C34" s="1696" t="s">
        <v>754</v>
      </c>
      <c r="D34" s="898" t="s">
        <v>754</v>
      </c>
      <c r="E34" s="898" t="s">
        <v>754</v>
      </c>
      <c r="F34" s="898"/>
      <c r="G34" s="898" t="s">
        <v>754</v>
      </c>
      <c r="H34" s="898"/>
      <c r="I34" s="898"/>
    </row>
    <row r="35" spans="1:9">
      <c r="A35" s="1725" t="s">
        <v>1091</v>
      </c>
      <c r="B35" s="1696" t="s">
        <v>427</v>
      </c>
      <c r="C35" s="1696" t="s">
        <v>754</v>
      </c>
      <c r="D35" s="898" t="s">
        <v>754</v>
      </c>
      <c r="E35" s="898" t="s">
        <v>754</v>
      </c>
      <c r="F35" s="898" t="s">
        <v>754</v>
      </c>
      <c r="G35" s="898" t="s">
        <v>754</v>
      </c>
      <c r="H35" s="898" t="s">
        <v>754</v>
      </c>
      <c r="I35" s="898" t="s">
        <v>754</v>
      </c>
    </row>
    <row r="36" spans="1:9">
      <c r="A36" s="1725" t="s">
        <v>1092</v>
      </c>
      <c r="B36" s="1696" t="s">
        <v>427</v>
      </c>
      <c r="C36" s="1696"/>
      <c r="D36" s="898"/>
      <c r="E36" s="898" t="s">
        <v>754</v>
      </c>
      <c r="F36" s="898"/>
      <c r="G36" s="898"/>
      <c r="H36" s="898"/>
      <c r="I36" s="898"/>
    </row>
    <row r="37" spans="1:9">
      <c r="A37" s="1725" t="s">
        <v>1094</v>
      </c>
      <c r="B37" s="1696" t="s">
        <v>427</v>
      </c>
      <c r="C37" s="1696" t="s">
        <v>754</v>
      </c>
      <c r="D37" s="898"/>
      <c r="E37" s="898" t="s">
        <v>754</v>
      </c>
      <c r="F37" s="898"/>
      <c r="G37" s="898"/>
      <c r="H37" s="898"/>
      <c r="I37" s="898"/>
    </row>
    <row r="38" spans="1:9">
      <c r="A38" s="1725" t="s">
        <v>1096</v>
      </c>
      <c r="B38" s="1696" t="s">
        <v>427</v>
      </c>
      <c r="C38" s="1696" t="s">
        <v>754</v>
      </c>
      <c r="D38" s="898"/>
      <c r="E38" s="898" t="s">
        <v>754</v>
      </c>
      <c r="F38" s="898"/>
      <c r="G38" s="898"/>
      <c r="H38" s="898" t="s">
        <v>754</v>
      </c>
      <c r="I38" s="898"/>
    </row>
    <row r="39" spans="1:9">
      <c r="A39" s="1725" t="s">
        <v>5483</v>
      </c>
      <c r="B39" s="1696" t="s">
        <v>427</v>
      </c>
      <c r="C39" s="1696" t="s">
        <v>754</v>
      </c>
      <c r="D39" s="898" t="s">
        <v>754</v>
      </c>
      <c r="E39" s="898" t="s">
        <v>754</v>
      </c>
      <c r="F39" s="898"/>
      <c r="G39" s="898"/>
      <c r="H39" s="898"/>
      <c r="I39" s="898"/>
    </row>
    <row r="40" spans="1:9">
      <c r="A40" s="1725" t="s">
        <v>1097</v>
      </c>
      <c r="B40" s="1696" t="s">
        <v>427</v>
      </c>
      <c r="C40" s="1696"/>
      <c r="D40" s="898"/>
      <c r="E40" s="898"/>
      <c r="F40" s="898"/>
      <c r="G40" s="898"/>
      <c r="H40" s="898" t="s">
        <v>754</v>
      </c>
      <c r="I40" s="898"/>
    </row>
    <row r="41" spans="1:9">
      <c r="A41" s="1725" t="s">
        <v>1098</v>
      </c>
      <c r="B41" s="1696" t="s">
        <v>427</v>
      </c>
      <c r="C41" s="1696" t="s">
        <v>754</v>
      </c>
      <c r="D41" s="898" t="s">
        <v>754</v>
      </c>
      <c r="E41" s="898" t="s">
        <v>754</v>
      </c>
      <c r="F41" s="898" t="s">
        <v>754</v>
      </c>
      <c r="G41" s="898" t="s">
        <v>754</v>
      </c>
      <c r="H41" s="898" t="s">
        <v>754</v>
      </c>
      <c r="I41" s="898" t="s">
        <v>754</v>
      </c>
    </row>
    <row r="42" spans="1:9">
      <c r="A42" s="1725" t="s">
        <v>1099</v>
      </c>
      <c r="B42" s="1696" t="s">
        <v>427</v>
      </c>
      <c r="C42" s="1696"/>
      <c r="D42" s="898"/>
      <c r="E42" s="898"/>
      <c r="F42" s="898"/>
      <c r="G42" s="898"/>
      <c r="H42" s="898" t="s">
        <v>754</v>
      </c>
      <c r="I42" s="898"/>
    </row>
    <row r="43" spans="1:9">
      <c r="A43" s="1725" t="s">
        <v>1100</v>
      </c>
      <c r="B43" s="1696" t="s">
        <v>427</v>
      </c>
      <c r="C43" s="1696"/>
      <c r="D43" s="898"/>
      <c r="E43" s="898"/>
      <c r="F43" s="898"/>
      <c r="G43" s="898" t="s">
        <v>754</v>
      </c>
      <c r="H43" s="898"/>
      <c r="I43" s="898"/>
    </row>
    <row r="44" spans="1:9">
      <c r="A44" s="1724" t="s">
        <v>1102</v>
      </c>
      <c r="B44" s="1696" t="s">
        <v>427</v>
      </c>
      <c r="C44" s="1696" t="s">
        <v>754</v>
      </c>
      <c r="D44" s="898" t="s">
        <v>754</v>
      </c>
      <c r="E44" s="898" t="s">
        <v>754</v>
      </c>
      <c r="F44" s="898" t="s">
        <v>754</v>
      </c>
      <c r="G44" s="898" t="s">
        <v>754</v>
      </c>
      <c r="H44" s="898" t="s">
        <v>754</v>
      </c>
      <c r="I44" s="898" t="s">
        <v>754</v>
      </c>
    </row>
    <row r="45" spans="1:9">
      <c r="A45" s="1725" t="s">
        <v>1103</v>
      </c>
      <c r="B45" s="1696" t="s">
        <v>427</v>
      </c>
      <c r="C45" s="1696" t="s">
        <v>754</v>
      </c>
      <c r="D45" s="898" t="s">
        <v>754</v>
      </c>
      <c r="E45" s="898" t="s">
        <v>754</v>
      </c>
      <c r="F45" s="898" t="s">
        <v>754</v>
      </c>
      <c r="G45" s="898" t="s">
        <v>754</v>
      </c>
      <c r="H45" s="898" t="s">
        <v>754</v>
      </c>
      <c r="I45" s="898" t="s">
        <v>754</v>
      </c>
    </row>
    <row r="46" spans="1:9">
      <c r="A46" s="1725" t="s">
        <v>1104</v>
      </c>
      <c r="B46" s="1696" t="s">
        <v>427</v>
      </c>
      <c r="C46" s="1696" t="s">
        <v>754</v>
      </c>
      <c r="D46" s="898" t="s">
        <v>754</v>
      </c>
      <c r="E46" s="898" t="s">
        <v>754</v>
      </c>
      <c r="F46" s="898" t="s">
        <v>754</v>
      </c>
      <c r="G46" s="898" t="s">
        <v>754</v>
      </c>
      <c r="H46" s="898" t="s">
        <v>754</v>
      </c>
      <c r="I46" s="898" t="s">
        <v>754</v>
      </c>
    </row>
    <row r="47" spans="1:9">
      <c r="A47" s="1725" t="s">
        <v>2081</v>
      </c>
      <c r="B47" s="1696" t="s">
        <v>428</v>
      </c>
      <c r="C47" s="1696" t="s">
        <v>754</v>
      </c>
      <c r="D47" s="898"/>
      <c r="E47" s="898"/>
      <c r="F47" s="898"/>
      <c r="G47" s="898"/>
      <c r="H47" s="898"/>
      <c r="I47" s="898"/>
    </row>
    <row r="48" spans="1:9">
      <c r="A48" s="1725" t="s">
        <v>5145</v>
      </c>
      <c r="B48" s="1696" t="s">
        <v>428</v>
      </c>
      <c r="C48" s="1696" t="s">
        <v>754</v>
      </c>
      <c r="D48" s="898"/>
      <c r="E48" s="898"/>
      <c r="F48" s="898"/>
      <c r="G48" s="898"/>
      <c r="H48" s="898"/>
      <c r="I48" s="898"/>
    </row>
    <row r="49" spans="1:9">
      <c r="A49" s="1725" t="s">
        <v>1072</v>
      </c>
      <c r="B49" s="1696" t="s">
        <v>428</v>
      </c>
      <c r="C49" s="1696" t="s">
        <v>754</v>
      </c>
      <c r="D49" s="898" t="s">
        <v>754</v>
      </c>
      <c r="E49" s="898" t="s">
        <v>754</v>
      </c>
      <c r="F49" s="898" t="s">
        <v>754</v>
      </c>
      <c r="G49" s="898" t="s">
        <v>754</v>
      </c>
      <c r="H49" s="898" t="s">
        <v>754</v>
      </c>
      <c r="I49" s="898" t="s">
        <v>754</v>
      </c>
    </row>
    <row r="50" spans="1:9">
      <c r="A50" s="1725" t="s">
        <v>1073</v>
      </c>
      <c r="B50" s="1696" t="s">
        <v>428</v>
      </c>
      <c r="C50" s="1696"/>
      <c r="D50" s="898" t="s">
        <v>754</v>
      </c>
      <c r="E50" s="898"/>
      <c r="F50" s="898"/>
      <c r="G50" s="898" t="s">
        <v>754</v>
      </c>
      <c r="H50" s="898"/>
      <c r="I50" s="898"/>
    </row>
    <row r="51" spans="1:9">
      <c r="A51" s="1725" t="s">
        <v>5724</v>
      </c>
      <c r="B51" s="1696" t="s">
        <v>428</v>
      </c>
      <c r="C51" s="1696" t="s">
        <v>754</v>
      </c>
      <c r="D51" s="898"/>
      <c r="E51" s="898"/>
      <c r="F51" s="898"/>
      <c r="G51" s="898"/>
      <c r="H51" s="898"/>
      <c r="I51" s="898"/>
    </row>
    <row r="52" spans="1:9">
      <c r="A52" s="1725" t="s">
        <v>1082</v>
      </c>
      <c r="B52" s="1696" t="s">
        <v>428</v>
      </c>
      <c r="C52" s="1696"/>
      <c r="D52" s="898"/>
      <c r="E52" s="898" t="s">
        <v>754</v>
      </c>
      <c r="F52" s="898"/>
      <c r="G52" s="898"/>
      <c r="H52" s="898"/>
      <c r="I52" s="898"/>
    </row>
    <row r="53" spans="1:9">
      <c r="A53" s="1725" t="s">
        <v>1083</v>
      </c>
      <c r="B53" s="1696" t="s">
        <v>428</v>
      </c>
      <c r="C53" s="1696" t="s">
        <v>754</v>
      </c>
      <c r="D53" s="898"/>
      <c r="E53" s="898"/>
      <c r="F53" s="898"/>
      <c r="G53" s="898"/>
      <c r="H53" s="898"/>
      <c r="I53" s="898"/>
    </row>
    <row r="54" spans="1:9">
      <c r="A54" s="1725" t="s">
        <v>1085</v>
      </c>
      <c r="B54" s="1696" t="s">
        <v>428</v>
      </c>
      <c r="C54" s="1696" t="s">
        <v>754</v>
      </c>
      <c r="D54" s="898" t="s">
        <v>754</v>
      </c>
      <c r="E54" s="898" t="s">
        <v>754</v>
      </c>
      <c r="F54" s="898"/>
      <c r="G54" s="898" t="s">
        <v>754</v>
      </c>
      <c r="H54" s="898" t="s">
        <v>754</v>
      </c>
      <c r="I54" s="898" t="s">
        <v>754</v>
      </c>
    </row>
    <row r="55" spans="1:9">
      <c r="A55" s="1725" t="s">
        <v>1087</v>
      </c>
      <c r="B55" s="1696" t="s">
        <v>428</v>
      </c>
      <c r="C55" s="1696" t="s">
        <v>754</v>
      </c>
      <c r="D55" s="898" t="s">
        <v>754</v>
      </c>
      <c r="E55" s="898" t="s">
        <v>754</v>
      </c>
      <c r="F55" s="898" t="s">
        <v>754</v>
      </c>
      <c r="G55" s="898" t="s">
        <v>754</v>
      </c>
      <c r="H55" s="898" t="s">
        <v>754</v>
      </c>
      <c r="I55" s="898" t="s">
        <v>754</v>
      </c>
    </row>
    <row r="56" spans="1:9">
      <c r="A56" s="1725" t="s">
        <v>1095</v>
      </c>
      <c r="B56" s="1696" t="s">
        <v>428</v>
      </c>
      <c r="C56" s="1696" t="s">
        <v>754</v>
      </c>
      <c r="D56" s="898" t="s">
        <v>754</v>
      </c>
      <c r="E56" s="898" t="s">
        <v>754</v>
      </c>
      <c r="F56" s="898"/>
      <c r="G56" s="898" t="s">
        <v>754</v>
      </c>
      <c r="H56" s="898" t="s">
        <v>754</v>
      </c>
      <c r="I56" s="898" t="s">
        <v>754</v>
      </c>
    </row>
    <row r="57" spans="1:9">
      <c r="A57" s="1725" t="s">
        <v>5751</v>
      </c>
      <c r="B57" s="1696" t="s">
        <v>428</v>
      </c>
      <c r="C57" s="1696" t="s">
        <v>754</v>
      </c>
      <c r="D57" s="898"/>
      <c r="E57" s="898"/>
      <c r="F57" s="898"/>
      <c r="G57" s="898"/>
      <c r="H57" s="898"/>
      <c r="I57" s="898"/>
    </row>
    <row r="58" spans="1:9">
      <c r="A58" s="1725" t="s">
        <v>1107</v>
      </c>
      <c r="B58" s="1696" t="s">
        <v>428</v>
      </c>
      <c r="C58" s="1696"/>
      <c r="D58" s="898"/>
      <c r="E58" s="898"/>
      <c r="F58" s="898"/>
      <c r="G58" s="898"/>
      <c r="H58" s="898" t="s">
        <v>754</v>
      </c>
      <c r="I58" s="898"/>
    </row>
    <row r="59" spans="1:9">
      <c r="A59" s="63" t="s">
        <v>5275</v>
      </c>
    </row>
  </sheetData>
  <sortState ref="A6:I58">
    <sortCondition ref="B6:B58"/>
    <sortCondition ref="A6:A58"/>
  </sortState>
  <mergeCells count="3">
    <mergeCell ref="A4:A5"/>
    <mergeCell ref="B4:B5"/>
    <mergeCell ref="C4:I4"/>
  </mergeCells>
  <printOptions horizontalCentered="1"/>
  <pageMargins left="0.70866141732283472" right="0.70866141732283472" top="0.74803149606299213" bottom="0.74803149606299213" header="0.31496062992125984" footer="0.31496062992125984"/>
  <pageSetup scale="6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10"/>
  <sheetViews>
    <sheetView workbookViewId="0">
      <selection activeCell="C7" sqref="C7"/>
    </sheetView>
  </sheetViews>
  <sheetFormatPr baseColWidth="10" defaultColWidth="11.42578125" defaultRowHeight="12.75"/>
  <cols>
    <col min="1" max="1" width="10.42578125" style="2" customWidth="1"/>
    <col min="2" max="9" width="15.7109375" style="2" customWidth="1"/>
    <col min="10" max="16384" width="11.42578125" style="2"/>
  </cols>
  <sheetData>
    <row r="1" spans="1:9">
      <c r="A1" s="1" t="s">
        <v>365</v>
      </c>
      <c r="B1" s="1"/>
    </row>
    <row r="2" spans="1:9" ht="12.75" customHeight="1">
      <c r="A2" s="158" t="s">
        <v>2936</v>
      </c>
      <c r="D2" s="387"/>
    </row>
    <row r="3" spans="1:9">
      <c r="A3" s="361" t="s">
        <v>5754</v>
      </c>
      <c r="B3" s="372"/>
    </row>
    <row r="4" spans="1:9" ht="12.75" customHeight="1">
      <c r="A4" s="2168" t="s">
        <v>367</v>
      </c>
      <c r="B4" s="2168" t="s">
        <v>5174</v>
      </c>
      <c r="C4" s="2168"/>
      <c r="D4" s="2168"/>
      <c r="E4" s="2168"/>
      <c r="F4" s="2168"/>
      <c r="G4" s="2168"/>
      <c r="H4" s="2168"/>
      <c r="I4" s="2168"/>
    </row>
    <row r="5" spans="1:9" ht="76.5">
      <c r="A5" s="2168"/>
      <c r="B5" s="161" t="s">
        <v>1109</v>
      </c>
      <c r="C5" s="161" t="s">
        <v>1110</v>
      </c>
      <c r="D5" s="161" t="s">
        <v>1111</v>
      </c>
      <c r="E5" s="161" t="s">
        <v>1112</v>
      </c>
      <c r="F5" s="161" t="s">
        <v>1113</v>
      </c>
      <c r="G5" s="161" t="s">
        <v>1114</v>
      </c>
      <c r="H5" s="161" t="s">
        <v>1115</v>
      </c>
      <c r="I5" s="161" t="s">
        <v>0</v>
      </c>
    </row>
    <row r="6" spans="1:9">
      <c r="A6" s="94" t="s">
        <v>426</v>
      </c>
      <c r="B6" s="94">
        <v>15</v>
      </c>
      <c r="C6" s="94">
        <v>10</v>
      </c>
      <c r="D6" s="94">
        <v>15</v>
      </c>
      <c r="E6" s="94">
        <v>8</v>
      </c>
      <c r="F6" s="94">
        <v>10</v>
      </c>
      <c r="G6" s="94">
        <v>11</v>
      </c>
      <c r="H6" s="94">
        <v>7</v>
      </c>
      <c r="I6" s="94">
        <f>SUM(B6:H6)</f>
        <v>76</v>
      </c>
    </row>
    <row r="7" spans="1:9">
      <c r="A7" s="94" t="s">
        <v>427</v>
      </c>
      <c r="B7" s="94">
        <v>11</v>
      </c>
      <c r="C7" s="94">
        <v>9</v>
      </c>
      <c r="D7" s="94">
        <v>13</v>
      </c>
      <c r="E7" s="94">
        <v>5</v>
      </c>
      <c r="F7" s="94">
        <v>9</v>
      </c>
      <c r="G7" s="94">
        <v>9</v>
      </c>
      <c r="H7" s="94">
        <v>6</v>
      </c>
      <c r="I7" s="94">
        <f t="shared" ref="I7:I8" si="0">SUM(B7:H7)</f>
        <v>62</v>
      </c>
    </row>
    <row r="8" spans="1:9">
      <c r="A8" s="94" t="s">
        <v>428</v>
      </c>
      <c r="B8" s="94">
        <v>9</v>
      </c>
      <c r="C8" s="94">
        <v>5</v>
      </c>
      <c r="D8" s="94">
        <v>5</v>
      </c>
      <c r="E8" s="94">
        <v>2</v>
      </c>
      <c r="F8" s="94">
        <v>5</v>
      </c>
      <c r="G8" s="94">
        <v>5</v>
      </c>
      <c r="H8" s="94">
        <v>4</v>
      </c>
      <c r="I8" s="94">
        <f t="shared" si="0"/>
        <v>35</v>
      </c>
    </row>
    <row r="9" spans="1:9">
      <c r="A9" s="394" t="s">
        <v>0</v>
      </c>
      <c r="B9" s="162">
        <f>SUM(B6:B8)</f>
        <v>35</v>
      </c>
      <c r="C9" s="162">
        <f t="shared" ref="C9:H9" si="1">SUM(C6:C8)</f>
        <v>24</v>
      </c>
      <c r="D9" s="162">
        <f t="shared" si="1"/>
        <v>33</v>
      </c>
      <c r="E9" s="162">
        <f t="shared" si="1"/>
        <v>15</v>
      </c>
      <c r="F9" s="162">
        <f t="shared" si="1"/>
        <v>24</v>
      </c>
      <c r="G9" s="162">
        <f t="shared" si="1"/>
        <v>25</v>
      </c>
      <c r="H9" s="162">
        <f t="shared" si="1"/>
        <v>17</v>
      </c>
      <c r="I9" s="162">
        <f>SUM(I6:I8)</f>
        <v>173</v>
      </c>
    </row>
    <row r="10" spans="1:9">
      <c r="A10" s="63" t="s">
        <v>5275</v>
      </c>
    </row>
  </sheetData>
  <mergeCells count="2">
    <mergeCell ref="A4:A5"/>
    <mergeCell ref="B4:I4"/>
  </mergeCells>
  <pageMargins left="0.70866141732283472" right="0.70866141732283472" top="0.74803149606299213" bottom="0.74803149606299213" header="0.31496062992125984" footer="0.31496062992125984"/>
  <pageSetup scale="91" fitToHeight="1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7"/>
  <sheetViews>
    <sheetView zoomScaleNormal="100" workbookViewId="0">
      <selection activeCell="A2" sqref="A2"/>
    </sheetView>
  </sheetViews>
  <sheetFormatPr baseColWidth="10" defaultColWidth="11.42578125" defaultRowHeight="12.75"/>
  <cols>
    <col min="1" max="1" width="33.85546875" style="1056" customWidth="1"/>
    <col min="2" max="9" width="13.7109375" style="1056" customWidth="1"/>
    <col min="10" max="16384" width="11.42578125" style="1056"/>
  </cols>
  <sheetData>
    <row r="1" spans="1:9">
      <c r="A1" s="5" t="s">
        <v>651</v>
      </c>
      <c r="B1" s="1055"/>
      <c r="C1" s="5"/>
      <c r="D1" s="1055"/>
      <c r="E1" s="5"/>
      <c r="F1" s="1055"/>
      <c r="G1" s="5"/>
      <c r="H1" s="1055"/>
      <c r="I1" s="1055"/>
    </row>
    <row r="2" spans="1:9">
      <c r="A2" s="187" t="s">
        <v>2415</v>
      </c>
      <c r="B2" s="1055"/>
      <c r="C2" s="187"/>
      <c r="D2" s="1055"/>
      <c r="E2" s="187"/>
      <c r="F2" s="1055"/>
      <c r="G2" s="187"/>
      <c r="H2" s="1055"/>
      <c r="I2" s="1055"/>
    </row>
    <row r="3" spans="1:9">
      <c r="A3" s="1057" t="s">
        <v>5046</v>
      </c>
      <c r="B3" s="1057"/>
      <c r="C3" s="1057"/>
      <c r="D3" s="1057"/>
      <c r="E3" s="1057"/>
      <c r="F3" s="1057"/>
      <c r="G3" s="1057"/>
      <c r="H3" s="1057"/>
      <c r="I3" s="1058"/>
    </row>
    <row r="4" spans="1:9">
      <c r="A4" s="2140" t="s">
        <v>29</v>
      </c>
      <c r="B4" s="2144" t="s">
        <v>6539</v>
      </c>
      <c r="C4" s="2145"/>
      <c r="D4" s="2145"/>
      <c r="E4" s="2145"/>
      <c r="F4" s="2145"/>
      <c r="G4" s="2145"/>
      <c r="H4" s="2146"/>
    </row>
    <row r="5" spans="1:9">
      <c r="A5" s="2125"/>
      <c r="B5" s="1059" t="s">
        <v>744</v>
      </c>
      <c r="C5" s="1012" t="s">
        <v>745</v>
      </c>
      <c r="D5" s="1059" t="s">
        <v>746</v>
      </c>
      <c r="E5" s="1012" t="s">
        <v>747</v>
      </c>
      <c r="F5" s="1059" t="s">
        <v>52</v>
      </c>
      <c r="G5" s="1012" t="s">
        <v>363</v>
      </c>
      <c r="H5" s="1059" t="s">
        <v>364</v>
      </c>
    </row>
    <row r="6" spans="1:9">
      <c r="A6" s="1039" t="s">
        <v>16</v>
      </c>
      <c r="B6" s="1060">
        <v>685.1</v>
      </c>
      <c r="C6" s="1061">
        <v>682.9</v>
      </c>
      <c r="D6" s="1060">
        <v>690.4</v>
      </c>
      <c r="E6" s="1061">
        <v>678.7</v>
      </c>
      <c r="F6" s="1060">
        <v>709.3</v>
      </c>
      <c r="G6" s="1061">
        <v>690</v>
      </c>
      <c r="H6" s="1060">
        <v>705</v>
      </c>
      <c r="I6" s="1062"/>
    </row>
    <row r="7" spans="1:9">
      <c r="A7" s="1039" t="s">
        <v>36</v>
      </c>
      <c r="B7" s="1060">
        <v>696.5</v>
      </c>
      <c r="C7" s="1061"/>
      <c r="D7" s="1060">
        <v>701.1</v>
      </c>
      <c r="E7" s="1061"/>
      <c r="F7" s="1060">
        <v>728.1</v>
      </c>
      <c r="G7" s="1061"/>
      <c r="H7" s="1060">
        <v>725</v>
      </c>
    </row>
    <row r="8" spans="1:9">
      <c r="A8" s="1039" t="s">
        <v>21</v>
      </c>
      <c r="B8" s="1060">
        <v>756.1</v>
      </c>
      <c r="C8" s="1061"/>
      <c r="D8" s="1060">
        <v>751.2</v>
      </c>
      <c r="E8" s="1061"/>
      <c r="F8" s="1060">
        <v>727</v>
      </c>
      <c r="G8" s="1061"/>
      <c r="H8" s="1060">
        <v>723</v>
      </c>
    </row>
    <row r="9" spans="1:9">
      <c r="A9" s="1039" t="s">
        <v>17</v>
      </c>
      <c r="B9" s="1060"/>
      <c r="C9" s="1061"/>
      <c r="D9" s="1060"/>
      <c r="E9" s="1061"/>
      <c r="F9" s="1060">
        <v>702.4</v>
      </c>
      <c r="G9" s="1061"/>
      <c r="H9" s="1060">
        <v>718</v>
      </c>
    </row>
    <row r="10" spans="1:9">
      <c r="A10" s="1039" t="s">
        <v>20</v>
      </c>
      <c r="B10" s="1060">
        <v>702.5</v>
      </c>
      <c r="C10" s="1061"/>
      <c r="D10" s="1060">
        <v>694.1</v>
      </c>
      <c r="E10" s="1061"/>
      <c r="F10" s="1060">
        <v>694.8</v>
      </c>
      <c r="G10" s="1061"/>
      <c r="H10" s="1060">
        <v>687</v>
      </c>
    </row>
    <row r="11" spans="1:9">
      <c r="A11" s="1039" t="s">
        <v>593</v>
      </c>
      <c r="B11" s="1060">
        <v>682.3</v>
      </c>
      <c r="C11" s="1061">
        <v>627.1</v>
      </c>
      <c r="D11" s="1060">
        <v>669.3</v>
      </c>
      <c r="E11" s="1061">
        <v>637.20000000000005</v>
      </c>
      <c r="F11" s="1060">
        <v>687.2</v>
      </c>
      <c r="G11" s="1061">
        <v>638</v>
      </c>
      <c r="H11" s="1060">
        <v>671</v>
      </c>
    </row>
    <row r="12" spans="1:9">
      <c r="A12" s="1039" t="s">
        <v>18</v>
      </c>
      <c r="B12" s="1060">
        <v>689.5</v>
      </c>
      <c r="C12" s="1061">
        <v>652.9</v>
      </c>
      <c r="D12" s="1060">
        <v>660.9</v>
      </c>
      <c r="E12" s="1061">
        <v>673.5</v>
      </c>
      <c r="F12" s="1060">
        <v>693.1</v>
      </c>
      <c r="G12" s="1061">
        <v>650</v>
      </c>
      <c r="H12" s="1060">
        <v>662</v>
      </c>
    </row>
    <row r="13" spans="1:9">
      <c r="A13" s="1039" t="s">
        <v>25</v>
      </c>
      <c r="B13" s="1060">
        <v>713.7</v>
      </c>
      <c r="C13" s="1061"/>
      <c r="D13" s="1060">
        <v>679.4</v>
      </c>
      <c r="E13" s="1061"/>
      <c r="F13" s="1060">
        <v>686.8</v>
      </c>
      <c r="G13" s="1061"/>
      <c r="H13" s="1060">
        <v>695</v>
      </c>
    </row>
    <row r="14" spans="1:9">
      <c r="A14" s="1039" t="s">
        <v>23</v>
      </c>
      <c r="B14" s="1060">
        <v>676.11800000000005</v>
      </c>
      <c r="C14" s="1061"/>
      <c r="D14" s="1060">
        <v>671.9</v>
      </c>
      <c r="E14" s="1061"/>
      <c r="F14" s="1060">
        <v>659.8</v>
      </c>
      <c r="G14" s="1061"/>
      <c r="H14" s="1060">
        <v>670</v>
      </c>
    </row>
    <row r="15" spans="1:9">
      <c r="A15" s="1039" t="s">
        <v>24</v>
      </c>
      <c r="B15" s="1060">
        <v>741.41800000000001</v>
      </c>
      <c r="C15" s="1061"/>
      <c r="D15" s="1060">
        <v>688.3</v>
      </c>
      <c r="E15" s="1061"/>
      <c r="F15" s="1060">
        <v>679.5</v>
      </c>
      <c r="G15" s="1061"/>
      <c r="H15" s="1060">
        <v>721</v>
      </c>
    </row>
    <row r="16" spans="1:9">
      <c r="A16" s="1039" t="s">
        <v>30</v>
      </c>
      <c r="B16" s="1060">
        <v>658.1</v>
      </c>
      <c r="C16" s="1061"/>
      <c r="D16" s="1060">
        <v>639.6</v>
      </c>
      <c r="E16" s="1061"/>
      <c r="F16" s="1060">
        <v>624</v>
      </c>
      <c r="G16" s="1061"/>
      <c r="H16" s="1060">
        <v>599</v>
      </c>
    </row>
    <row r="17" spans="1:7">
      <c r="A17" s="1063" t="s">
        <v>658</v>
      </c>
      <c r="C17" s="1063"/>
      <c r="E17" s="1063"/>
      <c r="G17" s="1063"/>
    </row>
  </sheetData>
  <mergeCells count="2">
    <mergeCell ref="A4:A5"/>
    <mergeCell ref="B4:H4"/>
  </mergeCells>
  <printOptions horizontalCentered="1"/>
  <pageMargins left="0.59055118110236227" right="0.59055118110236227" top="0.78740157480314965" bottom="0.78740157480314965" header="0.19685039370078741" footer="0.19685039370078741"/>
  <pageSetup scale="89" fitToHeight="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15"/>
  <sheetViews>
    <sheetView showGridLines="0" workbookViewId="0">
      <selection activeCell="C7" sqref="C7"/>
    </sheetView>
  </sheetViews>
  <sheetFormatPr baseColWidth="10" defaultColWidth="10.85546875" defaultRowHeight="12.75"/>
  <cols>
    <col min="1" max="1" width="11.42578125" style="1351" customWidth="1"/>
    <col min="2" max="2" width="10" style="1351" bestFit="1" customWidth="1"/>
    <col min="3" max="8" width="9" style="1351" customWidth="1"/>
    <col min="9" max="9" width="7.85546875" style="1351" customWidth="1"/>
    <col min="10" max="16384" width="10.85546875" style="1351"/>
  </cols>
  <sheetData>
    <row r="1" spans="1:9">
      <c r="A1" s="1" t="s">
        <v>365</v>
      </c>
    </row>
    <row r="2" spans="1:9">
      <c r="A2" s="158" t="s">
        <v>4746</v>
      </c>
    </row>
    <row r="3" spans="1:9">
      <c r="A3" s="158" t="s">
        <v>5338</v>
      </c>
      <c r="B3" s="1352"/>
      <c r="C3" s="1352"/>
      <c r="D3" s="1352"/>
      <c r="E3" s="1352"/>
      <c r="F3" s="1352"/>
      <c r="G3" s="1352"/>
      <c r="H3" s="1352"/>
      <c r="I3" s="1352"/>
    </row>
    <row r="4" spans="1:9">
      <c r="A4" s="2357" t="s">
        <v>367</v>
      </c>
      <c r="B4" s="2357" t="s">
        <v>2935</v>
      </c>
      <c r="C4" s="2354" t="s">
        <v>64</v>
      </c>
      <c r="D4" s="2355"/>
      <c r="E4" s="2356" t="s">
        <v>15</v>
      </c>
      <c r="F4" s="2356"/>
      <c r="G4" s="2357" t="s">
        <v>368</v>
      </c>
      <c r="H4" s="2357"/>
      <c r="I4" s="2357"/>
    </row>
    <row r="5" spans="1:9">
      <c r="A5" s="2357"/>
      <c r="B5" s="2357"/>
      <c r="C5" s="1353" t="s">
        <v>696</v>
      </c>
      <c r="D5" s="1353" t="s">
        <v>695</v>
      </c>
      <c r="E5" s="1353" t="s">
        <v>696</v>
      </c>
      <c r="F5" s="1353" t="s">
        <v>695</v>
      </c>
      <c r="G5" s="1353" t="s">
        <v>696</v>
      </c>
      <c r="H5" s="1353" t="s">
        <v>695</v>
      </c>
      <c r="I5" s="1347" t="s">
        <v>368</v>
      </c>
    </row>
    <row r="6" spans="1:9" ht="14.1" customHeight="1">
      <c r="A6" s="2358" t="s">
        <v>426</v>
      </c>
      <c r="B6" s="1354" t="s">
        <v>653</v>
      </c>
      <c r="C6" s="1870"/>
      <c r="D6" s="1870"/>
      <c r="E6" s="1870"/>
      <c r="F6" s="1870"/>
      <c r="G6" s="1871"/>
      <c r="H6" s="1871"/>
      <c r="I6" s="1872"/>
    </row>
    <row r="7" spans="1:9">
      <c r="A7" s="2359"/>
      <c r="B7" s="1354" t="s">
        <v>655</v>
      </c>
      <c r="C7" s="1355">
        <v>3</v>
      </c>
      <c r="D7" s="1355">
        <v>3</v>
      </c>
      <c r="E7" s="1870"/>
      <c r="F7" s="1355">
        <v>1</v>
      </c>
      <c r="G7" s="1356">
        <f t="shared" ref="G7:H9" si="0">SUM(C7,E7)</f>
        <v>3</v>
      </c>
      <c r="H7" s="1356">
        <f t="shared" si="0"/>
        <v>4</v>
      </c>
      <c r="I7" s="1357">
        <f t="shared" ref="I7:I9" si="1">SUM(G7:H7)</f>
        <v>7</v>
      </c>
    </row>
    <row r="8" spans="1:9">
      <c r="A8" s="2358" t="s">
        <v>427</v>
      </c>
      <c r="B8" s="1354" t="s">
        <v>653</v>
      </c>
      <c r="C8" s="1870"/>
      <c r="D8" s="1870"/>
      <c r="E8" s="1870"/>
      <c r="F8" s="1870"/>
      <c r="G8" s="1871"/>
      <c r="H8" s="1871"/>
      <c r="I8" s="1872"/>
    </row>
    <row r="9" spans="1:9">
      <c r="A9" s="2359"/>
      <c r="B9" s="1354" t="s">
        <v>655</v>
      </c>
      <c r="C9" s="1870"/>
      <c r="D9" s="1355">
        <v>3</v>
      </c>
      <c r="E9" s="1870"/>
      <c r="F9" s="1870"/>
      <c r="G9" s="1871"/>
      <c r="H9" s="1356">
        <f t="shared" si="0"/>
        <v>3</v>
      </c>
      <c r="I9" s="1357">
        <f t="shared" si="1"/>
        <v>3</v>
      </c>
    </row>
    <row r="10" spans="1:9">
      <c r="A10" s="2358" t="s">
        <v>428</v>
      </c>
      <c r="B10" s="1354" t="s">
        <v>653</v>
      </c>
      <c r="C10" s="1870"/>
      <c r="D10" s="1870"/>
      <c r="E10" s="1870"/>
      <c r="F10" s="1870"/>
      <c r="G10" s="1871"/>
      <c r="H10" s="1871"/>
      <c r="I10" s="1872"/>
    </row>
    <row r="11" spans="1:9">
      <c r="A11" s="2359"/>
      <c r="B11" s="1354" t="s">
        <v>655</v>
      </c>
      <c r="C11" s="1870"/>
      <c r="D11" s="1870"/>
      <c r="E11" s="1870"/>
      <c r="F11" s="1870"/>
      <c r="G11" s="1871"/>
      <c r="H11" s="1871"/>
      <c r="I11" s="1872"/>
    </row>
    <row r="12" spans="1:9">
      <c r="A12" s="2360" t="s">
        <v>0</v>
      </c>
      <c r="B12" s="2360"/>
      <c r="C12" s="1348">
        <f t="shared" ref="C12:I12" si="2">SUM(C6:C11)</f>
        <v>3</v>
      </c>
      <c r="D12" s="1348">
        <f t="shared" si="2"/>
        <v>6</v>
      </c>
      <c r="E12" s="1348">
        <f t="shared" si="2"/>
        <v>0</v>
      </c>
      <c r="F12" s="1348">
        <f t="shared" si="2"/>
        <v>1</v>
      </c>
      <c r="G12" s="1348">
        <f t="shared" si="2"/>
        <v>3</v>
      </c>
      <c r="H12" s="1348">
        <f t="shared" si="2"/>
        <v>7</v>
      </c>
      <c r="I12" s="1349">
        <f t="shared" si="2"/>
        <v>10</v>
      </c>
    </row>
    <row r="13" spans="1:9">
      <c r="A13" s="1868" t="s">
        <v>5972</v>
      </c>
      <c r="B13" s="1358"/>
      <c r="C13" s="1358"/>
      <c r="D13" s="1358"/>
      <c r="E13" s="1358"/>
      <c r="F13" s="1358"/>
      <c r="G13" s="1358"/>
    </row>
    <row r="14" spans="1:9">
      <c r="A14" s="1869"/>
      <c r="B14" s="1350"/>
      <c r="C14" s="1359"/>
      <c r="D14" s="1359"/>
      <c r="E14" s="1359"/>
      <c r="F14" s="1359"/>
      <c r="G14" s="1359"/>
    </row>
    <row r="15" spans="1:9">
      <c r="B15" s="1350"/>
      <c r="C15" s="1350"/>
      <c r="D15" s="1350"/>
      <c r="E15" s="1350"/>
      <c r="F15" s="1350"/>
      <c r="G15" s="1350"/>
    </row>
  </sheetData>
  <mergeCells count="9">
    <mergeCell ref="C4:D4"/>
    <mergeCell ref="E4:F4"/>
    <mergeCell ref="G4:I4"/>
    <mergeCell ref="A10:A11"/>
    <mergeCell ref="A12:B12"/>
    <mergeCell ref="A6:A7"/>
    <mergeCell ref="A8:A9"/>
    <mergeCell ref="A4:A5"/>
    <mergeCell ref="B4:B5"/>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34"/>
  <sheetViews>
    <sheetView zoomScaleNormal="100" workbookViewId="0">
      <selection activeCell="A2" sqref="A2"/>
    </sheetView>
  </sheetViews>
  <sheetFormatPr baseColWidth="10" defaultColWidth="11.42578125" defaultRowHeight="12.75"/>
  <cols>
    <col min="1" max="1" width="28.5703125" style="159" customWidth="1"/>
    <col min="2" max="2" width="35.7109375" style="159" customWidth="1"/>
    <col min="3" max="3" width="34.28515625" style="7" customWidth="1"/>
    <col min="4" max="4" width="20" style="7" customWidth="1"/>
    <col min="5" max="16384" width="11.42578125" style="159"/>
  </cols>
  <sheetData>
    <row r="1" spans="1:4">
      <c r="A1" s="158" t="s">
        <v>365</v>
      </c>
      <c r="B1" s="158"/>
      <c r="C1" s="145"/>
      <c r="D1" s="145"/>
    </row>
    <row r="2" spans="1:4">
      <c r="A2" s="1675" t="s">
        <v>2937</v>
      </c>
    </row>
    <row r="3" spans="1:4">
      <c r="A3" s="1427" t="s">
        <v>5755</v>
      </c>
      <c r="B3" s="924"/>
    </row>
    <row r="4" spans="1:4" s="145" customFormat="1" ht="25.5">
      <c r="A4" s="1608" t="s">
        <v>855</v>
      </c>
      <c r="B4" s="1608" t="s">
        <v>2930</v>
      </c>
      <c r="C4" s="1608" t="s">
        <v>2931</v>
      </c>
      <c r="D4" s="1608" t="s">
        <v>4702</v>
      </c>
    </row>
    <row r="5" spans="1:4" s="145" customFormat="1">
      <c r="A5" s="2318" t="s">
        <v>2000</v>
      </c>
      <c r="B5" s="2318"/>
      <c r="C5" s="2318"/>
      <c r="D5" s="2318"/>
    </row>
    <row r="6" spans="1:4" ht="38.25">
      <c r="A6" s="895" t="s">
        <v>2677</v>
      </c>
      <c r="B6" s="895" t="s">
        <v>4703</v>
      </c>
      <c r="C6" s="897" t="s">
        <v>4704</v>
      </c>
      <c r="D6" s="1604" t="s">
        <v>4705</v>
      </c>
    </row>
    <row r="7" spans="1:4" ht="25.5">
      <c r="A7" s="1605" t="s">
        <v>4706</v>
      </c>
      <c r="B7" s="895" t="s">
        <v>4707</v>
      </c>
      <c r="C7" s="897" t="s">
        <v>4708</v>
      </c>
      <c r="D7" s="1604" t="s">
        <v>4709</v>
      </c>
    </row>
    <row r="8" spans="1:4" ht="25.5">
      <c r="A8" s="895" t="s">
        <v>2799</v>
      </c>
      <c r="B8" s="895" t="s">
        <v>4711</v>
      </c>
      <c r="C8" s="897" t="s">
        <v>4712</v>
      </c>
      <c r="D8" s="1604" t="s">
        <v>4705</v>
      </c>
    </row>
    <row r="9" spans="1:4" ht="25.5">
      <c r="A9" s="895" t="s">
        <v>2799</v>
      </c>
      <c r="B9" s="895" t="s">
        <v>4713</v>
      </c>
      <c r="C9" s="897" t="s">
        <v>4714</v>
      </c>
      <c r="D9" s="1604" t="s">
        <v>4705</v>
      </c>
    </row>
    <row r="10" spans="1:4" ht="25.5">
      <c r="A10" s="895" t="s">
        <v>2799</v>
      </c>
      <c r="B10" s="895" t="s">
        <v>4715</v>
      </c>
      <c r="C10" s="897" t="s">
        <v>4716</v>
      </c>
      <c r="D10" s="1604" t="s">
        <v>4705</v>
      </c>
    </row>
    <row r="11" spans="1:4" ht="38.25">
      <c r="A11" s="895" t="s">
        <v>2819</v>
      </c>
      <c r="B11" s="895" t="s">
        <v>4717</v>
      </c>
      <c r="C11" s="897" t="s">
        <v>4718</v>
      </c>
      <c r="D11" s="1604" t="s">
        <v>4705</v>
      </c>
    </row>
    <row r="12" spans="1:4" ht="25.5">
      <c r="A12" s="1605" t="s">
        <v>5756</v>
      </c>
      <c r="B12" s="895" t="s">
        <v>631</v>
      </c>
      <c r="C12" s="897" t="s">
        <v>4719</v>
      </c>
      <c r="D12" s="1604" t="s">
        <v>655</v>
      </c>
    </row>
    <row r="13" spans="1:4" ht="25.5">
      <c r="A13" s="1605" t="s">
        <v>2884</v>
      </c>
      <c r="B13" s="895" t="s">
        <v>4720</v>
      </c>
      <c r="C13" s="897" t="s">
        <v>4710</v>
      </c>
      <c r="D13" s="1604" t="s">
        <v>653</v>
      </c>
    </row>
    <row r="14" spans="1:4" ht="25.5">
      <c r="A14" s="895" t="s">
        <v>2889</v>
      </c>
      <c r="B14" s="895" t="s">
        <v>4721</v>
      </c>
      <c r="C14" s="897" t="s">
        <v>4719</v>
      </c>
      <c r="D14" s="1604" t="s">
        <v>4705</v>
      </c>
    </row>
    <row r="15" spans="1:4">
      <c r="A15" s="2342" t="s">
        <v>2012</v>
      </c>
      <c r="B15" s="2273"/>
      <c r="C15" s="2273"/>
      <c r="D15" s="2361"/>
    </row>
    <row r="16" spans="1:4" ht="25.5">
      <c r="A16" s="895" t="s">
        <v>2694</v>
      </c>
      <c r="B16" s="895" t="s">
        <v>4732</v>
      </c>
      <c r="C16" s="897" t="s">
        <v>4733</v>
      </c>
      <c r="D16" s="1604" t="s">
        <v>4745</v>
      </c>
    </row>
    <row r="17" spans="1:4" ht="25.5">
      <c r="A17" s="895" t="s">
        <v>5138</v>
      </c>
      <c r="B17" s="895" t="s">
        <v>4738</v>
      </c>
      <c r="C17" s="897" t="s">
        <v>3010</v>
      </c>
      <c r="D17" s="1604" t="s">
        <v>4724</v>
      </c>
    </row>
    <row r="18" spans="1:4" ht="25.5">
      <c r="A18" s="895" t="s">
        <v>5759</v>
      </c>
      <c r="B18" s="895" t="s">
        <v>4735</v>
      </c>
      <c r="C18" s="897" t="s">
        <v>669</v>
      </c>
      <c r="D18" s="1604" t="s">
        <v>4745</v>
      </c>
    </row>
    <row r="19" spans="1:4">
      <c r="A19" s="895" t="s">
        <v>2749</v>
      </c>
      <c r="B19" s="895" t="s">
        <v>4729</v>
      </c>
      <c r="C19" s="897" t="s">
        <v>4481</v>
      </c>
      <c r="D19" s="1604" t="s">
        <v>4745</v>
      </c>
    </row>
    <row r="20" spans="1:4" ht="25.5">
      <c r="A20" s="895" t="s">
        <v>5153</v>
      </c>
      <c r="B20" s="895" t="s">
        <v>4742</v>
      </c>
      <c r="C20" s="897" t="s">
        <v>361</v>
      </c>
      <c r="D20" s="1604" t="s">
        <v>4724</v>
      </c>
    </row>
    <row r="21" spans="1:4" ht="38.25">
      <c r="A21" s="895" t="s">
        <v>5153</v>
      </c>
      <c r="B21" s="895" t="s">
        <v>4725</v>
      </c>
      <c r="C21" s="897" t="s">
        <v>361</v>
      </c>
      <c r="D21" s="1604" t="s">
        <v>4724</v>
      </c>
    </row>
    <row r="22" spans="1:4" ht="25.5">
      <c r="A22" s="895" t="s">
        <v>5761</v>
      </c>
      <c r="B22" s="895" t="s">
        <v>4743</v>
      </c>
      <c r="C22" s="897" t="s">
        <v>361</v>
      </c>
      <c r="D22" s="1604" t="s">
        <v>4724</v>
      </c>
    </row>
    <row r="23" spans="1:4" ht="25.5">
      <c r="A23" s="895" t="s">
        <v>5159</v>
      </c>
      <c r="B23" s="895" t="s">
        <v>4741</v>
      </c>
      <c r="C23" s="897" t="s">
        <v>361</v>
      </c>
      <c r="D23" s="1604" t="s">
        <v>4724</v>
      </c>
    </row>
    <row r="24" spans="1:4" ht="25.5">
      <c r="A24" s="895" t="s">
        <v>5758</v>
      </c>
      <c r="B24" s="895" t="s">
        <v>4726</v>
      </c>
      <c r="C24" s="897" t="s">
        <v>4727</v>
      </c>
      <c r="D24" s="1604" t="s">
        <v>4745</v>
      </c>
    </row>
    <row r="25" spans="1:4">
      <c r="A25" s="895" t="s">
        <v>5758</v>
      </c>
      <c r="B25" s="895" t="s">
        <v>4728</v>
      </c>
      <c r="C25" s="897" t="s">
        <v>361</v>
      </c>
      <c r="D25" s="1604" t="s">
        <v>4724</v>
      </c>
    </row>
    <row r="26" spans="1:4" ht="25.5">
      <c r="A26" s="895" t="s">
        <v>5760</v>
      </c>
      <c r="B26" s="895" t="s">
        <v>4739</v>
      </c>
      <c r="C26" s="897" t="s">
        <v>4740</v>
      </c>
      <c r="D26" s="1604" t="s">
        <v>4709</v>
      </c>
    </row>
    <row r="27" spans="1:4" ht="25.5">
      <c r="A27" s="895" t="s">
        <v>2832</v>
      </c>
      <c r="B27" s="895" t="s">
        <v>3387</v>
      </c>
      <c r="C27" s="897" t="s">
        <v>361</v>
      </c>
      <c r="D27" s="1604" t="s">
        <v>4745</v>
      </c>
    </row>
    <row r="28" spans="1:4" ht="51">
      <c r="A28" s="895" t="s">
        <v>2838</v>
      </c>
      <c r="B28" s="895" t="s">
        <v>4737</v>
      </c>
      <c r="C28" s="897" t="s">
        <v>5762</v>
      </c>
      <c r="D28" s="1604" t="s">
        <v>4724</v>
      </c>
    </row>
    <row r="29" spans="1:4" ht="25.5">
      <c r="A29" s="895" t="s">
        <v>1097</v>
      </c>
      <c r="B29" s="895" t="s">
        <v>4734</v>
      </c>
      <c r="C29" s="897" t="s">
        <v>669</v>
      </c>
      <c r="D29" s="1604" t="s">
        <v>4745</v>
      </c>
    </row>
    <row r="30" spans="1:4">
      <c r="A30" s="895" t="s">
        <v>1098</v>
      </c>
      <c r="B30" s="895" t="s">
        <v>4731</v>
      </c>
      <c r="C30" s="897" t="s">
        <v>361</v>
      </c>
      <c r="D30" s="1604" t="s">
        <v>4724</v>
      </c>
    </row>
    <row r="31" spans="1:4" ht="25.5">
      <c r="A31" s="895" t="s">
        <v>2864</v>
      </c>
      <c r="B31" s="895" t="s">
        <v>4722</v>
      </c>
      <c r="C31" s="897" t="s">
        <v>4723</v>
      </c>
      <c r="D31" s="1604" t="s">
        <v>4724</v>
      </c>
    </row>
    <row r="32" spans="1:4" ht="38.25">
      <c r="A32" s="895" t="s">
        <v>2864</v>
      </c>
      <c r="B32" s="895" t="s">
        <v>4725</v>
      </c>
      <c r="C32" s="897" t="s">
        <v>361</v>
      </c>
      <c r="D32" s="1604" t="s">
        <v>4724</v>
      </c>
    </row>
    <row r="33" spans="1:4" ht="25.5">
      <c r="A33" s="895" t="s">
        <v>4435</v>
      </c>
      <c r="B33" s="895" t="s">
        <v>4744</v>
      </c>
      <c r="C33" s="897" t="s">
        <v>5757</v>
      </c>
      <c r="D33" s="1604" t="s">
        <v>4745</v>
      </c>
    </row>
    <row r="34" spans="1:4">
      <c r="A34" s="159" t="s">
        <v>5972</v>
      </c>
    </row>
  </sheetData>
  <sortState ref="A16:D33">
    <sortCondition ref="A16:A33"/>
  </sortState>
  <mergeCells count="2">
    <mergeCell ref="A5:D5"/>
    <mergeCell ref="A15:D15"/>
  </mergeCells>
  <printOptions horizontalCentered="1"/>
  <pageMargins left="0.23622047244094491" right="0.23622047244094491" top="0.74803149606299213" bottom="0.74803149606299213" header="0.31496062992125984" footer="0.31496062992125984"/>
  <pageSetup fitToHeight="2" orientation="landscape" r:id="rId1"/>
  <headerFooter alignWithMargins="0"/>
  <rowBreaks count="1" manualBreakCount="1">
    <brk id="14"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257"/>
  <sheetViews>
    <sheetView zoomScaleNormal="100" zoomScaleSheetLayoutView="100" workbookViewId="0">
      <selection activeCell="A2" sqref="A2"/>
    </sheetView>
  </sheetViews>
  <sheetFormatPr baseColWidth="10" defaultColWidth="11.42578125" defaultRowHeight="12.75"/>
  <cols>
    <col min="1" max="1" width="5.7109375" style="927" customWidth="1"/>
    <col min="2" max="2" width="12.42578125" style="927" customWidth="1"/>
    <col min="3" max="3" width="16.7109375" style="1892" customWidth="1"/>
    <col min="4" max="4" width="20.7109375" style="927" customWidth="1"/>
    <col min="5" max="5" width="13.28515625" style="950" customWidth="1"/>
    <col min="6" max="6" width="30" style="959" customWidth="1"/>
    <col min="7" max="7" width="30.7109375" style="927" customWidth="1"/>
    <col min="8" max="8" width="18.5703125" style="1892" customWidth="1"/>
    <col min="9" max="9" width="16.28515625" style="1892" customWidth="1"/>
    <col min="10" max="16384" width="11.42578125" style="927"/>
  </cols>
  <sheetData>
    <row r="1" spans="1:9">
      <c r="A1" s="912" t="s">
        <v>365</v>
      </c>
    </row>
    <row r="2" spans="1:9" ht="12.75" customHeight="1">
      <c r="A2" s="912" t="s">
        <v>2938</v>
      </c>
      <c r="D2" s="951"/>
      <c r="F2" s="972"/>
      <c r="G2" s="1893"/>
    </row>
    <row r="3" spans="1:9">
      <c r="A3" s="1894" t="s">
        <v>5763</v>
      </c>
      <c r="F3" s="972"/>
      <c r="G3" s="1895"/>
    </row>
    <row r="4" spans="1:9" ht="13.5" customHeight="1">
      <c r="A4" s="954" t="s">
        <v>34</v>
      </c>
      <c r="B4" s="954" t="s">
        <v>367</v>
      </c>
      <c r="C4" s="954" t="s">
        <v>2224</v>
      </c>
      <c r="D4" s="954" t="s">
        <v>2305</v>
      </c>
      <c r="E4" s="1896" t="s">
        <v>2251</v>
      </c>
      <c r="F4" s="961" t="s">
        <v>2306</v>
      </c>
      <c r="G4" s="1897" t="s">
        <v>2307</v>
      </c>
      <c r="H4" s="954" t="s">
        <v>2187</v>
      </c>
      <c r="I4" s="954" t="s">
        <v>2308</v>
      </c>
    </row>
    <row r="5" spans="1:9" ht="25.5">
      <c r="A5" s="2368">
        <v>1</v>
      </c>
      <c r="B5" s="2368" t="s">
        <v>428</v>
      </c>
      <c r="C5" s="2362" t="s">
        <v>2237</v>
      </c>
      <c r="D5" s="2362" t="s">
        <v>5957</v>
      </c>
      <c r="E5" s="2368" t="s">
        <v>1018</v>
      </c>
      <c r="F5" s="1912" t="s">
        <v>5958</v>
      </c>
      <c r="G5" s="1910" t="s">
        <v>5962</v>
      </c>
      <c r="H5" s="2365" t="s">
        <v>2886</v>
      </c>
      <c r="I5" s="2362" t="s">
        <v>2309</v>
      </c>
    </row>
    <row r="6" spans="1:9" ht="38.25">
      <c r="A6" s="2369"/>
      <c r="B6" s="2369"/>
      <c r="C6" s="2363"/>
      <c r="D6" s="2363"/>
      <c r="E6" s="2369"/>
      <c r="F6" s="1912" t="s">
        <v>5959</v>
      </c>
      <c r="G6" s="1910" t="s">
        <v>2727</v>
      </c>
      <c r="H6" s="2366"/>
      <c r="I6" s="2363"/>
    </row>
    <row r="7" spans="1:9" ht="25.5">
      <c r="A7" s="2369"/>
      <c r="B7" s="2369"/>
      <c r="C7" s="2363"/>
      <c r="D7" s="2363"/>
      <c r="E7" s="2369"/>
      <c r="F7" s="1912" t="s">
        <v>5960</v>
      </c>
      <c r="G7" s="1910" t="s">
        <v>2805</v>
      </c>
      <c r="H7" s="2366"/>
      <c r="I7" s="2363"/>
    </row>
    <row r="8" spans="1:9">
      <c r="A8" s="2369"/>
      <c r="B8" s="2369"/>
      <c r="C8" s="2363"/>
      <c r="D8" s="2363"/>
      <c r="E8" s="2369"/>
      <c r="F8" s="2371" t="s">
        <v>5961</v>
      </c>
      <c r="G8" s="1910" t="s">
        <v>2870</v>
      </c>
      <c r="H8" s="2366"/>
      <c r="I8" s="2363"/>
    </row>
    <row r="9" spans="1:9">
      <c r="A9" s="2370"/>
      <c r="B9" s="2370"/>
      <c r="C9" s="2364"/>
      <c r="D9" s="2364"/>
      <c r="E9" s="2370"/>
      <c r="F9" s="2372"/>
      <c r="G9" s="1911" t="s">
        <v>2886</v>
      </c>
      <c r="H9" s="2367"/>
      <c r="I9" s="2364"/>
    </row>
    <row r="10" spans="1:9">
      <c r="A10" s="2374">
        <v>2</v>
      </c>
      <c r="B10" s="2391" t="s">
        <v>427</v>
      </c>
      <c r="C10" s="2375" t="s">
        <v>2232</v>
      </c>
      <c r="D10" s="2111" t="s">
        <v>1019</v>
      </c>
      <c r="E10" s="2395" t="s">
        <v>1018</v>
      </c>
      <c r="F10" s="959" t="s">
        <v>5764</v>
      </c>
      <c r="G10" s="1898" t="s">
        <v>5765</v>
      </c>
      <c r="H10" s="2396" t="s">
        <v>5765</v>
      </c>
      <c r="I10" s="2392" t="s">
        <v>2310</v>
      </c>
    </row>
    <row r="11" spans="1:9">
      <c r="A11" s="2374"/>
      <c r="B11" s="2391"/>
      <c r="C11" s="2375"/>
      <c r="D11" s="2111"/>
      <c r="E11" s="2377"/>
      <c r="F11" s="2381" t="s">
        <v>5766</v>
      </c>
      <c r="G11" s="1899" t="s">
        <v>5767</v>
      </c>
      <c r="H11" s="2397"/>
      <c r="I11" s="2393"/>
    </row>
    <row r="12" spans="1:9">
      <c r="A12" s="2374"/>
      <c r="B12" s="2391"/>
      <c r="C12" s="2375"/>
      <c r="D12" s="2111"/>
      <c r="E12" s="2377"/>
      <c r="F12" s="2381"/>
      <c r="G12" s="1899" t="s">
        <v>5768</v>
      </c>
      <c r="H12" s="2397"/>
      <c r="I12" s="2393"/>
    </row>
    <row r="13" spans="1:9">
      <c r="A13" s="2374"/>
      <c r="B13" s="2391"/>
      <c r="C13" s="2375"/>
      <c r="D13" s="2111"/>
      <c r="E13" s="2378"/>
      <c r="F13" s="2382"/>
      <c r="G13" s="1900" t="s">
        <v>5769</v>
      </c>
      <c r="H13" s="2398"/>
      <c r="I13" s="2394"/>
    </row>
    <row r="14" spans="1:9">
      <c r="A14" s="2374">
        <v>3</v>
      </c>
      <c r="B14" s="2391" t="s">
        <v>428</v>
      </c>
      <c r="C14" s="2375" t="s">
        <v>18</v>
      </c>
      <c r="D14" s="2111" t="s">
        <v>1020</v>
      </c>
      <c r="E14" s="2376" t="s">
        <v>1021</v>
      </c>
      <c r="F14" s="2383" t="s">
        <v>5770</v>
      </c>
      <c r="G14" s="1901" t="s">
        <v>5771</v>
      </c>
      <c r="H14" s="2373" t="s">
        <v>5724</v>
      </c>
      <c r="I14" s="2373" t="s">
        <v>2311</v>
      </c>
    </row>
    <row r="15" spans="1:9">
      <c r="A15" s="2374"/>
      <c r="B15" s="2391"/>
      <c r="C15" s="2375"/>
      <c r="D15" s="2111"/>
      <c r="E15" s="2377"/>
      <c r="F15" s="2381"/>
      <c r="G15" s="1899" t="s">
        <v>5772</v>
      </c>
      <c r="H15" s="2340"/>
      <c r="I15" s="2340"/>
    </row>
    <row r="16" spans="1:9">
      <c r="A16" s="2374"/>
      <c r="B16" s="2391"/>
      <c r="C16" s="2375"/>
      <c r="D16" s="2111"/>
      <c r="E16" s="2377"/>
      <c r="F16" s="2381"/>
      <c r="G16" s="1899" t="s">
        <v>5724</v>
      </c>
      <c r="H16" s="2340"/>
      <c r="I16" s="2340"/>
    </row>
    <row r="17" spans="1:9">
      <c r="A17" s="2374"/>
      <c r="B17" s="2391"/>
      <c r="C17" s="2375"/>
      <c r="D17" s="2111"/>
      <c r="E17" s="2378"/>
      <c r="F17" s="2382"/>
      <c r="G17" s="1900" t="s">
        <v>5773</v>
      </c>
      <c r="H17" s="2341"/>
      <c r="I17" s="2341"/>
    </row>
    <row r="18" spans="1:9">
      <c r="A18" s="2374">
        <v>4</v>
      </c>
      <c r="B18" s="2391" t="s">
        <v>428</v>
      </c>
      <c r="C18" s="2375" t="s">
        <v>18</v>
      </c>
      <c r="D18" s="2111" t="s">
        <v>1022</v>
      </c>
      <c r="E18" s="2376" t="s">
        <v>1021</v>
      </c>
      <c r="F18" s="1902" t="s">
        <v>5774</v>
      </c>
      <c r="G18" s="1901" t="s">
        <v>2695</v>
      </c>
      <c r="H18" s="2373" t="s">
        <v>5135</v>
      </c>
      <c r="I18" s="2373" t="s">
        <v>2312</v>
      </c>
    </row>
    <row r="19" spans="1:9">
      <c r="A19" s="2374"/>
      <c r="B19" s="2391"/>
      <c r="C19" s="2375"/>
      <c r="D19" s="2111"/>
      <c r="E19" s="2377"/>
      <c r="F19" s="1903" t="s">
        <v>5775</v>
      </c>
      <c r="G19" s="1899" t="s">
        <v>5140</v>
      </c>
      <c r="H19" s="2340"/>
      <c r="I19" s="2340"/>
    </row>
    <row r="20" spans="1:9">
      <c r="A20" s="2374"/>
      <c r="B20" s="2391"/>
      <c r="C20" s="2375"/>
      <c r="D20" s="2111"/>
      <c r="E20" s="2377"/>
      <c r="F20" s="2381" t="s">
        <v>5776</v>
      </c>
      <c r="G20" s="1899" t="s">
        <v>5777</v>
      </c>
      <c r="H20" s="2340"/>
      <c r="I20" s="2340"/>
    </row>
    <row r="21" spans="1:9">
      <c r="A21" s="2374"/>
      <c r="B21" s="2391"/>
      <c r="C21" s="2375"/>
      <c r="D21" s="2111"/>
      <c r="E21" s="2377"/>
      <c r="F21" s="2381"/>
      <c r="G21" s="1899" t="s">
        <v>5778</v>
      </c>
      <c r="H21" s="2340"/>
      <c r="I21" s="2340"/>
    </row>
    <row r="22" spans="1:9">
      <c r="A22" s="2374"/>
      <c r="B22" s="2391"/>
      <c r="C22" s="2375"/>
      <c r="D22" s="2111"/>
      <c r="E22" s="2377"/>
      <c r="F22" s="2381"/>
      <c r="G22" s="1899" t="s">
        <v>5779</v>
      </c>
      <c r="H22" s="2340"/>
      <c r="I22" s="2340"/>
    </row>
    <row r="23" spans="1:9">
      <c r="A23" s="2374"/>
      <c r="B23" s="2391"/>
      <c r="C23" s="2375"/>
      <c r="D23" s="2111"/>
      <c r="E23" s="2377"/>
      <c r="F23" s="2381"/>
      <c r="G23" s="1899" t="s">
        <v>5780</v>
      </c>
      <c r="H23" s="2340"/>
      <c r="I23" s="2340"/>
    </row>
    <row r="24" spans="1:9">
      <c r="A24" s="2374"/>
      <c r="B24" s="2391"/>
      <c r="C24" s="2375"/>
      <c r="D24" s="2111"/>
      <c r="E24" s="2378"/>
      <c r="F24" s="2382"/>
      <c r="G24" s="1900" t="s">
        <v>5781</v>
      </c>
      <c r="H24" s="2341"/>
      <c r="I24" s="2341"/>
    </row>
    <row r="25" spans="1:9">
      <c r="A25" s="2374">
        <v>5</v>
      </c>
      <c r="B25" s="2374" t="s">
        <v>428</v>
      </c>
      <c r="C25" s="2375" t="s">
        <v>2238</v>
      </c>
      <c r="D25" s="2111" t="s">
        <v>1023</v>
      </c>
      <c r="E25" s="2376" t="s">
        <v>1021</v>
      </c>
      <c r="F25" s="2383" t="s">
        <v>5782</v>
      </c>
      <c r="G25" s="1901" t="s">
        <v>5783</v>
      </c>
      <c r="H25" s="2373" t="s">
        <v>5784</v>
      </c>
      <c r="I25" s="2373" t="s">
        <v>5785</v>
      </c>
    </row>
    <row r="26" spans="1:9">
      <c r="A26" s="2374"/>
      <c r="B26" s="2374"/>
      <c r="C26" s="2375"/>
      <c r="D26" s="2111"/>
      <c r="E26" s="2377"/>
      <c r="F26" s="2384"/>
      <c r="G26" s="1899" t="s">
        <v>5786</v>
      </c>
      <c r="H26" s="2340"/>
      <c r="I26" s="2340"/>
    </row>
    <row r="27" spans="1:9">
      <c r="A27" s="2374"/>
      <c r="B27" s="2374"/>
      <c r="C27" s="2375"/>
      <c r="D27" s="2111"/>
      <c r="E27" s="2377"/>
      <c r="F27" s="2384"/>
      <c r="G27" s="1899" t="s">
        <v>5787</v>
      </c>
      <c r="H27" s="2340"/>
      <c r="I27" s="2340"/>
    </row>
    <row r="28" spans="1:9">
      <c r="A28" s="2374"/>
      <c r="B28" s="2374"/>
      <c r="C28" s="2375"/>
      <c r="D28" s="2111"/>
      <c r="E28" s="2377"/>
      <c r="F28" s="2384"/>
      <c r="G28" s="1899" t="s">
        <v>5158</v>
      </c>
      <c r="H28" s="2340"/>
      <c r="I28" s="2340"/>
    </row>
    <row r="29" spans="1:9">
      <c r="A29" s="2374"/>
      <c r="B29" s="2374"/>
      <c r="C29" s="2375"/>
      <c r="D29" s="2111"/>
      <c r="E29" s="2377"/>
      <c r="F29" s="2384"/>
      <c r="G29" s="1899" t="s">
        <v>5784</v>
      </c>
      <c r="H29" s="2340"/>
      <c r="I29" s="2340"/>
    </row>
    <row r="30" spans="1:9">
      <c r="A30" s="2374"/>
      <c r="B30" s="2374"/>
      <c r="C30" s="2375"/>
      <c r="D30" s="2111"/>
      <c r="E30" s="2389"/>
      <c r="F30" s="2390"/>
      <c r="G30" s="1904" t="s">
        <v>5788</v>
      </c>
      <c r="H30" s="2341"/>
      <c r="I30" s="2341"/>
    </row>
    <row r="31" spans="1:9">
      <c r="A31" s="2374">
        <v>6</v>
      </c>
      <c r="B31" s="2374" t="s">
        <v>428</v>
      </c>
      <c r="C31" s="2364" t="s">
        <v>2238</v>
      </c>
      <c r="D31" s="2341" t="s">
        <v>1024</v>
      </c>
      <c r="E31" s="2377" t="s">
        <v>1025</v>
      </c>
      <c r="F31" s="1903" t="s">
        <v>5789</v>
      </c>
      <c r="G31" s="1905" t="s">
        <v>5790</v>
      </c>
      <c r="H31" s="2373" t="s">
        <v>5791</v>
      </c>
      <c r="I31" s="2373" t="s">
        <v>2310</v>
      </c>
    </row>
    <row r="32" spans="1:9">
      <c r="A32" s="2374"/>
      <c r="B32" s="2374"/>
      <c r="C32" s="2375"/>
      <c r="D32" s="2111"/>
      <c r="E32" s="2377"/>
      <c r="F32" s="1903" t="s">
        <v>5792</v>
      </c>
      <c r="G32" s="1905" t="s">
        <v>5791</v>
      </c>
      <c r="H32" s="2340"/>
      <c r="I32" s="2340"/>
    </row>
    <row r="33" spans="1:9">
      <c r="A33" s="2374"/>
      <c r="B33" s="2374"/>
      <c r="C33" s="2375"/>
      <c r="D33" s="2111"/>
      <c r="E33" s="2377"/>
      <c r="F33" s="2381" t="s">
        <v>5793</v>
      </c>
      <c r="G33" s="1905" t="s">
        <v>5794</v>
      </c>
      <c r="H33" s="2340"/>
      <c r="I33" s="2340"/>
    </row>
    <row r="34" spans="1:9">
      <c r="A34" s="2374"/>
      <c r="B34" s="2374"/>
      <c r="C34" s="2375"/>
      <c r="D34" s="2111"/>
      <c r="E34" s="2378"/>
      <c r="F34" s="2382"/>
      <c r="G34" s="1906" t="s">
        <v>1107</v>
      </c>
      <c r="H34" s="2341"/>
      <c r="I34" s="2341"/>
    </row>
    <row r="35" spans="1:9">
      <c r="A35" s="2374">
        <v>7</v>
      </c>
      <c r="B35" s="2374" t="s">
        <v>428</v>
      </c>
      <c r="C35" s="2375" t="s">
        <v>18</v>
      </c>
      <c r="D35" s="2111" t="s">
        <v>1026</v>
      </c>
      <c r="E35" s="2376" t="s">
        <v>1025</v>
      </c>
      <c r="F35" s="2383" t="s">
        <v>5795</v>
      </c>
      <c r="G35" s="1907" t="s">
        <v>5796</v>
      </c>
      <c r="H35" s="2386" t="s">
        <v>5797</v>
      </c>
      <c r="I35" s="2373" t="s">
        <v>5798</v>
      </c>
    </row>
    <row r="36" spans="1:9">
      <c r="A36" s="2374"/>
      <c r="B36" s="2374"/>
      <c r="C36" s="2375"/>
      <c r="D36" s="2111"/>
      <c r="E36" s="2377"/>
      <c r="F36" s="2381"/>
      <c r="G36" s="1905" t="s">
        <v>5799</v>
      </c>
      <c r="H36" s="2387"/>
      <c r="I36" s="2340"/>
    </row>
    <row r="37" spans="1:9" ht="25.5">
      <c r="A37" s="2374"/>
      <c r="B37" s="2374"/>
      <c r="C37" s="2375"/>
      <c r="D37" s="2111"/>
      <c r="E37" s="2377"/>
      <c r="F37" s="2381"/>
      <c r="G37" s="1905" t="s">
        <v>5797</v>
      </c>
      <c r="H37" s="2387"/>
      <c r="I37" s="2340"/>
    </row>
    <row r="38" spans="1:9">
      <c r="A38" s="2374"/>
      <c r="B38" s="2374"/>
      <c r="C38" s="2375"/>
      <c r="D38" s="2111"/>
      <c r="E38" s="2378"/>
      <c r="F38" s="2382"/>
      <c r="G38" s="1906" t="s">
        <v>5800</v>
      </c>
      <c r="H38" s="2388"/>
      <c r="I38" s="2341"/>
    </row>
    <row r="39" spans="1:9">
      <c r="A39" s="2374">
        <v>8</v>
      </c>
      <c r="B39" s="2374" t="s">
        <v>427</v>
      </c>
      <c r="C39" s="2375" t="s">
        <v>2234</v>
      </c>
      <c r="D39" s="2111" t="s">
        <v>1027</v>
      </c>
      <c r="E39" s="2376" t="s">
        <v>1025</v>
      </c>
      <c r="F39" s="1902" t="s">
        <v>5801</v>
      </c>
      <c r="G39" s="1907" t="s">
        <v>5802</v>
      </c>
      <c r="H39" s="2373" t="s">
        <v>1099</v>
      </c>
      <c r="I39" s="2373" t="s">
        <v>2310</v>
      </c>
    </row>
    <row r="40" spans="1:9" ht="25.5">
      <c r="A40" s="2374"/>
      <c r="B40" s="2374"/>
      <c r="C40" s="2375"/>
      <c r="D40" s="2111"/>
      <c r="E40" s="2377"/>
      <c r="F40" s="1903" t="s">
        <v>5804</v>
      </c>
      <c r="G40" s="1905" t="s">
        <v>5805</v>
      </c>
      <c r="H40" s="2340"/>
      <c r="I40" s="2340"/>
    </row>
    <row r="41" spans="1:9">
      <c r="A41" s="2374"/>
      <c r="B41" s="2374"/>
      <c r="C41" s="2375"/>
      <c r="D41" s="2111"/>
      <c r="E41" s="2378"/>
      <c r="F41" s="1908" t="s">
        <v>5806</v>
      </c>
      <c r="G41" s="1906" t="s">
        <v>5803</v>
      </c>
      <c r="H41" s="2341"/>
      <c r="I41" s="2341"/>
    </row>
    <row r="42" spans="1:9">
      <c r="A42" s="2374">
        <v>9</v>
      </c>
      <c r="B42" s="2374" t="s">
        <v>427</v>
      </c>
      <c r="C42" s="2375" t="s">
        <v>2234</v>
      </c>
      <c r="D42" s="2111" t="s">
        <v>1028</v>
      </c>
      <c r="E42" s="2376" t="s">
        <v>1018</v>
      </c>
      <c r="F42" s="1902" t="s">
        <v>5807</v>
      </c>
      <c r="G42" s="1907" t="s">
        <v>5142</v>
      </c>
      <c r="H42" s="2373" t="s">
        <v>5159</v>
      </c>
      <c r="I42" s="2373" t="s">
        <v>2310</v>
      </c>
    </row>
    <row r="43" spans="1:9">
      <c r="A43" s="2374"/>
      <c r="B43" s="2374"/>
      <c r="C43" s="2375"/>
      <c r="D43" s="2111"/>
      <c r="E43" s="2377"/>
      <c r="F43" s="1903" t="s">
        <v>5809</v>
      </c>
      <c r="G43" s="1905" t="s">
        <v>5144</v>
      </c>
      <c r="H43" s="2340"/>
      <c r="I43" s="2340"/>
    </row>
    <row r="44" spans="1:9">
      <c r="A44" s="2374"/>
      <c r="B44" s="2374"/>
      <c r="C44" s="2375"/>
      <c r="D44" s="2111"/>
      <c r="E44" s="2377"/>
      <c r="F44" s="2381" t="s">
        <v>5810</v>
      </c>
      <c r="G44" s="1905" t="s">
        <v>5811</v>
      </c>
      <c r="H44" s="2340"/>
      <c r="I44" s="2340"/>
    </row>
    <row r="45" spans="1:9">
      <c r="A45" s="2374"/>
      <c r="B45" s="2374"/>
      <c r="C45" s="2375"/>
      <c r="D45" s="2111"/>
      <c r="E45" s="2377"/>
      <c r="F45" s="2381"/>
      <c r="G45" s="1905" t="s">
        <v>5812</v>
      </c>
      <c r="H45" s="2340"/>
      <c r="I45" s="2340"/>
    </row>
    <row r="46" spans="1:9">
      <c r="A46" s="2374"/>
      <c r="B46" s="2374"/>
      <c r="C46" s="2375"/>
      <c r="D46" s="2111"/>
      <c r="E46" s="2377"/>
      <c r="F46" s="2381"/>
      <c r="G46" s="1905" t="s">
        <v>5808</v>
      </c>
      <c r="H46" s="2340"/>
      <c r="I46" s="2340"/>
    </row>
    <row r="47" spans="1:9">
      <c r="A47" s="2374"/>
      <c r="B47" s="2374"/>
      <c r="C47" s="2375"/>
      <c r="D47" s="2111"/>
      <c r="E47" s="2377"/>
      <c r="F47" s="2381"/>
      <c r="G47" s="1905" t="s">
        <v>5813</v>
      </c>
      <c r="H47" s="2340"/>
      <c r="I47" s="2340"/>
    </row>
    <row r="48" spans="1:9">
      <c r="A48" s="2374"/>
      <c r="B48" s="2374"/>
      <c r="C48" s="2375"/>
      <c r="D48" s="2111"/>
      <c r="E48" s="2377"/>
      <c r="F48" s="2381"/>
      <c r="G48" s="1905" t="s">
        <v>5155</v>
      </c>
      <c r="H48" s="2340"/>
      <c r="I48" s="2340"/>
    </row>
    <row r="49" spans="1:9">
      <c r="A49" s="2374"/>
      <c r="B49" s="2374"/>
      <c r="C49" s="2375"/>
      <c r="D49" s="2111"/>
      <c r="E49" s="2377"/>
      <c r="F49" s="2381"/>
      <c r="G49" s="1905" t="s">
        <v>5159</v>
      </c>
      <c r="H49" s="2340"/>
      <c r="I49" s="2340"/>
    </row>
    <row r="50" spans="1:9">
      <c r="A50" s="2374"/>
      <c r="B50" s="2374"/>
      <c r="C50" s="2375"/>
      <c r="D50" s="2111"/>
      <c r="E50" s="2377"/>
      <c r="F50" s="2381"/>
      <c r="G50" s="1905" t="s">
        <v>5161</v>
      </c>
      <c r="H50" s="2340"/>
      <c r="I50" s="2340"/>
    </row>
    <row r="51" spans="1:9">
      <c r="A51" s="2374"/>
      <c r="B51" s="2374"/>
      <c r="C51" s="2375"/>
      <c r="D51" s="2111"/>
      <c r="E51" s="2378"/>
      <c r="F51" s="2382"/>
      <c r="G51" s="1906" t="s">
        <v>5814</v>
      </c>
      <c r="H51" s="2341"/>
      <c r="I51" s="2341"/>
    </row>
    <row r="52" spans="1:9" ht="25.5">
      <c r="A52" s="2374">
        <v>10</v>
      </c>
      <c r="B52" s="2374" t="s">
        <v>427</v>
      </c>
      <c r="C52" s="2375" t="s">
        <v>2231</v>
      </c>
      <c r="D52" s="2111" t="s">
        <v>1029</v>
      </c>
      <c r="E52" s="2376" t="s">
        <v>1025</v>
      </c>
      <c r="F52" s="1902" t="s">
        <v>5815</v>
      </c>
      <c r="G52" s="1907" t="s">
        <v>2337</v>
      </c>
      <c r="H52" s="2373" t="s">
        <v>2337</v>
      </c>
      <c r="I52" s="2373" t="s">
        <v>2310</v>
      </c>
    </row>
    <row r="53" spans="1:9" ht="25.5">
      <c r="A53" s="2374"/>
      <c r="B53" s="2374"/>
      <c r="C53" s="2375"/>
      <c r="D53" s="2111"/>
      <c r="E53" s="2377"/>
      <c r="F53" s="1903" t="s">
        <v>5816</v>
      </c>
      <c r="G53" s="1905" t="s">
        <v>1092</v>
      </c>
      <c r="H53" s="2340"/>
      <c r="I53" s="2340"/>
    </row>
    <row r="54" spans="1:9">
      <c r="A54" s="2374"/>
      <c r="B54" s="2374"/>
      <c r="C54" s="2375"/>
      <c r="D54" s="2111"/>
      <c r="E54" s="2377"/>
      <c r="F54" s="2381" t="s">
        <v>5817</v>
      </c>
      <c r="G54" s="1905" t="s">
        <v>1098</v>
      </c>
      <c r="H54" s="2340"/>
      <c r="I54" s="2340"/>
    </row>
    <row r="55" spans="1:9">
      <c r="A55" s="2374"/>
      <c r="B55" s="2374"/>
      <c r="C55" s="2375"/>
      <c r="D55" s="2111"/>
      <c r="E55" s="2378"/>
      <c r="F55" s="2382"/>
      <c r="G55" s="1906" t="s">
        <v>5170</v>
      </c>
      <c r="H55" s="2341"/>
      <c r="I55" s="2341"/>
    </row>
    <row r="56" spans="1:9" ht="25.5">
      <c r="A56" s="2374">
        <v>11</v>
      </c>
      <c r="B56" s="2374" t="s">
        <v>428</v>
      </c>
      <c r="C56" s="2375" t="s">
        <v>18</v>
      </c>
      <c r="D56" s="2111" t="s">
        <v>1030</v>
      </c>
      <c r="E56" s="2376" t="s">
        <v>1025</v>
      </c>
      <c r="F56" s="1902" t="s">
        <v>5818</v>
      </c>
      <c r="G56" s="1907" t="s">
        <v>5137</v>
      </c>
      <c r="H56" s="2373" t="s">
        <v>5163</v>
      </c>
      <c r="I56" s="2373" t="s">
        <v>2309</v>
      </c>
    </row>
    <row r="57" spans="1:9">
      <c r="A57" s="2374"/>
      <c r="B57" s="2374"/>
      <c r="C57" s="2375"/>
      <c r="D57" s="2111"/>
      <c r="E57" s="2377"/>
      <c r="F57" s="2381" t="s">
        <v>5819</v>
      </c>
      <c r="G57" s="1905" t="s">
        <v>5139</v>
      </c>
      <c r="H57" s="2340"/>
      <c r="I57" s="2340"/>
    </row>
    <row r="58" spans="1:9">
      <c r="A58" s="2374"/>
      <c r="B58" s="2374"/>
      <c r="C58" s="2375"/>
      <c r="D58" s="2111"/>
      <c r="E58" s="2377"/>
      <c r="F58" s="2381"/>
      <c r="G58" s="1905" t="s">
        <v>5163</v>
      </c>
      <c r="H58" s="2340"/>
      <c r="I58" s="2340"/>
    </row>
    <row r="59" spans="1:9">
      <c r="A59" s="2374"/>
      <c r="B59" s="2374"/>
      <c r="C59" s="2375"/>
      <c r="D59" s="2111"/>
      <c r="E59" s="2377"/>
      <c r="F59" s="2381"/>
      <c r="G59" s="1905" t="s">
        <v>5169</v>
      </c>
      <c r="H59" s="2340"/>
      <c r="I59" s="2340"/>
    </row>
    <row r="60" spans="1:9">
      <c r="A60" s="2374"/>
      <c r="B60" s="2374"/>
      <c r="C60" s="2375"/>
      <c r="D60" s="2111"/>
      <c r="E60" s="2378"/>
      <c r="F60" s="2382"/>
      <c r="G60" s="1906" t="s">
        <v>5820</v>
      </c>
      <c r="H60" s="2341"/>
      <c r="I60" s="2341"/>
    </row>
    <row r="61" spans="1:9">
      <c r="A61" s="2374">
        <v>12</v>
      </c>
      <c r="B61" s="2374" t="s">
        <v>428</v>
      </c>
      <c r="C61" s="2375" t="s">
        <v>2237</v>
      </c>
      <c r="D61" s="2111" t="s">
        <v>1031</v>
      </c>
      <c r="E61" s="2376" t="s">
        <v>1018</v>
      </c>
      <c r="F61" s="1902" t="s">
        <v>5821</v>
      </c>
      <c r="G61" s="1907" t="s">
        <v>5143</v>
      </c>
      <c r="H61" s="2373" t="s">
        <v>5822</v>
      </c>
      <c r="I61" s="2373" t="s">
        <v>2310</v>
      </c>
    </row>
    <row r="62" spans="1:9">
      <c r="A62" s="2374"/>
      <c r="B62" s="2374"/>
      <c r="C62" s="2375"/>
      <c r="D62" s="2111"/>
      <c r="E62" s="2377"/>
      <c r="F62" s="1903"/>
      <c r="G62" s="1905" t="s">
        <v>2730</v>
      </c>
      <c r="H62" s="2340"/>
      <c r="I62" s="2340"/>
    </row>
    <row r="63" spans="1:9">
      <c r="A63" s="2374"/>
      <c r="B63" s="2374"/>
      <c r="C63" s="2375"/>
      <c r="D63" s="2111"/>
      <c r="E63" s="2377"/>
      <c r="F63" s="2381" t="s">
        <v>5823</v>
      </c>
      <c r="G63" s="1905" t="s">
        <v>5149</v>
      </c>
      <c r="H63" s="2340"/>
      <c r="I63" s="2340"/>
    </row>
    <row r="64" spans="1:9">
      <c r="A64" s="2374"/>
      <c r="B64" s="2374"/>
      <c r="C64" s="2375"/>
      <c r="D64" s="2111"/>
      <c r="E64" s="2377"/>
      <c r="F64" s="2384"/>
      <c r="G64" s="1905" t="s">
        <v>1075</v>
      </c>
      <c r="H64" s="2340"/>
      <c r="I64" s="2340"/>
    </row>
    <row r="65" spans="1:9">
      <c r="A65" s="2374"/>
      <c r="B65" s="2374"/>
      <c r="C65" s="2375"/>
      <c r="D65" s="2111"/>
      <c r="E65" s="2377"/>
      <c r="F65" s="2384"/>
      <c r="G65" s="1905" t="s">
        <v>5824</v>
      </c>
      <c r="H65" s="2340"/>
      <c r="I65" s="2340"/>
    </row>
    <row r="66" spans="1:9">
      <c r="A66" s="2374"/>
      <c r="B66" s="2374"/>
      <c r="C66" s="2375"/>
      <c r="D66" s="2111"/>
      <c r="E66" s="2377"/>
      <c r="F66" s="2384"/>
      <c r="G66" s="1905" t="s">
        <v>5822</v>
      </c>
      <c r="H66" s="2340"/>
      <c r="I66" s="2340"/>
    </row>
    <row r="67" spans="1:9">
      <c r="A67" s="2374"/>
      <c r="B67" s="2374"/>
      <c r="C67" s="2375"/>
      <c r="D67" s="2111"/>
      <c r="E67" s="2377"/>
      <c r="F67" s="2384"/>
      <c r="G67" s="1905" t="s">
        <v>5825</v>
      </c>
      <c r="H67" s="2340"/>
      <c r="I67" s="2340"/>
    </row>
    <row r="68" spans="1:9">
      <c r="A68" s="2374"/>
      <c r="B68" s="2374"/>
      <c r="C68" s="2375"/>
      <c r="D68" s="2111"/>
      <c r="E68" s="2378"/>
      <c r="F68" s="2385"/>
      <c r="G68" s="1906" t="s">
        <v>5826</v>
      </c>
      <c r="H68" s="2341"/>
      <c r="I68" s="2341"/>
    </row>
    <row r="69" spans="1:9">
      <c r="A69" s="2374">
        <v>13</v>
      </c>
      <c r="B69" s="2374" t="s">
        <v>426</v>
      </c>
      <c r="C69" s="2375" t="s">
        <v>2228</v>
      </c>
      <c r="D69" s="2111" t="s">
        <v>1032</v>
      </c>
      <c r="E69" s="2376" t="s">
        <v>1021</v>
      </c>
      <c r="F69" s="1902" t="s">
        <v>5827</v>
      </c>
      <c r="G69" s="1907" t="s">
        <v>5150</v>
      </c>
      <c r="H69" s="2112" t="s">
        <v>5150</v>
      </c>
      <c r="I69" s="2373" t="s">
        <v>2312</v>
      </c>
    </row>
    <row r="70" spans="1:9">
      <c r="A70" s="2374"/>
      <c r="B70" s="2374"/>
      <c r="C70" s="2375"/>
      <c r="D70" s="2111"/>
      <c r="E70" s="2377"/>
      <c r="F70" s="2381" t="s">
        <v>5828</v>
      </c>
      <c r="G70" s="1905" t="s">
        <v>5829</v>
      </c>
      <c r="H70" s="2118"/>
      <c r="I70" s="2340"/>
    </row>
    <row r="71" spans="1:9">
      <c r="A71" s="2374"/>
      <c r="B71" s="2374"/>
      <c r="C71" s="2375"/>
      <c r="D71" s="2111"/>
      <c r="E71" s="2377"/>
      <c r="F71" s="2381"/>
      <c r="G71" s="1905" t="s">
        <v>5830</v>
      </c>
      <c r="H71" s="2118"/>
      <c r="I71" s="2340"/>
    </row>
    <row r="72" spans="1:9">
      <c r="A72" s="2374"/>
      <c r="B72" s="2374"/>
      <c r="C72" s="2375"/>
      <c r="D72" s="2111"/>
      <c r="E72" s="2377"/>
      <c r="F72" s="2381"/>
      <c r="G72" s="1905" t="s">
        <v>5160</v>
      </c>
      <c r="H72" s="2118"/>
      <c r="I72" s="2340"/>
    </row>
    <row r="73" spans="1:9">
      <c r="A73" s="2374"/>
      <c r="B73" s="2374"/>
      <c r="C73" s="2375"/>
      <c r="D73" s="2111"/>
      <c r="E73" s="2378"/>
      <c r="F73" s="2382"/>
      <c r="G73" s="1906" t="s">
        <v>5831</v>
      </c>
      <c r="H73" s="2113"/>
      <c r="I73" s="2341"/>
    </row>
    <row r="74" spans="1:9">
      <c r="A74" s="2374">
        <v>14</v>
      </c>
      <c r="B74" s="2374" t="s">
        <v>426</v>
      </c>
      <c r="C74" s="2375" t="s">
        <v>2228</v>
      </c>
      <c r="D74" s="2111" t="s">
        <v>1033</v>
      </c>
      <c r="E74" s="2376" t="s">
        <v>1018</v>
      </c>
      <c r="F74" s="1902" t="s">
        <v>5832</v>
      </c>
      <c r="G74" s="1907" t="s">
        <v>5833</v>
      </c>
      <c r="H74" s="2373" t="s">
        <v>5833</v>
      </c>
      <c r="I74" s="2373" t="s">
        <v>2313</v>
      </c>
    </row>
    <row r="75" spans="1:9">
      <c r="A75" s="2374"/>
      <c r="B75" s="2374"/>
      <c r="C75" s="2375"/>
      <c r="D75" s="2111"/>
      <c r="E75" s="2377"/>
      <c r="F75" s="1903" t="s">
        <v>5834</v>
      </c>
      <c r="G75" s="1905" t="s">
        <v>5835</v>
      </c>
      <c r="H75" s="2340"/>
      <c r="I75" s="2340"/>
    </row>
    <row r="76" spans="1:9">
      <c r="A76" s="2374"/>
      <c r="B76" s="2374"/>
      <c r="C76" s="2375"/>
      <c r="D76" s="2111"/>
      <c r="E76" s="2378"/>
      <c r="F76" s="1908"/>
      <c r="G76" s="1906" t="s">
        <v>5836</v>
      </c>
      <c r="H76" s="2341"/>
      <c r="I76" s="2341"/>
    </row>
    <row r="77" spans="1:9" ht="25.5">
      <c r="A77" s="2374">
        <v>15</v>
      </c>
      <c r="B77" s="2374" t="s">
        <v>426</v>
      </c>
      <c r="C77" s="2375" t="s">
        <v>21</v>
      </c>
      <c r="D77" s="2111" t="s">
        <v>1034</v>
      </c>
      <c r="E77" s="2376" t="s">
        <v>1025</v>
      </c>
      <c r="F77" s="1902" t="s">
        <v>5837</v>
      </c>
      <c r="G77" s="1907" t="s">
        <v>5838</v>
      </c>
      <c r="H77" s="2373" t="s">
        <v>5146</v>
      </c>
      <c r="I77" s="2373" t="s">
        <v>2314</v>
      </c>
    </row>
    <row r="78" spans="1:9" ht="25.5" customHeight="1">
      <c r="A78" s="2374"/>
      <c r="B78" s="2374"/>
      <c r="C78" s="2375"/>
      <c r="D78" s="2111"/>
      <c r="E78" s="2377"/>
      <c r="F78" s="2381" t="s">
        <v>5839</v>
      </c>
      <c r="G78" s="1905" t="s">
        <v>5146</v>
      </c>
      <c r="H78" s="2340"/>
      <c r="I78" s="2340"/>
    </row>
    <row r="79" spans="1:9">
      <c r="A79" s="2374"/>
      <c r="B79" s="2374"/>
      <c r="C79" s="2375"/>
      <c r="D79" s="2111"/>
      <c r="E79" s="2377"/>
      <c r="F79" s="2381"/>
      <c r="G79" s="1905" t="s">
        <v>5840</v>
      </c>
      <c r="H79" s="2340"/>
      <c r="I79" s="2340"/>
    </row>
    <row r="80" spans="1:9">
      <c r="A80" s="2374"/>
      <c r="B80" s="2374"/>
      <c r="C80" s="2375"/>
      <c r="D80" s="2111"/>
      <c r="E80" s="2377"/>
      <c r="F80" s="2381"/>
      <c r="G80" s="1905" t="s">
        <v>5841</v>
      </c>
      <c r="H80" s="2340"/>
      <c r="I80" s="2340"/>
    </row>
    <row r="81" spans="1:9">
      <c r="A81" s="2374"/>
      <c r="B81" s="2374"/>
      <c r="C81" s="2375"/>
      <c r="D81" s="2111"/>
      <c r="E81" s="2377"/>
      <c r="F81" s="2381"/>
      <c r="G81" s="1905" t="s">
        <v>5842</v>
      </c>
      <c r="H81" s="2340"/>
      <c r="I81" s="2340"/>
    </row>
    <row r="82" spans="1:9">
      <c r="A82" s="2374"/>
      <c r="B82" s="2374"/>
      <c r="C82" s="2375"/>
      <c r="D82" s="2111"/>
      <c r="E82" s="2377"/>
      <c r="F82" s="2381"/>
      <c r="G82" s="1905" t="s">
        <v>5843</v>
      </c>
      <c r="H82" s="2340"/>
      <c r="I82" s="2340"/>
    </row>
    <row r="83" spans="1:9">
      <c r="A83" s="2374"/>
      <c r="B83" s="2374"/>
      <c r="C83" s="2375"/>
      <c r="D83" s="2111"/>
      <c r="E83" s="2377"/>
      <c r="F83" s="2381"/>
      <c r="G83" s="1905" t="s">
        <v>5844</v>
      </c>
      <c r="H83" s="2340"/>
      <c r="I83" s="2340"/>
    </row>
    <row r="84" spans="1:9">
      <c r="A84" s="2374"/>
      <c r="B84" s="2374"/>
      <c r="C84" s="2375"/>
      <c r="D84" s="2111"/>
      <c r="E84" s="2378"/>
      <c r="F84" s="2382"/>
      <c r="G84" s="1906" t="s">
        <v>5845</v>
      </c>
      <c r="H84" s="2341"/>
      <c r="I84" s="2341"/>
    </row>
    <row r="85" spans="1:9" ht="25.5">
      <c r="A85" s="2374">
        <v>16</v>
      </c>
      <c r="B85" s="2374" t="s">
        <v>426</v>
      </c>
      <c r="C85" s="2375" t="s">
        <v>21</v>
      </c>
      <c r="D85" s="2111" t="s">
        <v>1035</v>
      </c>
      <c r="E85" s="2376" t="s">
        <v>1018</v>
      </c>
      <c r="F85" s="1902" t="s">
        <v>5846</v>
      </c>
      <c r="G85" s="1907" t="s">
        <v>5847</v>
      </c>
      <c r="H85" s="2373" t="s">
        <v>5848</v>
      </c>
      <c r="I85" s="2373" t="s">
        <v>2313</v>
      </c>
    </row>
    <row r="86" spans="1:9">
      <c r="A86" s="2374"/>
      <c r="B86" s="2374"/>
      <c r="C86" s="2375"/>
      <c r="D86" s="2111"/>
      <c r="E86" s="2377"/>
      <c r="F86" s="2381" t="s">
        <v>5849</v>
      </c>
      <c r="G86" s="1905" t="s">
        <v>1071</v>
      </c>
      <c r="H86" s="2340"/>
      <c r="I86" s="2340"/>
    </row>
    <row r="87" spans="1:9">
      <c r="A87" s="2374"/>
      <c r="B87" s="2374"/>
      <c r="C87" s="2375"/>
      <c r="D87" s="2111"/>
      <c r="E87" s="2377"/>
      <c r="F87" s="2381"/>
      <c r="G87" s="1905" t="s">
        <v>5850</v>
      </c>
      <c r="H87" s="2340"/>
      <c r="I87" s="2340"/>
    </row>
    <row r="88" spans="1:9">
      <c r="A88" s="2374"/>
      <c r="B88" s="2374"/>
      <c r="C88" s="2375"/>
      <c r="D88" s="2111"/>
      <c r="E88" s="2377"/>
      <c r="F88" s="2381"/>
      <c r="G88" s="1905" t="s">
        <v>5848</v>
      </c>
      <c r="H88" s="2340"/>
      <c r="I88" s="2340"/>
    </row>
    <row r="89" spans="1:9">
      <c r="A89" s="2374"/>
      <c r="B89" s="2374"/>
      <c r="C89" s="2375"/>
      <c r="D89" s="2111"/>
      <c r="E89" s="2377"/>
      <c r="F89" s="2381"/>
      <c r="G89" s="1905" t="s">
        <v>5851</v>
      </c>
      <c r="H89" s="2340"/>
      <c r="I89" s="2340"/>
    </row>
    <row r="90" spans="1:9">
      <c r="A90" s="2374"/>
      <c r="B90" s="2374"/>
      <c r="C90" s="2375"/>
      <c r="D90" s="2111"/>
      <c r="E90" s="2377"/>
      <c r="F90" s="2381"/>
      <c r="G90" s="1905" t="s">
        <v>5852</v>
      </c>
      <c r="H90" s="2340"/>
      <c r="I90" s="2340"/>
    </row>
    <row r="91" spans="1:9">
      <c r="A91" s="2374"/>
      <c r="B91" s="2374"/>
      <c r="C91" s="2375"/>
      <c r="D91" s="2111"/>
      <c r="E91" s="2377"/>
      <c r="F91" s="2381"/>
      <c r="G91" s="1905" t="s">
        <v>5963</v>
      </c>
      <c r="H91" s="2340"/>
      <c r="I91" s="2340"/>
    </row>
    <row r="92" spans="1:9">
      <c r="A92" s="2374"/>
      <c r="B92" s="2374"/>
      <c r="C92" s="2375"/>
      <c r="D92" s="2111"/>
      <c r="E92" s="2377"/>
      <c r="F92" s="2381"/>
      <c r="G92" s="1905" t="s">
        <v>5853</v>
      </c>
      <c r="H92" s="2340"/>
      <c r="I92" s="2340"/>
    </row>
    <row r="93" spans="1:9">
      <c r="A93" s="2374"/>
      <c r="B93" s="2374"/>
      <c r="C93" s="2375"/>
      <c r="D93" s="2111"/>
      <c r="E93" s="2378"/>
      <c r="F93" s="2382"/>
      <c r="G93" s="1906" t="s">
        <v>5854</v>
      </c>
      <c r="H93" s="2341"/>
      <c r="I93" s="2341"/>
    </row>
    <row r="94" spans="1:9" ht="25.5">
      <c r="A94" s="2374">
        <v>17</v>
      </c>
      <c r="B94" s="2374" t="s">
        <v>426</v>
      </c>
      <c r="C94" s="2375" t="s">
        <v>2229</v>
      </c>
      <c r="D94" s="2111" t="s">
        <v>1036</v>
      </c>
      <c r="E94" s="2376" t="s">
        <v>1018</v>
      </c>
      <c r="F94" s="1902" t="s">
        <v>5855</v>
      </c>
      <c r="G94" s="1907" t="s">
        <v>5856</v>
      </c>
      <c r="H94" s="2373" t="s">
        <v>5162</v>
      </c>
      <c r="I94" s="2373" t="s">
        <v>2310</v>
      </c>
    </row>
    <row r="95" spans="1:9">
      <c r="A95" s="2374"/>
      <c r="B95" s="2374"/>
      <c r="C95" s="2375"/>
      <c r="D95" s="2111"/>
      <c r="E95" s="2377"/>
      <c r="F95" s="2381" t="s">
        <v>5857</v>
      </c>
      <c r="G95" s="1905" t="s">
        <v>5858</v>
      </c>
      <c r="H95" s="2340"/>
      <c r="I95" s="2340"/>
    </row>
    <row r="96" spans="1:9" ht="25.5">
      <c r="A96" s="2374"/>
      <c r="B96" s="2374"/>
      <c r="C96" s="2375"/>
      <c r="D96" s="2111"/>
      <c r="E96" s="2377"/>
      <c r="F96" s="2381"/>
      <c r="G96" s="1905" t="s">
        <v>5859</v>
      </c>
      <c r="H96" s="2340"/>
      <c r="I96" s="2340"/>
    </row>
    <row r="97" spans="1:9">
      <c r="A97" s="2374"/>
      <c r="B97" s="2374"/>
      <c r="C97" s="2375"/>
      <c r="D97" s="2111"/>
      <c r="E97" s="2377"/>
      <c r="F97" s="2381"/>
      <c r="G97" s="1905" t="s">
        <v>5162</v>
      </c>
      <c r="H97" s="2340"/>
      <c r="I97" s="2340"/>
    </row>
    <row r="98" spans="1:9">
      <c r="A98" s="2374"/>
      <c r="B98" s="2374"/>
      <c r="C98" s="2375"/>
      <c r="D98" s="2111"/>
      <c r="E98" s="2378"/>
      <c r="F98" s="2382"/>
      <c r="G98" s="1906" t="s">
        <v>5164</v>
      </c>
      <c r="H98" s="2341"/>
      <c r="I98" s="2341"/>
    </row>
    <row r="99" spans="1:9">
      <c r="A99" s="2374">
        <v>18</v>
      </c>
      <c r="B99" s="2374" t="s">
        <v>427</v>
      </c>
      <c r="C99" s="2375" t="s">
        <v>2231</v>
      </c>
      <c r="D99" s="2111" t="s">
        <v>5860</v>
      </c>
      <c r="E99" s="2376" t="s">
        <v>1021</v>
      </c>
      <c r="F99" s="2383" t="s">
        <v>5861</v>
      </c>
      <c r="G99" s="1907" t="s">
        <v>5862</v>
      </c>
      <c r="H99" s="2373" t="s">
        <v>1094</v>
      </c>
      <c r="I99" s="2373" t="s">
        <v>5965</v>
      </c>
    </row>
    <row r="100" spans="1:9">
      <c r="A100" s="2374"/>
      <c r="B100" s="2374"/>
      <c r="C100" s="2375"/>
      <c r="D100" s="2111"/>
      <c r="E100" s="2377"/>
      <c r="F100" s="2381"/>
      <c r="G100" s="1905" t="s">
        <v>5134</v>
      </c>
      <c r="H100" s="2340"/>
      <c r="I100" s="2340"/>
    </row>
    <row r="101" spans="1:9">
      <c r="A101" s="2374"/>
      <c r="B101" s="2374"/>
      <c r="C101" s="2375"/>
      <c r="D101" s="2111"/>
      <c r="E101" s="2377"/>
      <c r="F101" s="2381"/>
      <c r="G101" s="1905" t="s">
        <v>5141</v>
      </c>
      <c r="H101" s="2340"/>
      <c r="I101" s="2340"/>
    </row>
    <row r="102" spans="1:9">
      <c r="A102" s="2374"/>
      <c r="B102" s="2374"/>
      <c r="C102" s="2375"/>
      <c r="D102" s="2111"/>
      <c r="E102" s="2377"/>
      <c r="F102" s="2381" t="s">
        <v>5964</v>
      </c>
      <c r="G102" s="1905" t="s">
        <v>5154</v>
      </c>
      <c r="H102" s="2340"/>
      <c r="I102" s="2340"/>
    </row>
    <row r="103" spans="1:9">
      <c r="A103" s="2374"/>
      <c r="B103" s="2374"/>
      <c r="C103" s="2375"/>
      <c r="D103" s="2111"/>
      <c r="E103" s="2377"/>
      <c r="F103" s="2381"/>
      <c r="G103" s="1905" t="s">
        <v>5863</v>
      </c>
      <c r="H103" s="2340"/>
      <c r="I103" s="2340"/>
    </row>
    <row r="104" spans="1:9">
      <c r="A104" s="2374"/>
      <c r="B104" s="2374"/>
      <c r="C104" s="2375"/>
      <c r="D104" s="2111"/>
      <c r="E104" s="2377"/>
      <c r="F104" s="2381" t="s">
        <v>5864</v>
      </c>
      <c r="G104" s="1905" t="s">
        <v>1094</v>
      </c>
      <c r="H104" s="2340"/>
      <c r="I104" s="2340"/>
    </row>
    <row r="105" spans="1:9">
      <c r="A105" s="2374"/>
      <c r="B105" s="2374"/>
      <c r="C105" s="2375"/>
      <c r="D105" s="2111"/>
      <c r="E105" s="2377"/>
      <c r="F105" s="2381"/>
      <c r="G105" s="1905" t="s">
        <v>5865</v>
      </c>
      <c r="H105" s="2340"/>
      <c r="I105" s="2340"/>
    </row>
    <row r="106" spans="1:9">
      <c r="A106" s="2374"/>
      <c r="B106" s="2374"/>
      <c r="C106" s="2375"/>
      <c r="D106" s="2111"/>
      <c r="E106" s="2377"/>
      <c r="F106" s="2381"/>
      <c r="G106" s="1905" t="s">
        <v>5866</v>
      </c>
      <c r="H106" s="2340"/>
      <c r="I106" s="2340"/>
    </row>
    <row r="107" spans="1:9">
      <c r="A107" s="2374"/>
      <c r="B107" s="2374"/>
      <c r="C107" s="2375"/>
      <c r="D107" s="2111"/>
      <c r="E107" s="2378"/>
      <c r="F107" s="2382"/>
      <c r="G107" s="1906" t="s">
        <v>5867</v>
      </c>
      <c r="H107" s="2341"/>
      <c r="I107" s="2341"/>
    </row>
    <row r="108" spans="1:9" ht="51">
      <c r="A108" s="2374">
        <v>19</v>
      </c>
      <c r="B108" s="2374" t="s">
        <v>427</v>
      </c>
      <c r="C108" s="2375" t="s">
        <v>2232</v>
      </c>
      <c r="D108" s="2111" t="s">
        <v>1037</v>
      </c>
      <c r="E108" s="2376" t="s">
        <v>1021</v>
      </c>
      <c r="F108" s="1902" t="s">
        <v>5868</v>
      </c>
      <c r="G108" s="1907" t="s">
        <v>5869</v>
      </c>
      <c r="H108" s="2373" t="s">
        <v>5874</v>
      </c>
      <c r="I108" s="2373" t="s">
        <v>2315</v>
      </c>
    </row>
    <row r="109" spans="1:9">
      <c r="A109" s="2374"/>
      <c r="B109" s="2374"/>
      <c r="C109" s="2375"/>
      <c r="D109" s="2111"/>
      <c r="E109" s="2377"/>
      <c r="F109" s="1903"/>
      <c r="G109" s="1905" t="s">
        <v>5129</v>
      </c>
      <c r="H109" s="2340"/>
      <c r="I109" s="2340"/>
    </row>
    <row r="110" spans="1:9" ht="51">
      <c r="A110" s="2374"/>
      <c r="B110" s="2374"/>
      <c r="C110" s="2375"/>
      <c r="D110" s="2111"/>
      <c r="E110" s="2377"/>
      <c r="F110" s="1903" t="s">
        <v>5870</v>
      </c>
      <c r="G110" s="1905" t="s">
        <v>5871</v>
      </c>
      <c r="H110" s="2340"/>
      <c r="I110" s="2340"/>
    </row>
    <row r="111" spans="1:9" ht="25.5" customHeight="1">
      <c r="A111" s="2374"/>
      <c r="B111" s="2374"/>
      <c r="C111" s="2375"/>
      <c r="D111" s="2111"/>
      <c r="E111" s="2377"/>
      <c r="F111" s="2381" t="s">
        <v>5872</v>
      </c>
      <c r="G111" s="1905" t="s">
        <v>5758</v>
      </c>
      <c r="H111" s="2340"/>
      <c r="I111" s="2340"/>
    </row>
    <row r="112" spans="1:9">
      <c r="A112" s="2374"/>
      <c r="B112" s="2374"/>
      <c r="C112" s="2375"/>
      <c r="D112" s="2111"/>
      <c r="E112" s="2377"/>
      <c r="F112" s="2381"/>
      <c r="G112" s="1905" t="s">
        <v>5873</v>
      </c>
      <c r="H112" s="2340"/>
      <c r="I112" s="2340"/>
    </row>
    <row r="113" spans="1:9">
      <c r="A113" s="2374"/>
      <c r="B113" s="2374"/>
      <c r="C113" s="2375"/>
      <c r="D113" s="2111"/>
      <c r="E113" s="2377"/>
      <c r="F113" s="2381"/>
      <c r="G113" s="1905" t="s">
        <v>5874</v>
      </c>
      <c r="H113" s="2340"/>
      <c r="I113" s="2340"/>
    </row>
    <row r="114" spans="1:9">
      <c r="A114" s="2374"/>
      <c r="B114" s="2374"/>
      <c r="C114" s="2375"/>
      <c r="D114" s="2111"/>
      <c r="E114" s="2378"/>
      <c r="F114" s="2382"/>
      <c r="G114" s="1906" t="s">
        <v>5875</v>
      </c>
      <c r="H114" s="2341"/>
      <c r="I114" s="2341"/>
    </row>
    <row r="115" spans="1:9">
      <c r="A115" s="2374">
        <v>20</v>
      </c>
      <c r="B115" s="2374" t="s">
        <v>426</v>
      </c>
      <c r="C115" s="2375" t="s">
        <v>21</v>
      </c>
      <c r="D115" s="2111" t="s">
        <v>1038</v>
      </c>
      <c r="E115" s="2376" t="s">
        <v>1018</v>
      </c>
      <c r="F115" s="1902" t="s">
        <v>5876</v>
      </c>
      <c r="G115" s="1907" t="s">
        <v>5877</v>
      </c>
      <c r="H115" s="2373" t="s">
        <v>5878</v>
      </c>
      <c r="I115" s="2373" t="s">
        <v>2314</v>
      </c>
    </row>
    <row r="116" spans="1:9" ht="25.5" customHeight="1">
      <c r="A116" s="2374"/>
      <c r="B116" s="2374"/>
      <c r="C116" s="2375"/>
      <c r="D116" s="2111"/>
      <c r="E116" s="2377"/>
      <c r="F116" s="2381" t="s">
        <v>5879</v>
      </c>
      <c r="G116" s="1905" t="s">
        <v>5880</v>
      </c>
      <c r="H116" s="2340"/>
      <c r="I116" s="2340"/>
    </row>
    <row r="117" spans="1:9">
      <c r="A117" s="2374"/>
      <c r="B117" s="2374"/>
      <c r="C117" s="2375"/>
      <c r="D117" s="2111"/>
      <c r="E117" s="2377"/>
      <c r="F117" s="2381"/>
      <c r="G117" s="1905" t="s">
        <v>5881</v>
      </c>
      <c r="H117" s="2340"/>
      <c r="I117" s="2340"/>
    </row>
    <row r="118" spans="1:9">
      <c r="A118" s="2374"/>
      <c r="B118" s="2374"/>
      <c r="C118" s="2375"/>
      <c r="D118" s="2111"/>
      <c r="E118" s="2377"/>
      <c r="F118" s="2381"/>
      <c r="G118" s="1905" t="s">
        <v>5882</v>
      </c>
      <c r="H118" s="2340"/>
      <c r="I118" s="2340"/>
    </row>
    <row r="119" spans="1:9">
      <c r="A119" s="2374"/>
      <c r="B119" s="2374"/>
      <c r="C119" s="2375"/>
      <c r="D119" s="2111"/>
      <c r="E119" s="2378"/>
      <c r="F119" s="2382"/>
      <c r="G119" s="1906" t="s">
        <v>5878</v>
      </c>
      <c r="H119" s="2341"/>
      <c r="I119" s="2341"/>
    </row>
    <row r="120" spans="1:9" ht="25.5">
      <c r="A120" s="2374">
        <v>21</v>
      </c>
      <c r="B120" s="2374" t="s">
        <v>426</v>
      </c>
      <c r="C120" s="2375" t="s">
        <v>2229</v>
      </c>
      <c r="D120" s="2111" t="s">
        <v>1039</v>
      </c>
      <c r="E120" s="2376" t="s">
        <v>1018</v>
      </c>
      <c r="F120" s="1902" t="s">
        <v>5883</v>
      </c>
      <c r="G120" s="1907" t="s">
        <v>5884</v>
      </c>
      <c r="H120" s="2373" t="s">
        <v>5885</v>
      </c>
      <c r="I120" s="2373" t="s">
        <v>2314</v>
      </c>
    </row>
    <row r="121" spans="1:9" ht="25.5">
      <c r="A121" s="2374"/>
      <c r="B121" s="2374"/>
      <c r="C121" s="2375"/>
      <c r="D121" s="2111"/>
      <c r="E121" s="2377"/>
      <c r="F121" s="1903" t="s">
        <v>5886</v>
      </c>
      <c r="G121" s="1905" t="s">
        <v>5887</v>
      </c>
      <c r="H121" s="2340"/>
      <c r="I121" s="2340"/>
    </row>
    <row r="122" spans="1:9">
      <c r="A122" s="2374"/>
      <c r="B122" s="2374"/>
      <c r="C122" s="2375"/>
      <c r="D122" s="2111"/>
      <c r="E122" s="2377"/>
      <c r="F122" s="2381" t="s">
        <v>5888</v>
      </c>
      <c r="G122" s="1905" t="s">
        <v>1081</v>
      </c>
      <c r="H122" s="2340"/>
      <c r="I122" s="2340"/>
    </row>
    <row r="123" spans="1:9">
      <c r="A123" s="2374"/>
      <c r="B123" s="2374"/>
      <c r="C123" s="2375"/>
      <c r="D123" s="2111"/>
      <c r="E123" s="2377"/>
      <c r="F123" s="2381"/>
      <c r="G123" s="1905" t="s">
        <v>5885</v>
      </c>
      <c r="H123" s="2340"/>
      <c r="I123" s="2340"/>
    </row>
    <row r="124" spans="1:9">
      <c r="A124" s="2374"/>
      <c r="B124" s="2374"/>
      <c r="C124" s="2375"/>
      <c r="D124" s="2111"/>
      <c r="E124" s="2378"/>
      <c r="F124" s="2382"/>
      <c r="G124" s="1906" t="s">
        <v>5889</v>
      </c>
      <c r="H124" s="2341"/>
      <c r="I124" s="2341"/>
    </row>
    <row r="125" spans="1:9" ht="38.25">
      <c r="A125" s="2374">
        <v>22</v>
      </c>
      <c r="B125" s="2374" t="s">
        <v>426</v>
      </c>
      <c r="C125" s="2375" t="s">
        <v>2228</v>
      </c>
      <c r="D125" s="2111" t="s">
        <v>1040</v>
      </c>
      <c r="E125" s="2376" t="s">
        <v>1018</v>
      </c>
      <c r="F125" s="1902" t="s">
        <v>5890</v>
      </c>
      <c r="G125" s="1907" t="s">
        <v>5891</v>
      </c>
      <c r="H125" s="2373" t="s">
        <v>5165</v>
      </c>
      <c r="I125" s="2373" t="s">
        <v>2314</v>
      </c>
    </row>
    <row r="126" spans="1:9" ht="51">
      <c r="A126" s="2374"/>
      <c r="B126" s="2374"/>
      <c r="C126" s="2375"/>
      <c r="D126" s="2111"/>
      <c r="E126" s="2377"/>
      <c r="F126" s="1903" t="s">
        <v>5892</v>
      </c>
      <c r="G126" s="1905" t="s">
        <v>5893</v>
      </c>
      <c r="H126" s="2340"/>
      <c r="I126" s="2340"/>
    </row>
    <row r="127" spans="1:9" ht="25.5">
      <c r="A127" s="2374"/>
      <c r="B127" s="2374"/>
      <c r="C127" s="2375"/>
      <c r="D127" s="2111"/>
      <c r="E127" s="2377"/>
      <c r="F127" s="1903" t="s">
        <v>5894</v>
      </c>
      <c r="G127" s="1905" t="s">
        <v>5895</v>
      </c>
      <c r="H127" s="2340"/>
      <c r="I127" s="2340"/>
    </row>
    <row r="128" spans="1:9" ht="25.5" customHeight="1">
      <c r="A128" s="2374"/>
      <c r="B128" s="2374"/>
      <c r="C128" s="2375"/>
      <c r="D128" s="2111"/>
      <c r="E128" s="2377"/>
      <c r="F128" s="2381" t="s">
        <v>5896</v>
      </c>
      <c r="G128" s="1905" t="s">
        <v>5966</v>
      </c>
      <c r="H128" s="2340"/>
      <c r="I128" s="2340"/>
    </row>
    <row r="129" spans="1:9">
      <c r="A129" s="2374"/>
      <c r="B129" s="2374"/>
      <c r="C129" s="2375"/>
      <c r="D129" s="2111"/>
      <c r="E129" s="2377"/>
      <c r="F129" s="2381"/>
      <c r="G129" s="1905" t="s">
        <v>5897</v>
      </c>
      <c r="H129" s="2340"/>
      <c r="I129" s="2340"/>
    </row>
    <row r="130" spans="1:9">
      <c r="A130" s="2374"/>
      <c r="B130" s="2374"/>
      <c r="C130" s="2375"/>
      <c r="D130" s="2111"/>
      <c r="E130" s="2377"/>
      <c r="F130" s="2381"/>
      <c r="G130" s="1905" t="s">
        <v>5898</v>
      </c>
      <c r="H130" s="2340"/>
      <c r="I130" s="2340"/>
    </row>
    <row r="131" spans="1:9">
      <c r="A131" s="2374"/>
      <c r="B131" s="2374"/>
      <c r="C131" s="2375"/>
      <c r="D131" s="2111"/>
      <c r="E131" s="2377"/>
      <c r="F131" s="2381"/>
      <c r="G131" s="1905" t="s">
        <v>5165</v>
      </c>
      <c r="H131" s="2340"/>
      <c r="I131" s="2340"/>
    </row>
    <row r="132" spans="1:9">
      <c r="A132" s="2374"/>
      <c r="B132" s="2374"/>
      <c r="C132" s="2375"/>
      <c r="D132" s="2111"/>
      <c r="E132" s="2377"/>
      <c r="F132" s="2381"/>
      <c r="G132" s="1905" t="s">
        <v>5899</v>
      </c>
      <c r="H132" s="2340"/>
      <c r="I132" s="2340"/>
    </row>
    <row r="133" spans="1:9">
      <c r="A133" s="2374"/>
      <c r="B133" s="2374"/>
      <c r="C133" s="2375"/>
      <c r="D133" s="2111"/>
      <c r="E133" s="2377"/>
      <c r="F133" s="2381"/>
      <c r="G133" s="1905" t="s">
        <v>1101</v>
      </c>
      <c r="H133" s="2340"/>
      <c r="I133" s="2340"/>
    </row>
    <row r="134" spans="1:9">
      <c r="A134" s="2374"/>
      <c r="B134" s="2374"/>
      <c r="C134" s="2375"/>
      <c r="D134" s="2111"/>
      <c r="E134" s="2377"/>
      <c r="F134" s="2381"/>
      <c r="G134" s="1905" t="s">
        <v>5900</v>
      </c>
      <c r="H134" s="2340"/>
      <c r="I134" s="2340"/>
    </row>
    <row r="135" spans="1:9">
      <c r="A135" s="2374"/>
      <c r="B135" s="2374"/>
      <c r="C135" s="2375"/>
      <c r="D135" s="2111"/>
      <c r="E135" s="2378"/>
      <c r="F135" s="2382"/>
      <c r="G135" s="1906" t="s">
        <v>5901</v>
      </c>
      <c r="H135" s="2341"/>
      <c r="I135" s="2341"/>
    </row>
    <row r="136" spans="1:9" ht="25.5" customHeight="1">
      <c r="A136" s="2374">
        <v>23</v>
      </c>
      <c r="B136" s="2374" t="s">
        <v>426</v>
      </c>
      <c r="C136" s="2375" t="s">
        <v>2229</v>
      </c>
      <c r="D136" s="2111" t="s">
        <v>1041</v>
      </c>
      <c r="E136" s="2376" t="s">
        <v>1018</v>
      </c>
      <c r="F136" s="1902" t="s">
        <v>5967</v>
      </c>
      <c r="G136" s="1907" t="s">
        <v>5902</v>
      </c>
      <c r="H136" s="2373" t="s">
        <v>5903</v>
      </c>
      <c r="I136" s="2373" t="s">
        <v>2314</v>
      </c>
    </row>
    <row r="137" spans="1:9">
      <c r="A137" s="2374"/>
      <c r="B137" s="2374"/>
      <c r="C137" s="2375"/>
      <c r="D137" s="2111"/>
      <c r="E137" s="2377"/>
      <c r="F137" s="2381"/>
      <c r="G137" s="1905" t="s">
        <v>5970</v>
      </c>
      <c r="H137" s="2340"/>
      <c r="I137" s="2340"/>
    </row>
    <row r="138" spans="1:9">
      <c r="A138" s="2374"/>
      <c r="B138" s="2374"/>
      <c r="C138" s="2375"/>
      <c r="D138" s="2111"/>
      <c r="E138" s="2377"/>
      <c r="F138" s="2381"/>
      <c r="G138" s="1905" t="s">
        <v>5904</v>
      </c>
      <c r="H138" s="2340"/>
      <c r="I138" s="2340"/>
    </row>
    <row r="139" spans="1:9">
      <c r="A139" s="2374"/>
      <c r="B139" s="2374"/>
      <c r="C139" s="2375"/>
      <c r="D139" s="2111"/>
      <c r="E139" s="2377"/>
      <c r="F139" s="2381"/>
      <c r="G139" s="1905" t="s">
        <v>2845</v>
      </c>
      <c r="H139" s="2340"/>
      <c r="I139" s="2340"/>
    </row>
    <row r="140" spans="1:9">
      <c r="A140" s="2374"/>
      <c r="B140" s="2374"/>
      <c r="C140" s="2375"/>
      <c r="D140" s="2111"/>
      <c r="E140" s="2377"/>
      <c r="F140" s="2381"/>
      <c r="G140" s="1905" t="s">
        <v>5905</v>
      </c>
      <c r="H140" s="2340"/>
      <c r="I140" s="2340"/>
    </row>
    <row r="141" spans="1:9">
      <c r="A141" s="2374"/>
      <c r="B141" s="2374"/>
      <c r="C141" s="2375"/>
      <c r="D141" s="2111"/>
      <c r="E141" s="2377"/>
      <c r="F141" s="2381"/>
      <c r="G141" s="1905" t="s">
        <v>5906</v>
      </c>
      <c r="H141" s="2340"/>
      <c r="I141" s="2340"/>
    </row>
    <row r="142" spans="1:9">
      <c r="A142" s="2374"/>
      <c r="B142" s="2374"/>
      <c r="C142" s="2375"/>
      <c r="D142" s="2111"/>
      <c r="E142" s="2378"/>
      <c r="F142" s="2382"/>
      <c r="G142" s="1906" t="s">
        <v>5903</v>
      </c>
      <c r="H142" s="2341"/>
      <c r="I142" s="2341"/>
    </row>
    <row r="143" spans="1:9">
      <c r="A143" s="2374">
        <v>24</v>
      </c>
      <c r="B143" s="2374" t="s">
        <v>428</v>
      </c>
      <c r="C143" s="2375" t="s">
        <v>2237</v>
      </c>
      <c r="D143" s="2111" t="s">
        <v>1042</v>
      </c>
      <c r="E143" s="2376" t="s">
        <v>1018</v>
      </c>
      <c r="F143" s="1902" t="s">
        <v>5907</v>
      </c>
      <c r="G143" s="1907" t="s">
        <v>1085</v>
      </c>
      <c r="H143" s="2373" t="s">
        <v>1087</v>
      </c>
      <c r="I143" s="2373" t="s">
        <v>2310</v>
      </c>
    </row>
    <row r="144" spans="1:9" ht="25.5">
      <c r="A144" s="2374"/>
      <c r="B144" s="2374"/>
      <c r="C144" s="2375"/>
      <c r="D144" s="2111"/>
      <c r="E144" s="2377"/>
      <c r="F144" s="1903" t="s">
        <v>5908</v>
      </c>
      <c r="G144" s="1905" t="s">
        <v>1087</v>
      </c>
      <c r="H144" s="2340"/>
      <c r="I144" s="2340"/>
    </row>
    <row r="145" spans="1:9" ht="38.25">
      <c r="A145" s="2374"/>
      <c r="B145" s="2374"/>
      <c r="C145" s="2375"/>
      <c r="D145" s="2111"/>
      <c r="E145" s="2377"/>
      <c r="F145" s="1903" t="s">
        <v>5909</v>
      </c>
      <c r="G145" s="2379" t="s">
        <v>5910</v>
      </c>
      <c r="H145" s="2340"/>
      <c r="I145" s="2340"/>
    </row>
    <row r="146" spans="1:9" ht="38.25">
      <c r="A146" s="2374"/>
      <c r="B146" s="2374"/>
      <c r="C146" s="2375"/>
      <c r="D146" s="2111"/>
      <c r="E146" s="2377"/>
      <c r="F146" s="1903" t="s">
        <v>5911</v>
      </c>
      <c r="G146" s="2379"/>
      <c r="H146" s="2340"/>
      <c r="I146" s="2340"/>
    </row>
    <row r="147" spans="1:9" ht="38.25">
      <c r="A147" s="2374"/>
      <c r="B147" s="2374"/>
      <c r="C147" s="2375"/>
      <c r="D147" s="2111"/>
      <c r="E147" s="2378"/>
      <c r="F147" s="1908" t="s">
        <v>5912</v>
      </c>
      <c r="G147" s="2380"/>
      <c r="H147" s="2341"/>
      <c r="I147" s="2341"/>
    </row>
    <row r="148" spans="1:9">
      <c r="A148" s="2374">
        <v>25</v>
      </c>
      <c r="B148" s="2374" t="s">
        <v>427</v>
      </c>
      <c r="C148" s="2375" t="s">
        <v>2231</v>
      </c>
      <c r="D148" s="2111" t="s">
        <v>1043</v>
      </c>
      <c r="E148" s="2376" t="s">
        <v>1025</v>
      </c>
      <c r="F148" s="1902" t="s">
        <v>5913</v>
      </c>
      <c r="G148" s="1907" t="s">
        <v>5136</v>
      </c>
      <c r="H148" s="2373" t="s">
        <v>5914</v>
      </c>
      <c r="I148" s="2373" t="s">
        <v>2310</v>
      </c>
    </row>
    <row r="149" spans="1:9">
      <c r="A149" s="2374"/>
      <c r="B149" s="2374"/>
      <c r="C149" s="2375"/>
      <c r="D149" s="2111"/>
      <c r="E149" s="2377"/>
      <c r="F149" s="2381" t="s">
        <v>5915</v>
      </c>
      <c r="G149" s="1905" t="s">
        <v>5914</v>
      </c>
      <c r="H149" s="2340"/>
      <c r="I149" s="2340"/>
    </row>
    <row r="150" spans="1:9">
      <c r="A150" s="2374"/>
      <c r="B150" s="2374"/>
      <c r="C150" s="2375"/>
      <c r="D150" s="2111"/>
      <c r="E150" s="2378"/>
      <c r="F150" s="2382"/>
      <c r="G150" s="1906" t="s">
        <v>5971</v>
      </c>
      <c r="H150" s="2341"/>
      <c r="I150" s="2341"/>
    </row>
    <row r="151" spans="1:9" ht="25.5">
      <c r="A151" s="2374">
        <v>26</v>
      </c>
      <c r="B151" s="2374" t="s">
        <v>427</v>
      </c>
      <c r="C151" s="2375" t="s">
        <v>2232</v>
      </c>
      <c r="D151" s="2111" t="s">
        <v>1044</v>
      </c>
      <c r="E151" s="2376" t="s">
        <v>1025</v>
      </c>
      <c r="F151" s="1902" t="s">
        <v>5916</v>
      </c>
      <c r="G151" s="1907" t="s">
        <v>5153</v>
      </c>
      <c r="H151" s="2373" t="s">
        <v>5921</v>
      </c>
      <c r="I151" s="2373" t="s">
        <v>2313</v>
      </c>
    </row>
    <row r="152" spans="1:9" ht="25.5">
      <c r="A152" s="2374"/>
      <c r="B152" s="2374"/>
      <c r="C152" s="2375"/>
      <c r="D152" s="2111"/>
      <c r="E152" s="2377"/>
      <c r="F152" s="1903" t="s">
        <v>5918</v>
      </c>
      <c r="G152" s="1905" t="s">
        <v>5917</v>
      </c>
      <c r="H152" s="2340"/>
      <c r="I152" s="2340"/>
    </row>
    <row r="153" spans="1:9" ht="25.5">
      <c r="A153" s="2374"/>
      <c r="B153" s="2374"/>
      <c r="C153" s="2375"/>
      <c r="D153" s="2111"/>
      <c r="E153" s="2377"/>
      <c r="F153" s="1903" t="s">
        <v>5919</v>
      </c>
      <c r="G153" s="1905" t="s">
        <v>5167</v>
      </c>
      <c r="H153" s="2340"/>
      <c r="I153" s="2340"/>
    </row>
    <row r="154" spans="1:9" ht="25.5">
      <c r="A154" s="2374"/>
      <c r="B154" s="2374"/>
      <c r="C154" s="2375"/>
      <c r="D154" s="2111"/>
      <c r="E154" s="2377"/>
      <c r="F154" s="1903" t="s">
        <v>5920</v>
      </c>
      <c r="G154" s="2379" t="s">
        <v>5921</v>
      </c>
      <c r="H154" s="2340"/>
      <c r="I154" s="2340"/>
    </row>
    <row r="155" spans="1:9" ht="38.25">
      <c r="A155" s="2374"/>
      <c r="B155" s="2374"/>
      <c r="C155" s="2375"/>
      <c r="D155" s="2111"/>
      <c r="E155" s="2378"/>
      <c r="F155" s="1908" t="s">
        <v>5968</v>
      </c>
      <c r="G155" s="2380"/>
      <c r="H155" s="2341"/>
      <c r="I155" s="2341"/>
    </row>
    <row r="156" spans="1:9" ht="25.5">
      <c r="A156" s="2374">
        <v>27</v>
      </c>
      <c r="B156" s="2374" t="s">
        <v>428</v>
      </c>
      <c r="C156" s="2375" t="s">
        <v>18</v>
      </c>
      <c r="D156" s="2111" t="s">
        <v>1045</v>
      </c>
      <c r="E156" s="2376" t="s">
        <v>1025</v>
      </c>
      <c r="F156" s="1902" t="s">
        <v>5922</v>
      </c>
      <c r="G156" s="1907" t="s">
        <v>5923</v>
      </c>
      <c r="H156" s="2373" t="s">
        <v>5925</v>
      </c>
      <c r="I156" s="2373" t="s">
        <v>2314</v>
      </c>
    </row>
    <row r="157" spans="1:9">
      <c r="A157" s="2374"/>
      <c r="B157" s="2374"/>
      <c r="C157" s="2375"/>
      <c r="D157" s="2111"/>
      <c r="E157" s="2377"/>
      <c r="F157" s="1903" t="s">
        <v>5924</v>
      </c>
      <c r="G157" s="1905" t="s">
        <v>5925</v>
      </c>
      <c r="H157" s="2340"/>
      <c r="I157" s="2340"/>
    </row>
    <row r="158" spans="1:9" ht="25.5">
      <c r="A158" s="2374"/>
      <c r="B158" s="2374"/>
      <c r="C158" s="2375"/>
      <c r="D158" s="2111"/>
      <c r="E158" s="2377"/>
      <c r="F158" s="1903" t="s">
        <v>5926</v>
      </c>
      <c r="G158" s="1905" t="s">
        <v>5927</v>
      </c>
      <c r="H158" s="2340"/>
      <c r="I158" s="2340"/>
    </row>
    <row r="159" spans="1:9">
      <c r="A159" s="2374"/>
      <c r="B159" s="2374"/>
      <c r="C159" s="2375"/>
      <c r="D159" s="2111"/>
      <c r="E159" s="2377"/>
      <c r="F159" s="1903"/>
      <c r="G159" s="1905" t="s">
        <v>5928</v>
      </c>
      <c r="H159" s="2340"/>
      <c r="I159" s="2340"/>
    </row>
    <row r="160" spans="1:9">
      <c r="A160" s="2374"/>
      <c r="B160" s="2374"/>
      <c r="C160" s="2375"/>
      <c r="D160" s="2111"/>
      <c r="E160" s="2378"/>
      <c r="F160" s="1908"/>
      <c r="G160" s="1906" t="s">
        <v>5171</v>
      </c>
      <c r="H160" s="2341"/>
      <c r="I160" s="2341"/>
    </row>
    <row r="161" spans="1:9">
      <c r="A161" s="2374" t="s">
        <v>5929</v>
      </c>
      <c r="B161" s="2374" t="s">
        <v>426</v>
      </c>
      <c r="C161" s="2375" t="s">
        <v>2229</v>
      </c>
      <c r="D161" s="2111" t="s">
        <v>1046</v>
      </c>
      <c r="E161" s="2376" t="s">
        <v>1018</v>
      </c>
      <c r="F161" s="1902" t="s">
        <v>5930</v>
      </c>
      <c r="G161" s="1907" t="s">
        <v>5931</v>
      </c>
      <c r="H161" s="2373" t="s">
        <v>5932</v>
      </c>
      <c r="I161" s="2373" t="s">
        <v>2314</v>
      </c>
    </row>
    <row r="162" spans="1:9">
      <c r="A162" s="2374"/>
      <c r="B162" s="2374"/>
      <c r="C162" s="2375"/>
      <c r="D162" s="2111"/>
      <c r="E162" s="2377"/>
      <c r="F162" s="1903" t="s">
        <v>5933</v>
      </c>
      <c r="G162" s="1905" t="s">
        <v>5934</v>
      </c>
      <c r="H162" s="2340"/>
      <c r="I162" s="2340"/>
    </row>
    <row r="163" spans="1:9">
      <c r="A163" s="2374"/>
      <c r="B163" s="2374"/>
      <c r="C163" s="2375"/>
      <c r="D163" s="2111"/>
      <c r="E163" s="2378"/>
      <c r="F163" s="1908"/>
      <c r="G163" s="1906" t="s">
        <v>5932</v>
      </c>
      <c r="H163" s="2341"/>
      <c r="I163" s="2341"/>
    </row>
    <row r="164" spans="1:9" ht="51">
      <c r="A164" s="2374" t="s">
        <v>5935</v>
      </c>
      <c r="B164" s="2374" t="s">
        <v>428</v>
      </c>
      <c r="C164" s="2375" t="s">
        <v>2237</v>
      </c>
      <c r="D164" s="2111" t="s">
        <v>1047</v>
      </c>
      <c r="E164" s="2376" t="s">
        <v>1018</v>
      </c>
      <c r="F164" s="1902" t="s">
        <v>5936</v>
      </c>
      <c r="G164" s="1907" t="s">
        <v>5152</v>
      </c>
      <c r="H164" s="2373" t="s">
        <v>5152</v>
      </c>
      <c r="I164" s="2373" t="s">
        <v>2310</v>
      </c>
    </row>
    <row r="165" spans="1:9">
      <c r="A165" s="2374"/>
      <c r="B165" s="2374"/>
      <c r="C165" s="2375"/>
      <c r="D165" s="2111"/>
      <c r="E165" s="2377"/>
      <c r="F165" s="1903" t="s">
        <v>5937</v>
      </c>
      <c r="G165" s="1905" t="s">
        <v>5938</v>
      </c>
      <c r="H165" s="2340"/>
      <c r="I165" s="2340"/>
    </row>
    <row r="166" spans="1:9">
      <c r="A166" s="2374"/>
      <c r="B166" s="2374"/>
      <c r="C166" s="2375"/>
      <c r="D166" s="2111"/>
      <c r="E166" s="2377"/>
      <c r="F166" s="1903"/>
      <c r="G166" s="1905" t="s">
        <v>5940</v>
      </c>
      <c r="H166" s="2340"/>
      <c r="I166" s="2340"/>
    </row>
    <row r="167" spans="1:9" ht="38.25">
      <c r="A167" s="2374"/>
      <c r="B167" s="2374"/>
      <c r="C167" s="2375"/>
      <c r="D167" s="2111"/>
      <c r="E167" s="2378"/>
      <c r="F167" s="1908" t="s">
        <v>5939</v>
      </c>
      <c r="G167" s="1906" t="s">
        <v>5969</v>
      </c>
      <c r="H167" s="2341"/>
      <c r="I167" s="2341"/>
    </row>
    <row r="168" spans="1:9" ht="25.5">
      <c r="A168" s="2374" t="s">
        <v>5941</v>
      </c>
      <c r="B168" s="2374" t="s">
        <v>427</v>
      </c>
      <c r="C168" s="2375" t="s">
        <v>2234</v>
      </c>
      <c r="D168" s="2111" t="s">
        <v>1048</v>
      </c>
      <c r="E168" s="2376" t="s">
        <v>1018</v>
      </c>
      <c r="F168" s="1902" t="s">
        <v>5942</v>
      </c>
      <c r="G168" s="1907" t="s">
        <v>5943</v>
      </c>
      <c r="H168" s="2373" t="s">
        <v>5944</v>
      </c>
      <c r="I168" s="2373" t="s">
        <v>2310</v>
      </c>
    </row>
    <row r="169" spans="1:9" ht="25.5">
      <c r="A169" s="2374"/>
      <c r="B169" s="2374"/>
      <c r="C169" s="2375"/>
      <c r="D169" s="2111"/>
      <c r="E169" s="2377"/>
      <c r="F169" s="1903" t="s">
        <v>5945</v>
      </c>
      <c r="G169" s="1905" t="s">
        <v>5946</v>
      </c>
      <c r="H169" s="2340"/>
      <c r="I169" s="2340"/>
    </row>
    <row r="170" spans="1:9" ht="38.25">
      <c r="A170" s="2374"/>
      <c r="B170" s="2374"/>
      <c r="C170" s="2375"/>
      <c r="D170" s="2111"/>
      <c r="E170" s="2378"/>
      <c r="F170" s="1908" t="s">
        <v>5947</v>
      </c>
      <c r="G170" s="1906" t="s">
        <v>5944</v>
      </c>
      <c r="H170" s="2341"/>
      <c r="I170" s="2341"/>
    </row>
    <row r="171" spans="1:9" ht="25.5">
      <c r="A171" s="2374" t="s">
        <v>5948</v>
      </c>
      <c r="B171" s="2374" t="s">
        <v>427</v>
      </c>
      <c r="C171" s="2375" t="s">
        <v>2234</v>
      </c>
      <c r="D171" s="2111" t="s">
        <v>5949</v>
      </c>
      <c r="E171" s="2376" t="s">
        <v>1025</v>
      </c>
      <c r="F171" s="1902" t="s">
        <v>5950</v>
      </c>
      <c r="G171" s="1907" t="s">
        <v>5951</v>
      </c>
      <c r="H171" s="2373" t="s">
        <v>5148</v>
      </c>
      <c r="I171" s="2373" t="s">
        <v>2310</v>
      </c>
    </row>
    <row r="172" spans="1:9" ht="25.5">
      <c r="A172" s="2374"/>
      <c r="B172" s="2374"/>
      <c r="C172" s="2375"/>
      <c r="D172" s="2111"/>
      <c r="E172" s="2377"/>
      <c r="F172" s="1903" t="s">
        <v>5952</v>
      </c>
      <c r="G172" s="1905" t="s">
        <v>5953</v>
      </c>
      <c r="H172" s="2340"/>
      <c r="I172" s="2340"/>
    </row>
    <row r="173" spans="1:9">
      <c r="A173" s="2374"/>
      <c r="B173" s="2374"/>
      <c r="C173" s="2375"/>
      <c r="D173" s="2111"/>
      <c r="E173" s="2377"/>
      <c r="F173" s="1903" t="s">
        <v>5954</v>
      </c>
      <c r="G173" s="1905" t="s">
        <v>5148</v>
      </c>
      <c r="H173" s="2340"/>
      <c r="I173" s="2340"/>
    </row>
    <row r="174" spans="1:9">
      <c r="A174" s="2374"/>
      <c r="B174" s="2374"/>
      <c r="C174" s="2375"/>
      <c r="D174" s="2111"/>
      <c r="E174" s="2377"/>
      <c r="F174" s="1903"/>
      <c r="G174" s="1905" t="s">
        <v>5955</v>
      </c>
      <c r="H174" s="2340"/>
      <c r="I174" s="2340"/>
    </row>
    <row r="175" spans="1:9">
      <c r="A175" s="2374"/>
      <c r="B175" s="2374"/>
      <c r="C175" s="2375"/>
      <c r="D175" s="2111"/>
      <c r="E175" s="2377"/>
      <c r="F175" s="1903"/>
      <c r="G175" s="1905" t="s">
        <v>5157</v>
      </c>
      <c r="H175" s="2340"/>
      <c r="I175" s="2340"/>
    </row>
    <row r="176" spans="1:9" ht="12.75" customHeight="1">
      <c r="A176" s="2374"/>
      <c r="B176" s="2374"/>
      <c r="C176" s="2375"/>
      <c r="D176" s="2111"/>
      <c r="E176" s="2378"/>
      <c r="F176" s="1908"/>
      <c r="G176" s="1906" t="s">
        <v>5956</v>
      </c>
      <c r="H176" s="2341"/>
      <c r="I176" s="2341"/>
    </row>
    <row r="177" spans="1:6">
      <c r="A177" s="958" t="s">
        <v>53</v>
      </c>
      <c r="E177" s="927"/>
      <c r="F177" s="1909"/>
    </row>
    <row r="178" spans="1:6">
      <c r="A178" s="1895"/>
      <c r="E178" s="927"/>
      <c r="F178" s="1909"/>
    </row>
    <row r="179" spans="1:6">
      <c r="E179" s="927"/>
      <c r="F179" s="1909"/>
    </row>
    <row r="180" spans="1:6">
      <c r="E180" s="927"/>
      <c r="F180" s="1909"/>
    </row>
    <row r="181" spans="1:6">
      <c r="E181" s="927"/>
      <c r="F181" s="1909"/>
    </row>
    <row r="182" spans="1:6">
      <c r="E182" s="927"/>
      <c r="F182" s="1909"/>
    </row>
    <row r="183" spans="1:6">
      <c r="E183" s="927"/>
      <c r="F183" s="1909"/>
    </row>
    <row r="184" spans="1:6">
      <c r="E184" s="927"/>
      <c r="F184" s="1909"/>
    </row>
    <row r="185" spans="1:6">
      <c r="E185" s="927"/>
      <c r="F185" s="1909"/>
    </row>
    <row r="186" spans="1:6">
      <c r="E186" s="927"/>
      <c r="F186" s="1909"/>
    </row>
    <row r="187" spans="1:6">
      <c r="E187" s="927"/>
      <c r="F187" s="1909"/>
    </row>
    <row r="188" spans="1:6">
      <c r="E188" s="927"/>
      <c r="F188" s="1909"/>
    </row>
    <row r="189" spans="1:6">
      <c r="E189" s="927"/>
      <c r="F189" s="1909"/>
    </row>
    <row r="190" spans="1:6">
      <c r="E190" s="927"/>
      <c r="F190" s="1909"/>
    </row>
    <row r="191" spans="1:6">
      <c r="E191" s="927"/>
      <c r="F191" s="1909"/>
    </row>
    <row r="192" spans="1:6">
      <c r="E192" s="927"/>
      <c r="F192" s="1909"/>
    </row>
    <row r="193" spans="5:6">
      <c r="E193" s="927"/>
      <c r="F193" s="1909"/>
    </row>
    <row r="194" spans="5:6">
      <c r="E194" s="927"/>
      <c r="F194" s="1909"/>
    </row>
    <row r="195" spans="5:6">
      <c r="E195" s="927"/>
      <c r="F195" s="1909"/>
    </row>
    <row r="196" spans="5:6">
      <c r="E196" s="927"/>
      <c r="F196" s="1909"/>
    </row>
    <row r="197" spans="5:6">
      <c r="E197" s="927"/>
      <c r="F197" s="1909"/>
    </row>
    <row r="198" spans="5:6">
      <c r="E198" s="927"/>
      <c r="F198" s="1909"/>
    </row>
    <row r="199" spans="5:6">
      <c r="E199" s="927"/>
      <c r="F199" s="1909"/>
    </row>
    <row r="200" spans="5:6">
      <c r="E200" s="927"/>
      <c r="F200" s="1909"/>
    </row>
    <row r="201" spans="5:6">
      <c r="E201" s="927"/>
      <c r="F201" s="1909"/>
    </row>
    <row r="202" spans="5:6">
      <c r="E202" s="927"/>
      <c r="F202" s="1909"/>
    </row>
    <row r="203" spans="5:6">
      <c r="E203" s="927"/>
      <c r="F203" s="1909"/>
    </row>
    <row r="204" spans="5:6">
      <c r="E204" s="927"/>
      <c r="F204" s="1909"/>
    </row>
    <row r="205" spans="5:6">
      <c r="E205" s="927"/>
      <c r="F205" s="1909"/>
    </row>
    <row r="206" spans="5:6">
      <c r="E206" s="927"/>
      <c r="F206" s="1909"/>
    </row>
    <row r="207" spans="5:6">
      <c r="E207" s="927"/>
      <c r="F207" s="1909"/>
    </row>
    <row r="208" spans="5:6">
      <c r="E208" s="927"/>
      <c r="F208" s="1909"/>
    </row>
    <row r="209" spans="5:6">
      <c r="E209" s="927"/>
      <c r="F209" s="1909"/>
    </row>
    <row r="210" spans="5:6">
      <c r="E210" s="927"/>
      <c r="F210" s="1909"/>
    </row>
    <row r="211" spans="5:6">
      <c r="E211" s="927"/>
      <c r="F211" s="1909"/>
    </row>
    <row r="212" spans="5:6">
      <c r="E212" s="927"/>
      <c r="F212" s="1909"/>
    </row>
    <row r="213" spans="5:6">
      <c r="E213" s="927"/>
      <c r="F213" s="1909"/>
    </row>
    <row r="214" spans="5:6">
      <c r="E214" s="927"/>
      <c r="F214" s="1909"/>
    </row>
    <row r="215" spans="5:6">
      <c r="E215" s="927"/>
      <c r="F215" s="1909"/>
    </row>
    <row r="216" spans="5:6">
      <c r="E216" s="927"/>
      <c r="F216" s="1909"/>
    </row>
    <row r="217" spans="5:6">
      <c r="E217" s="927"/>
      <c r="F217" s="1909"/>
    </row>
    <row r="218" spans="5:6">
      <c r="E218" s="927"/>
      <c r="F218" s="1909"/>
    </row>
    <row r="219" spans="5:6">
      <c r="E219" s="927"/>
      <c r="F219" s="1909"/>
    </row>
    <row r="220" spans="5:6">
      <c r="E220" s="927"/>
      <c r="F220" s="1909"/>
    </row>
    <row r="221" spans="5:6">
      <c r="E221" s="927"/>
      <c r="F221" s="1909"/>
    </row>
    <row r="222" spans="5:6">
      <c r="E222" s="927"/>
      <c r="F222" s="1909"/>
    </row>
    <row r="223" spans="5:6">
      <c r="E223" s="927"/>
      <c r="F223" s="1909"/>
    </row>
    <row r="224" spans="5:6">
      <c r="E224" s="927"/>
      <c r="F224" s="1909"/>
    </row>
    <row r="225" spans="5:6">
      <c r="E225" s="927"/>
      <c r="F225" s="1909"/>
    </row>
    <row r="226" spans="5:6">
      <c r="E226" s="927"/>
      <c r="F226" s="1909"/>
    </row>
    <row r="227" spans="5:6">
      <c r="E227" s="927"/>
      <c r="F227" s="1909"/>
    </row>
    <row r="228" spans="5:6">
      <c r="E228" s="927"/>
      <c r="F228" s="1909"/>
    </row>
    <row r="229" spans="5:6">
      <c r="E229" s="927"/>
      <c r="F229" s="1909"/>
    </row>
    <row r="230" spans="5:6">
      <c r="E230" s="927"/>
      <c r="F230" s="1909"/>
    </row>
    <row r="231" spans="5:6">
      <c r="E231" s="927"/>
      <c r="F231" s="1909"/>
    </row>
    <row r="232" spans="5:6">
      <c r="E232" s="927"/>
      <c r="F232" s="1909"/>
    </row>
    <row r="233" spans="5:6">
      <c r="E233" s="927"/>
      <c r="F233" s="1909"/>
    </row>
    <row r="234" spans="5:6">
      <c r="E234" s="927"/>
      <c r="F234" s="1909"/>
    </row>
    <row r="235" spans="5:6">
      <c r="E235" s="927"/>
      <c r="F235" s="1909"/>
    </row>
    <row r="236" spans="5:6">
      <c r="E236" s="927"/>
      <c r="F236" s="1909"/>
    </row>
    <row r="237" spans="5:6">
      <c r="E237" s="927"/>
      <c r="F237" s="1909"/>
    </row>
    <row r="238" spans="5:6">
      <c r="E238" s="927"/>
      <c r="F238" s="1909"/>
    </row>
    <row r="239" spans="5:6">
      <c r="E239" s="927"/>
      <c r="F239" s="1909"/>
    </row>
    <row r="240" spans="5:6">
      <c r="E240" s="927"/>
      <c r="F240" s="1909"/>
    </row>
    <row r="241" spans="5:6">
      <c r="E241" s="927"/>
      <c r="F241" s="1909"/>
    </row>
    <row r="242" spans="5:6">
      <c r="E242" s="927"/>
      <c r="F242" s="1909"/>
    </row>
    <row r="243" spans="5:6">
      <c r="E243" s="927"/>
      <c r="F243" s="1909"/>
    </row>
    <row r="244" spans="5:6">
      <c r="E244" s="927"/>
      <c r="F244" s="1909"/>
    </row>
    <row r="245" spans="5:6">
      <c r="E245" s="927"/>
      <c r="F245" s="1909"/>
    </row>
    <row r="246" spans="5:6">
      <c r="E246" s="927"/>
      <c r="F246" s="1909"/>
    </row>
    <row r="247" spans="5:6">
      <c r="E247" s="927"/>
      <c r="F247" s="1909"/>
    </row>
    <row r="248" spans="5:6">
      <c r="E248" s="927"/>
      <c r="F248" s="1909"/>
    </row>
    <row r="249" spans="5:6">
      <c r="E249" s="927"/>
      <c r="F249" s="1909"/>
    </row>
    <row r="250" spans="5:6">
      <c r="E250" s="927"/>
      <c r="F250" s="1909"/>
    </row>
    <row r="251" spans="5:6">
      <c r="E251" s="927"/>
      <c r="F251" s="1909"/>
    </row>
    <row r="252" spans="5:6">
      <c r="E252" s="927"/>
      <c r="F252" s="1909"/>
    </row>
    <row r="253" spans="5:6">
      <c r="E253" s="927"/>
      <c r="F253" s="1909"/>
    </row>
    <row r="254" spans="5:6">
      <c r="E254" s="927"/>
      <c r="F254" s="1909"/>
    </row>
    <row r="255" spans="5:6">
      <c r="E255" s="927"/>
      <c r="F255" s="1909"/>
    </row>
    <row r="256" spans="5:6">
      <c r="E256" s="927"/>
      <c r="F256" s="1909"/>
    </row>
    <row r="257" spans="5:6">
      <c r="E257" s="927"/>
      <c r="F257" s="1909"/>
    </row>
  </sheetData>
  <mergeCells count="243">
    <mergeCell ref="I10:I13"/>
    <mergeCell ref="F11:F13"/>
    <mergeCell ref="A14:A17"/>
    <mergeCell ref="B14:B17"/>
    <mergeCell ref="C14:C17"/>
    <mergeCell ref="D14:D17"/>
    <mergeCell ref="E14:E17"/>
    <mergeCell ref="F14:F17"/>
    <mergeCell ref="H14:H17"/>
    <mergeCell ref="I14:I17"/>
    <mergeCell ref="A10:A13"/>
    <mergeCell ref="B10:B13"/>
    <mergeCell ref="C10:C13"/>
    <mergeCell ref="D10:D13"/>
    <mergeCell ref="E10:E13"/>
    <mergeCell ref="H10:H13"/>
    <mergeCell ref="I18:I24"/>
    <mergeCell ref="F20:F24"/>
    <mergeCell ref="A25:A30"/>
    <mergeCell ref="B25:B30"/>
    <mergeCell ref="C25:C30"/>
    <mergeCell ref="D25:D30"/>
    <mergeCell ref="E25:E30"/>
    <mergeCell ref="F25:F30"/>
    <mergeCell ref="H25:H30"/>
    <mergeCell ref="I25:I30"/>
    <mergeCell ref="A18:A24"/>
    <mergeCell ref="B18:B24"/>
    <mergeCell ref="C18:C24"/>
    <mergeCell ref="D18:D24"/>
    <mergeCell ref="E18:E24"/>
    <mergeCell ref="H18:H24"/>
    <mergeCell ref="I31:I34"/>
    <mergeCell ref="F33:F34"/>
    <mergeCell ref="A35:A38"/>
    <mergeCell ref="B35:B38"/>
    <mergeCell ref="C35:C38"/>
    <mergeCell ref="D35:D38"/>
    <mergeCell ref="E35:E38"/>
    <mergeCell ref="F35:F38"/>
    <mergeCell ref="H35:H38"/>
    <mergeCell ref="I35:I38"/>
    <mergeCell ref="A31:A34"/>
    <mergeCell ref="B31:B34"/>
    <mergeCell ref="C31:C34"/>
    <mergeCell ref="D31:D34"/>
    <mergeCell ref="E31:E34"/>
    <mergeCell ref="H31:H34"/>
    <mergeCell ref="I39:I41"/>
    <mergeCell ref="A42:A51"/>
    <mergeCell ref="B42:B51"/>
    <mergeCell ref="C42:C51"/>
    <mergeCell ref="D42:D51"/>
    <mergeCell ref="E42:E51"/>
    <mergeCell ref="H42:H51"/>
    <mergeCell ref="I42:I51"/>
    <mergeCell ref="F44:F51"/>
    <mergeCell ref="A39:A41"/>
    <mergeCell ref="B39:B41"/>
    <mergeCell ref="C39:C41"/>
    <mergeCell ref="D39:D41"/>
    <mergeCell ref="E39:E41"/>
    <mergeCell ref="H39:H41"/>
    <mergeCell ref="I52:I55"/>
    <mergeCell ref="F54:F55"/>
    <mergeCell ref="A56:A60"/>
    <mergeCell ref="B56:B60"/>
    <mergeCell ref="C56:C60"/>
    <mergeCell ref="D56:D60"/>
    <mergeCell ref="E56:E60"/>
    <mergeCell ref="H56:H60"/>
    <mergeCell ref="I56:I60"/>
    <mergeCell ref="F57:F60"/>
    <mergeCell ref="A52:A55"/>
    <mergeCell ref="B52:B55"/>
    <mergeCell ref="C52:C55"/>
    <mergeCell ref="D52:D55"/>
    <mergeCell ref="E52:E55"/>
    <mergeCell ref="H52:H55"/>
    <mergeCell ref="I61:I68"/>
    <mergeCell ref="F63:F68"/>
    <mergeCell ref="A69:A73"/>
    <mergeCell ref="B69:B73"/>
    <mergeCell ref="C69:C73"/>
    <mergeCell ref="D69:D73"/>
    <mergeCell ref="E69:E73"/>
    <mergeCell ref="H69:H73"/>
    <mergeCell ref="I69:I73"/>
    <mergeCell ref="F70:F73"/>
    <mergeCell ref="A61:A68"/>
    <mergeCell ref="B61:B68"/>
    <mergeCell ref="C61:C68"/>
    <mergeCell ref="D61:D68"/>
    <mergeCell ref="E61:E68"/>
    <mergeCell ref="H61:H68"/>
    <mergeCell ref="I74:I76"/>
    <mergeCell ref="A77:A84"/>
    <mergeCell ref="B77:B84"/>
    <mergeCell ref="C77:C84"/>
    <mergeCell ref="D77:D84"/>
    <mergeCell ref="E77:E84"/>
    <mergeCell ref="H77:H84"/>
    <mergeCell ref="I77:I84"/>
    <mergeCell ref="F78:F84"/>
    <mergeCell ref="A74:A76"/>
    <mergeCell ref="B74:B76"/>
    <mergeCell ref="C74:C76"/>
    <mergeCell ref="D74:D76"/>
    <mergeCell ref="E74:E76"/>
    <mergeCell ref="H74:H76"/>
    <mergeCell ref="I85:I93"/>
    <mergeCell ref="F86:F93"/>
    <mergeCell ref="A94:A98"/>
    <mergeCell ref="B94:B98"/>
    <mergeCell ref="C94:C98"/>
    <mergeCell ref="D94:D98"/>
    <mergeCell ref="E94:E98"/>
    <mergeCell ref="H94:H98"/>
    <mergeCell ref="I94:I98"/>
    <mergeCell ref="F95:F98"/>
    <mergeCell ref="A85:A93"/>
    <mergeCell ref="B85:B93"/>
    <mergeCell ref="C85:C93"/>
    <mergeCell ref="D85:D93"/>
    <mergeCell ref="E85:E93"/>
    <mergeCell ref="H85:H93"/>
    <mergeCell ref="H99:H107"/>
    <mergeCell ref="I99:I107"/>
    <mergeCell ref="F102:F103"/>
    <mergeCell ref="F104:F107"/>
    <mergeCell ref="A108:A114"/>
    <mergeCell ref="B108:B114"/>
    <mergeCell ref="C108:C114"/>
    <mergeCell ref="D108:D114"/>
    <mergeCell ref="E108:E114"/>
    <mergeCell ref="H108:H114"/>
    <mergeCell ref="A99:A107"/>
    <mergeCell ref="B99:B107"/>
    <mergeCell ref="C99:C107"/>
    <mergeCell ref="D99:D107"/>
    <mergeCell ref="E99:E107"/>
    <mergeCell ref="F99:F101"/>
    <mergeCell ref="I120:I124"/>
    <mergeCell ref="F122:F124"/>
    <mergeCell ref="A120:A124"/>
    <mergeCell ref="B120:B124"/>
    <mergeCell ref="C120:C124"/>
    <mergeCell ref="D120:D124"/>
    <mergeCell ref="E120:E124"/>
    <mergeCell ref="H120:H124"/>
    <mergeCell ref="I108:I114"/>
    <mergeCell ref="F111:F114"/>
    <mergeCell ref="A115:A119"/>
    <mergeCell ref="B115:B119"/>
    <mergeCell ref="C115:C119"/>
    <mergeCell ref="D115:D119"/>
    <mergeCell ref="E115:E119"/>
    <mergeCell ref="H115:H119"/>
    <mergeCell ref="I115:I119"/>
    <mergeCell ref="F116:F119"/>
    <mergeCell ref="I125:I135"/>
    <mergeCell ref="F128:F135"/>
    <mergeCell ref="A136:A142"/>
    <mergeCell ref="B136:B142"/>
    <mergeCell ref="C136:C142"/>
    <mergeCell ref="D136:D142"/>
    <mergeCell ref="E136:E142"/>
    <mergeCell ref="H136:H142"/>
    <mergeCell ref="I136:I142"/>
    <mergeCell ref="F137:F142"/>
    <mergeCell ref="A125:A135"/>
    <mergeCell ref="B125:B135"/>
    <mergeCell ref="C125:C135"/>
    <mergeCell ref="D125:D135"/>
    <mergeCell ref="E125:E135"/>
    <mergeCell ref="H125:H135"/>
    <mergeCell ref="I143:I147"/>
    <mergeCell ref="G145:G147"/>
    <mergeCell ref="A148:A150"/>
    <mergeCell ref="B148:B150"/>
    <mergeCell ref="C148:C150"/>
    <mergeCell ref="D148:D150"/>
    <mergeCell ref="E148:E150"/>
    <mergeCell ref="H148:H150"/>
    <mergeCell ref="I148:I150"/>
    <mergeCell ref="F149:F150"/>
    <mergeCell ref="A143:A147"/>
    <mergeCell ref="B143:B147"/>
    <mergeCell ref="C143:C147"/>
    <mergeCell ref="D143:D147"/>
    <mergeCell ref="E143:E147"/>
    <mergeCell ref="H143:H147"/>
    <mergeCell ref="G154:G155"/>
    <mergeCell ref="A156:A160"/>
    <mergeCell ref="B156:B160"/>
    <mergeCell ref="C156:C160"/>
    <mergeCell ref="D156:D160"/>
    <mergeCell ref="E156:E160"/>
    <mergeCell ref="H156:H160"/>
    <mergeCell ref="I156:I160"/>
    <mergeCell ref="A151:A155"/>
    <mergeCell ref="B151:B155"/>
    <mergeCell ref="C151:C155"/>
    <mergeCell ref="D151:D155"/>
    <mergeCell ref="E151:E155"/>
    <mergeCell ref="H151:H155"/>
    <mergeCell ref="A171:A176"/>
    <mergeCell ref="B171:B176"/>
    <mergeCell ref="C171:C176"/>
    <mergeCell ref="D171:D176"/>
    <mergeCell ref="E171:E176"/>
    <mergeCell ref="H171:H176"/>
    <mergeCell ref="I171:I176"/>
    <mergeCell ref="A168:A170"/>
    <mergeCell ref="B168:B170"/>
    <mergeCell ref="C168:C170"/>
    <mergeCell ref="D168:D170"/>
    <mergeCell ref="E168:E170"/>
    <mergeCell ref="H168:H170"/>
    <mergeCell ref="I5:I9"/>
    <mergeCell ref="H5:H9"/>
    <mergeCell ref="D5:D9"/>
    <mergeCell ref="E5:E9"/>
    <mergeCell ref="C5:C9"/>
    <mergeCell ref="B5:B9"/>
    <mergeCell ref="A5:A9"/>
    <mergeCell ref="F8:F9"/>
    <mergeCell ref="I168:I170"/>
    <mergeCell ref="I161:I163"/>
    <mergeCell ref="A164:A167"/>
    <mergeCell ref="B164:B167"/>
    <mergeCell ref="C164:C167"/>
    <mergeCell ref="D164:D167"/>
    <mergeCell ref="E164:E167"/>
    <mergeCell ref="H164:H167"/>
    <mergeCell ref="I164:I167"/>
    <mergeCell ref="A161:A163"/>
    <mergeCell ref="B161:B163"/>
    <mergeCell ref="C161:C163"/>
    <mergeCell ref="D161:D163"/>
    <mergeCell ref="E161:E163"/>
    <mergeCell ref="H161:H163"/>
    <mergeCell ref="I151:I155"/>
  </mergeCells>
  <printOptions horizontalCentered="1"/>
  <pageMargins left="0.59055118110236227" right="0.59055118110236227" top="0.78740157480314965" bottom="0.78740157480314965" header="0.19685039370078741" footer="0.19685039370078741"/>
  <pageSetup scale="74" fitToHeight="15" orientation="landscape" r:id="rId1"/>
  <rowBreaks count="4" manualBreakCount="4">
    <brk id="41" max="16383" man="1"/>
    <brk id="84" max="16383" man="1"/>
    <brk id="119" max="16383" man="1"/>
    <brk id="14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38"/>
  <sheetViews>
    <sheetView zoomScaleNormal="100" workbookViewId="0">
      <selection activeCell="A2" sqref="A2"/>
    </sheetView>
  </sheetViews>
  <sheetFormatPr baseColWidth="10" defaultColWidth="11.42578125" defaultRowHeight="12.75"/>
  <cols>
    <col min="1" max="1" width="31.42578125" style="928" customWidth="1"/>
    <col min="2" max="12" width="8.7109375" style="928" customWidth="1"/>
    <col min="13" max="16384" width="11.42578125" style="928"/>
  </cols>
  <sheetData>
    <row r="1" spans="1:12">
      <c r="A1" s="389" t="s">
        <v>651</v>
      </c>
    </row>
    <row r="2" spans="1:12">
      <c r="A2" s="929" t="s">
        <v>2939</v>
      </c>
      <c r="B2" s="930"/>
      <c r="C2" s="930"/>
      <c r="D2" s="930"/>
      <c r="E2" s="930"/>
      <c r="F2" s="930"/>
      <c r="G2" s="930"/>
      <c r="H2" s="930"/>
    </row>
    <row r="3" spans="1:12">
      <c r="A3" s="941" t="s">
        <v>2319</v>
      </c>
      <c r="B3" s="931"/>
      <c r="C3" s="931"/>
      <c r="D3" s="931"/>
      <c r="E3" s="931"/>
      <c r="F3" s="931"/>
      <c r="G3" s="931"/>
      <c r="H3" s="942"/>
    </row>
    <row r="4" spans="1:12">
      <c r="A4" s="943" t="s">
        <v>2320</v>
      </c>
      <c r="B4" s="944" t="s">
        <v>2281</v>
      </c>
      <c r="C4" s="944" t="s">
        <v>2282</v>
      </c>
      <c r="D4" s="944" t="s">
        <v>2283</v>
      </c>
      <c r="E4" s="944" t="s">
        <v>2284</v>
      </c>
      <c r="F4" s="944" t="s">
        <v>2285</v>
      </c>
      <c r="G4" s="944" t="s">
        <v>2286</v>
      </c>
      <c r="H4" s="944" t="s">
        <v>2287</v>
      </c>
      <c r="I4" s="944" t="s">
        <v>2321</v>
      </c>
      <c r="J4" s="944" t="s">
        <v>2272</v>
      </c>
      <c r="K4" s="944" t="s">
        <v>2275</v>
      </c>
      <c r="L4" s="944" t="s">
        <v>2291</v>
      </c>
    </row>
    <row r="5" spans="1:12" ht="18" customHeight="1">
      <c r="A5" s="945" t="s">
        <v>2322</v>
      </c>
      <c r="B5" s="946">
        <v>0</v>
      </c>
      <c r="C5" s="946">
        <v>0</v>
      </c>
      <c r="D5" s="946">
        <v>0</v>
      </c>
      <c r="E5" s="946">
        <v>2</v>
      </c>
      <c r="F5" s="946">
        <v>2</v>
      </c>
      <c r="G5" s="946">
        <v>3</v>
      </c>
      <c r="H5" s="946">
        <v>4</v>
      </c>
      <c r="I5" s="946">
        <v>5</v>
      </c>
      <c r="J5" s="946">
        <v>5</v>
      </c>
      <c r="K5" s="946">
        <v>5</v>
      </c>
      <c r="L5" s="946">
        <v>6</v>
      </c>
    </row>
    <row r="6" spans="1:12" ht="18" customHeight="1">
      <c r="A6" s="945" t="s">
        <v>2323</v>
      </c>
      <c r="B6" s="946">
        <v>0</v>
      </c>
      <c r="C6" s="946">
        <v>0</v>
      </c>
      <c r="D6" s="946">
        <v>1</v>
      </c>
      <c r="E6" s="946">
        <v>3</v>
      </c>
      <c r="F6" s="946">
        <v>4</v>
      </c>
      <c r="G6" s="946">
        <v>5</v>
      </c>
      <c r="H6" s="946">
        <v>5</v>
      </c>
      <c r="I6" s="946">
        <v>7</v>
      </c>
      <c r="J6" s="946">
        <v>7</v>
      </c>
      <c r="K6" s="946">
        <v>11</v>
      </c>
      <c r="L6" s="946">
        <v>10</v>
      </c>
    </row>
    <row r="7" spans="1:12" ht="18" customHeight="1">
      <c r="A7" s="945" t="s">
        <v>2324</v>
      </c>
      <c r="B7" s="946">
        <v>7</v>
      </c>
      <c r="C7" s="946">
        <v>12</v>
      </c>
      <c r="D7" s="946">
        <v>14</v>
      </c>
      <c r="E7" s="946">
        <v>12</v>
      </c>
      <c r="F7" s="946">
        <v>14</v>
      </c>
      <c r="G7" s="946">
        <v>20</v>
      </c>
      <c r="H7" s="946">
        <v>21</v>
      </c>
      <c r="I7" s="946">
        <v>17</v>
      </c>
      <c r="J7" s="946">
        <v>16</v>
      </c>
      <c r="K7" s="946">
        <v>15</v>
      </c>
      <c r="L7" s="946">
        <v>15</v>
      </c>
    </row>
    <row r="8" spans="1:12">
      <c r="A8" s="947" t="s">
        <v>31</v>
      </c>
      <c r="B8" s="943">
        <f t="shared" ref="B8:G8" si="0">SUM(B5:B7)</f>
        <v>7</v>
      </c>
      <c r="C8" s="943">
        <f t="shared" si="0"/>
        <v>12</v>
      </c>
      <c r="D8" s="943">
        <f t="shared" si="0"/>
        <v>15</v>
      </c>
      <c r="E8" s="943">
        <f t="shared" si="0"/>
        <v>17</v>
      </c>
      <c r="F8" s="943">
        <f t="shared" si="0"/>
        <v>20</v>
      </c>
      <c r="G8" s="943">
        <f t="shared" si="0"/>
        <v>28</v>
      </c>
      <c r="H8" s="943">
        <v>30</v>
      </c>
      <c r="I8" s="943">
        <f>SUM(I5:I7)</f>
        <v>29</v>
      </c>
      <c r="J8" s="943">
        <f>SUM(J5:J7)</f>
        <v>28</v>
      </c>
      <c r="K8" s="943">
        <f>SUM(K5:K7)</f>
        <v>31</v>
      </c>
      <c r="L8" s="943">
        <f>SUM(L5:L7)</f>
        <v>31</v>
      </c>
    </row>
    <row r="9" spans="1:12">
      <c r="A9" s="916" t="s">
        <v>5175</v>
      </c>
    </row>
    <row r="11" spans="1:12" ht="12.75" customHeight="1">
      <c r="A11" s="2399"/>
      <c r="B11" s="2399"/>
      <c r="C11" s="2399"/>
    </row>
    <row r="12" spans="1:12" ht="9" customHeight="1">
      <c r="A12" s="948"/>
      <c r="B12" s="948"/>
      <c r="C12" s="948"/>
    </row>
    <row r="38" spans="1:1">
      <c r="A38" s="949"/>
    </row>
  </sheetData>
  <mergeCells count="1">
    <mergeCell ref="A11:C11"/>
  </mergeCells>
  <printOptions horizontalCentered="1"/>
  <pageMargins left="0.78740157480314965" right="0.78740157480314965" top="0.78740157480314965" bottom="0.78740157480314965" header="0.19685039370078741" footer="0.19685039370078741"/>
  <pageSetup scale="96"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9"/>
  <sheetViews>
    <sheetView zoomScaleNormal="100" workbookViewId="0">
      <selection activeCell="A2" sqref="A2"/>
    </sheetView>
  </sheetViews>
  <sheetFormatPr baseColWidth="10" defaultColWidth="11.42578125" defaultRowHeight="12.75"/>
  <cols>
    <col min="1" max="1" width="40.7109375" style="928" customWidth="1"/>
    <col min="2" max="4" width="15.7109375" style="928" customWidth="1"/>
    <col min="5" max="9" width="12.7109375" style="928" customWidth="1"/>
    <col min="10" max="16384" width="11.42578125" style="928"/>
  </cols>
  <sheetData>
    <row r="1" spans="1:4">
      <c r="A1" s="389" t="s">
        <v>651</v>
      </c>
    </row>
    <row r="2" spans="1:4">
      <c r="A2" s="929" t="s">
        <v>2940</v>
      </c>
      <c r="B2" s="930"/>
      <c r="C2" s="930"/>
      <c r="D2" s="930"/>
    </row>
    <row r="3" spans="1:4">
      <c r="A3" s="389" t="s">
        <v>5339</v>
      </c>
      <c r="B3" s="931"/>
      <c r="C3" s="931"/>
      <c r="D3" s="931"/>
    </row>
    <row r="4" spans="1:4" ht="25.5">
      <c r="A4" s="932" t="s">
        <v>2224</v>
      </c>
      <c r="B4" s="932" t="s">
        <v>2316</v>
      </c>
      <c r="C4" s="932" t="s">
        <v>2317</v>
      </c>
      <c r="D4" s="932" t="s">
        <v>2318</v>
      </c>
    </row>
    <row r="5" spans="1:4" ht="12.75" customHeight="1">
      <c r="A5" s="933" t="s">
        <v>21</v>
      </c>
      <c r="B5" s="934">
        <v>3</v>
      </c>
      <c r="C5" s="935">
        <v>6</v>
      </c>
      <c r="D5" s="935">
        <v>22</v>
      </c>
    </row>
    <row r="6" spans="1:4" ht="12.75" customHeight="1">
      <c r="A6" s="933" t="s">
        <v>2229</v>
      </c>
      <c r="B6" s="934">
        <v>4</v>
      </c>
      <c r="C6" s="935">
        <v>8</v>
      </c>
      <c r="D6" s="935">
        <v>20</v>
      </c>
    </row>
    <row r="7" spans="1:4" ht="12.75" customHeight="1">
      <c r="A7" s="933" t="s">
        <v>2228</v>
      </c>
      <c r="B7" s="934">
        <v>3</v>
      </c>
      <c r="C7" s="935">
        <v>8</v>
      </c>
      <c r="D7" s="935">
        <v>19</v>
      </c>
    </row>
    <row r="8" spans="1:4" ht="12.75" customHeight="1">
      <c r="A8" s="936" t="s">
        <v>41</v>
      </c>
      <c r="B8" s="937">
        <f>SUM(B5:B7)</f>
        <v>10</v>
      </c>
      <c r="C8" s="937">
        <f>SUM(C5:C7)</f>
        <v>22</v>
      </c>
      <c r="D8" s="937">
        <f>SUM(D5:D7)</f>
        <v>61</v>
      </c>
    </row>
    <row r="9" spans="1:4" ht="12.75" customHeight="1">
      <c r="A9" s="933" t="s">
        <v>2231</v>
      </c>
      <c r="B9" s="934">
        <v>3</v>
      </c>
      <c r="C9" s="935">
        <v>8</v>
      </c>
      <c r="D9" s="935">
        <v>16</v>
      </c>
    </row>
    <row r="10" spans="1:4" ht="12.75" customHeight="1">
      <c r="A10" s="933" t="s">
        <v>2234</v>
      </c>
      <c r="B10" s="934">
        <v>4</v>
      </c>
      <c r="C10" s="935">
        <v>12</v>
      </c>
      <c r="D10" s="935">
        <v>22</v>
      </c>
    </row>
    <row r="11" spans="1:4" ht="12.75" customHeight="1">
      <c r="A11" s="933" t="s">
        <v>2232</v>
      </c>
      <c r="B11" s="934">
        <v>3</v>
      </c>
      <c r="C11" s="935">
        <v>10</v>
      </c>
      <c r="D11" s="935">
        <v>15</v>
      </c>
    </row>
    <row r="12" spans="1:4" ht="12.75" customHeight="1">
      <c r="A12" s="936" t="s">
        <v>43</v>
      </c>
      <c r="B12" s="937">
        <f>SUM(B9:B11)</f>
        <v>10</v>
      </c>
      <c r="C12" s="937">
        <f>SUM(C9:C11)</f>
        <v>30</v>
      </c>
      <c r="D12" s="937">
        <f>SUM(D9:D11)</f>
        <v>53</v>
      </c>
    </row>
    <row r="13" spans="1:4" ht="12.75" customHeight="1">
      <c r="A13" s="938" t="s">
        <v>2238</v>
      </c>
      <c r="B13" s="934">
        <v>2</v>
      </c>
      <c r="C13" s="935">
        <v>4</v>
      </c>
      <c r="D13" s="935">
        <v>10</v>
      </c>
    </row>
    <row r="14" spans="1:4" ht="12.75" customHeight="1">
      <c r="A14" s="938" t="s">
        <v>2237</v>
      </c>
      <c r="B14" s="934">
        <v>4</v>
      </c>
      <c r="C14" s="935">
        <v>14</v>
      </c>
      <c r="D14" s="935">
        <v>20</v>
      </c>
    </row>
    <row r="15" spans="1:4" ht="12.75" customHeight="1">
      <c r="A15" s="938" t="s">
        <v>18</v>
      </c>
      <c r="B15" s="934">
        <v>5</v>
      </c>
      <c r="C15" s="935">
        <v>10</v>
      </c>
      <c r="D15" s="935">
        <v>25</v>
      </c>
    </row>
    <row r="16" spans="1:4" ht="12.75" customHeight="1">
      <c r="A16" s="936" t="s">
        <v>44</v>
      </c>
      <c r="B16" s="937">
        <f>SUM(B13:B15)</f>
        <v>11</v>
      </c>
      <c r="C16" s="937">
        <f>SUM(C13:C15)</f>
        <v>28</v>
      </c>
      <c r="D16" s="937">
        <f>SUM(D13:D15)</f>
        <v>55</v>
      </c>
    </row>
    <row r="17" spans="1:4" ht="12.75" customHeight="1">
      <c r="A17" s="939" t="s">
        <v>31</v>
      </c>
      <c r="B17" s="932">
        <f>SUM(B8,B12,B16)</f>
        <v>31</v>
      </c>
      <c r="C17" s="932">
        <f>SUM(C8,C12,C16)</f>
        <v>80</v>
      </c>
      <c r="D17" s="932">
        <f>SUM(D8,D12,D16)</f>
        <v>169</v>
      </c>
    </row>
    <row r="18" spans="1:4" ht="12.75" customHeight="1">
      <c r="A18" s="916" t="s">
        <v>5175</v>
      </c>
    </row>
    <row r="19" spans="1:4" ht="12.75" customHeight="1">
      <c r="A19" s="940"/>
    </row>
  </sheetData>
  <printOptions horizontalCentered="1"/>
  <pageMargins left="0.59055118110236227" right="0.59055118110236227" top="0.78740157480314965" bottom="0.78740157480314965" header="0.19685039370078741" footer="0.19685039370078741"/>
  <pageSetup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3"/>
  <sheetViews>
    <sheetView zoomScale="90" zoomScaleNormal="90" zoomScaleSheetLayoutView="100" workbookViewId="0">
      <selection activeCell="A2" sqref="A2"/>
    </sheetView>
  </sheetViews>
  <sheetFormatPr baseColWidth="10" defaultColWidth="11.42578125" defaultRowHeight="12.75"/>
  <cols>
    <col min="1" max="1" width="26.85546875" style="927" customWidth="1"/>
    <col min="2" max="2" width="21.85546875" style="927" customWidth="1"/>
    <col min="3" max="3" width="21.7109375" style="927" customWidth="1"/>
    <col min="4" max="4" width="20.7109375" style="927" customWidth="1"/>
    <col min="5" max="5" width="35.42578125" style="950" customWidth="1"/>
    <col min="6" max="6" width="13.7109375" style="927" customWidth="1"/>
    <col min="7" max="7" width="17.7109375" style="927" customWidth="1"/>
    <col min="8" max="16384" width="11.42578125" style="927"/>
  </cols>
  <sheetData>
    <row r="1" spans="1:6">
      <c r="A1" s="389" t="s">
        <v>651</v>
      </c>
    </row>
    <row r="2" spans="1:6">
      <c r="A2" s="929" t="s">
        <v>2946</v>
      </c>
      <c r="D2" s="951"/>
      <c r="F2" s="952"/>
    </row>
    <row r="3" spans="1:6">
      <c r="A3" s="953" t="s">
        <v>2325</v>
      </c>
    </row>
    <row r="4" spans="1:6" ht="47.25" customHeight="1">
      <c r="A4" s="954" t="s">
        <v>2326</v>
      </c>
      <c r="B4" s="954" t="s">
        <v>5177</v>
      </c>
      <c r="C4" s="954" t="s">
        <v>2327</v>
      </c>
      <c r="D4" s="954" t="s">
        <v>5176</v>
      </c>
      <c r="E4" s="954" t="s">
        <v>2328</v>
      </c>
      <c r="F4" s="954" t="s">
        <v>2329</v>
      </c>
    </row>
    <row r="5" spans="1:6" ht="51">
      <c r="A5" s="955" t="s">
        <v>2340</v>
      </c>
      <c r="B5" s="955" t="s">
        <v>2341</v>
      </c>
      <c r="C5" s="955" t="s">
        <v>2342</v>
      </c>
      <c r="D5" s="955" t="s">
        <v>2343</v>
      </c>
      <c r="E5" s="956" t="s">
        <v>2344</v>
      </c>
      <c r="F5" s="957">
        <v>2011</v>
      </c>
    </row>
    <row r="6" spans="1:6" ht="140.25">
      <c r="A6" s="955" t="s">
        <v>2345</v>
      </c>
      <c r="B6" s="955" t="s">
        <v>2346</v>
      </c>
      <c r="C6" s="955" t="s">
        <v>2347</v>
      </c>
      <c r="D6" s="955" t="s">
        <v>2346</v>
      </c>
      <c r="E6" s="956" t="s">
        <v>2348</v>
      </c>
      <c r="F6" s="957">
        <v>2011</v>
      </c>
    </row>
    <row r="7" spans="1:6" ht="76.5">
      <c r="A7" s="955" t="s">
        <v>2330</v>
      </c>
      <c r="B7" s="955" t="s">
        <v>2331</v>
      </c>
      <c r="C7" s="955" t="s">
        <v>2332</v>
      </c>
      <c r="D7" s="955" t="s">
        <v>2333</v>
      </c>
      <c r="E7" s="956" t="s">
        <v>2334</v>
      </c>
      <c r="F7" s="957">
        <v>2015</v>
      </c>
    </row>
    <row r="8" spans="1:6" ht="51">
      <c r="A8" s="955" t="s">
        <v>2335</v>
      </c>
      <c r="B8" s="955" t="s">
        <v>2336</v>
      </c>
      <c r="C8" s="955" t="s">
        <v>2337</v>
      </c>
      <c r="D8" s="955" t="s">
        <v>2338</v>
      </c>
      <c r="E8" s="956" t="s">
        <v>2339</v>
      </c>
      <c r="F8" s="957">
        <v>2015</v>
      </c>
    </row>
    <row r="9" spans="1:6" ht="98.25" customHeight="1">
      <c r="A9" s="955" t="s">
        <v>2349</v>
      </c>
      <c r="B9" s="955" t="s">
        <v>2350</v>
      </c>
      <c r="C9" s="955" t="s">
        <v>2351</v>
      </c>
      <c r="D9" s="955" t="s">
        <v>2352</v>
      </c>
      <c r="E9" s="956" t="s">
        <v>2353</v>
      </c>
      <c r="F9" s="957">
        <v>2015</v>
      </c>
    </row>
    <row r="10" spans="1:6">
      <c r="A10" s="958" t="s">
        <v>6551</v>
      </c>
    </row>
    <row r="11" spans="1:6">
      <c r="A11" s="958" t="s">
        <v>6550</v>
      </c>
    </row>
    <row r="12" spans="1:6" ht="30.75" customHeight="1">
      <c r="A12" s="2400" t="s">
        <v>6645</v>
      </c>
      <c r="B12" s="2400"/>
      <c r="C12" s="2400"/>
      <c r="D12" s="2400"/>
      <c r="E12" s="2400"/>
      <c r="F12" s="2400"/>
    </row>
    <row r="13" spans="1:6">
      <c r="A13" s="916" t="s">
        <v>5175</v>
      </c>
    </row>
  </sheetData>
  <autoFilter ref="A4:F4">
    <sortState ref="A5:F9">
      <sortCondition ref="F4"/>
    </sortState>
  </autoFilter>
  <sortState ref="A5:F9">
    <sortCondition ref="F5:F9"/>
  </sortState>
  <mergeCells count="1">
    <mergeCell ref="A12:F12"/>
  </mergeCells>
  <printOptions horizontalCentered="1"/>
  <pageMargins left="0.59055118110236227" right="0.59055118110236227" top="0.78740157480314965" bottom="0.78740157480314965" header="0.19685039370078741" footer="0.19685039370078741"/>
  <pageSetup scale="83" fitToHeight="1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20"/>
  <sheetViews>
    <sheetView workbookViewId="0">
      <selection activeCell="A2" sqref="A2"/>
    </sheetView>
  </sheetViews>
  <sheetFormatPr baseColWidth="10" defaultColWidth="27" defaultRowHeight="12.75"/>
  <cols>
    <col min="1" max="1" width="9.42578125" style="1655" customWidth="1"/>
    <col min="2" max="2" width="13.7109375" style="1653" customWidth="1"/>
    <col min="3" max="3" width="25.7109375" style="1655" customWidth="1"/>
    <col min="4" max="4" width="35" style="1655" customWidth="1"/>
    <col min="5" max="5" width="14" style="1656" customWidth="1"/>
    <col min="6" max="6" width="12.28515625" style="1657" customWidth="1"/>
    <col min="7" max="7" width="24.7109375" style="1657" customWidth="1"/>
    <col min="8" max="8" width="27" style="1657"/>
    <col min="9" max="9" width="35.7109375" style="1653" customWidth="1"/>
    <col min="10" max="16384" width="27" style="1657"/>
  </cols>
  <sheetData>
    <row r="1" spans="1:9">
      <c r="A1" s="1652" t="s">
        <v>365</v>
      </c>
      <c r="C1" s="1654"/>
    </row>
    <row r="2" spans="1:9">
      <c r="A2" s="1652" t="s">
        <v>4252</v>
      </c>
    </row>
    <row r="3" spans="1:9">
      <c r="A3" s="1658" t="s">
        <v>5340</v>
      </c>
    </row>
    <row r="4" spans="1:9">
      <c r="A4" s="2403" t="s">
        <v>367</v>
      </c>
      <c r="B4" s="2403" t="s">
        <v>2224</v>
      </c>
      <c r="C4" s="2403" t="s">
        <v>4213</v>
      </c>
      <c r="D4" s="2401" t="s">
        <v>2948</v>
      </c>
      <c r="E4" s="2401" t="s">
        <v>2360</v>
      </c>
      <c r="F4" s="2401" t="s">
        <v>2189</v>
      </c>
      <c r="G4" s="2401" t="s">
        <v>2949</v>
      </c>
      <c r="H4" s="2403" t="s">
        <v>5973</v>
      </c>
      <c r="I4" s="2403" t="s">
        <v>5484</v>
      </c>
    </row>
    <row r="5" spans="1:9" ht="25.5" customHeight="1">
      <c r="A5" s="2403"/>
      <c r="B5" s="2403"/>
      <c r="C5" s="2403"/>
      <c r="D5" s="2402"/>
      <c r="E5" s="2402"/>
      <c r="F5" s="2402"/>
      <c r="G5" s="2402"/>
      <c r="H5" s="2403"/>
      <c r="I5" s="2403"/>
    </row>
    <row r="6" spans="1:9" ht="102">
      <c r="A6" s="1659" t="s">
        <v>426</v>
      </c>
      <c r="B6" s="1659" t="s">
        <v>2229</v>
      </c>
      <c r="C6" s="1671" t="s">
        <v>4214</v>
      </c>
      <c r="D6" s="1671" t="s">
        <v>4215</v>
      </c>
      <c r="E6" s="1660" t="s">
        <v>4216</v>
      </c>
      <c r="F6" s="1660" t="s">
        <v>4217</v>
      </c>
      <c r="G6" s="1660" t="s">
        <v>4218</v>
      </c>
      <c r="H6" s="1914" t="s">
        <v>5978</v>
      </c>
      <c r="I6" s="1671" t="s">
        <v>5974</v>
      </c>
    </row>
    <row r="7" spans="1:9" ht="38.25">
      <c r="A7" s="1659" t="s">
        <v>426</v>
      </c>
      <c r="B7" s="1659" t="s">
        <v>2229</v>
      </c>
      <c r="C7" s="1672" t="s">
        <v>4219</v>
      </c>
      <c r="D7" s="1672" t="s">
        <v>5985</v>
      </c>
      <c r="E7" s="1660" t="s">
        <v>4216</v>
      </c>
      <c r="F7" s="1662" t="s">
        <v>1999</v>
      </c>
      <c r="G7" s="1661" t="s">
        <v>4220</v>
      </c>
      <c r="H7" s="1371"/>
      <c r="I7" s="1672" t="s">
        <v>4221</v>
      </c>
    </row>
    <row r="8" spans="1:9" ht="76.5">
      <c r="A8" s="1659" t="s">
        <v>426</v>
      </c>
      <c r="B8" s="1659" t="s">
        <v>2229</v>
      </c>
      <c r="C8" s="1673" t="s">
        <v>4222</v>
      </c>
      <c r="D8" s="1673" t="s">
        <v>5986</v>
      </c>
      <c r="E8" s="1663" t="s">
        <v>4223</v>
      </c>
      <c r="F8" s="1662" t="s">
        <v>1999</v>
      </c>
      <c r="G8" s="1663" t="s">
        <v>4224</v>
      </c>
      <c r="H8" s="1915" t="s">
        <v>5979</v>
      </c>
      <c r="I8" s="1913"/>
    </row>
    <row r="9" spans="1:9" ht="38.25">
      <c r="A9" s="1659" t="s">
        <v>426</v>
      </c>
      <c r="B9" s="1659" t="s">
        <v>2229</v>
      </c>
      <c r="C9" s="1673" t="s">
        <v>4225</v>
      </c>
      <c r="D9" s="1673" t="s">
        <v>5984</v>
      </c>
      <c r="E9" s="1663" t="s">
        <v>4226</v>
      </c>
      <c r="F9" s="1660" t="s">
        <v>4217</v>
      </c>
      <c r="G9" s="1663" t="s">
        <v>4227</v>
      </c>
      <c r="H9" s="1371"/>
      <c r="I9" s="1673" t="s">
        <v>4228</v>
      </c>
    </row>
    <row r="10" spans="1:9" ht="178.5">
      <c r="A10" s="1659" t="s">
        <v>427</v>
      </c>
      <c r="B10" s="1659" t="s">
        <v>2231</v>
      </c>
      <c r="C10" s="1674" t="s">
        <v>4229</v>
      </c>
      <c r="D10" s="2109" t="s">
        <v>6644</v>
      </c>
      <c r="E10" s="1665" t="s">
        <v>4230</v>
      </c>
      <c r="F10" s="1665" t="s">
        <v>4231</v>
      </c>
      <c r="G10" s="1665" t="s">
        <v>4232</v>
      </c>
      <c r="H10" s="1371"/>
      <c r="I10" s="1913" t="s">
        <v>5980</v>
      </c>
    </row>
    <row r="11" spans="1:9" ht="76.5">
      <c r="A11" s="1659" t="s">
        <v>427</v>
      </c>
      <c r="B11" s="1659" t="s">
        <v>2234</v>
      </c>
      <c r="C11" s="1674" t="s">
        <v>4233</v>
      </c>
      <c r="D11" s="1664" t="s">
        <v>5983</v>
      </c>
      <c r="E11" s="1665" t="s">
        <v>4230</v>
      </c>
      <c r="F11" s="1665" t="s">
        <v>4231</v>
      </c>
      <c r="G11" s="1665" t="s">
        <v>4009</v>
      </c>
      <c r="H11" s="1371"/>
      <c r="I11" s="1913" t="s">
        <v>5975</v>
      </c>
    </row>
    <row r="12" spans="1:9" ht="63.75">
      <c r="A12" s="1659" t="s">
        <v>427</v>
      </c>
      <c r="B12" s="1659" t="s">
        <v>2234</v>
      </c>
      <c r="C12" s="1674" t="s">
        <v>4234</v>
      </c>
      <c r="D12" s="1664" t="s">
        <v>4235</v>
      </c>
      <c r="E12" s="1665" t="s">
        <v>4230</v>
      </c>
      <c r="F12" s="1665" t="s">
        <v>4236</v>
      </c>
      <c r="G12" s="1665" t="s">
        <v>4009</v>
      </c>
      <c r="H12" s="1371"/>
      <c r="I12" s="1913" t="s">
        <v>5976</v>
      </c>
    </row>
    <row r="13" spans="1:9" ht="51">
      <c r="A13" s="1659" t="s">
        <v>427</v>
      </c>
      <c r="B13" s="1659" t="s">
        <v>2234</v>
      </c>
      <c r="C13" s="1674" t="s">
        <v>4237</v>
      </c>
      <c r="D13" s="2109" t="s">
        <v>5982</v>
      </c>
      <c r="E13" s="1665" t="s">
        <v>4238</v>
      </c>
      <c r="F13" s="1665" t="s">
        <v>4236</v>
      </c>
      <c r="G13" s="1665" t="s">
        <v>4009</v>
      </c>
      <c r="H13" s="1371"/>
      <c r="I13" s="1913" t="s">
        <v>5977</v>
      </c>
    </row>
    <row r="14" spans="1:9" ht="114.75">
      <c r="A14" s="1659" t="s">
        <v>427</v>
      </c>
      <c r="B14" s="1659" t="s">
        <v>2232</v>
      </c>
      <c r="C14" s="1674" t="s">
        <v>4239</v>
      </c>
      <c r="D14" s="2109" t="s">
        <v>6643</v>
      </c>
      <c r="E14" s="1665" t="s">
        <v>4240</v>
      </c>
      <c r="F14" s="1665" t="s">
        <v>4231</v>
      </c>
      <c r="G14" s="1665" t="s">
        <v>3878</v>
      </c>
      <c r="H14" s="1666">
        <v>200000</v>
      </c>
      <c r="I14" s="1913"/>
    </row>
    <row r="15" spans="1:9" ht="63.75">
      <c r="A15" s="1659" t="s">
        <v>428</v>
      </c>
      <c r="B15" s="1659" t="s">
        <v>18</v>
      </c>
      <c r="C15" s="1674" t="s">
        <v>5987</v>
      </c>
      <c r="D15" s="1661" t="s">
        <v>1008</v>
      </c>
      <c r="E15" s="1667" t="s">
        <v>4241</v>
      </c>
      <c r="F15" s="1668" t="s">
        <v>4242</v>
      </c>
      <c r="G15" s="1429" t="s">
        <v>4131</v>
      </c>
      <c r="H15" s="1371"/>
      <c r="I15" s="1913"/>
    </row>
    <row r="16" spans="1:9" ht="51">
      <c r="A16" s="1659" t="s">
        <v>428</v>
      </c>
      <c r="B16" s="1659" t="s">
        <v>2238</v>
      </c>
      <c r="C16" s="1674" t="s">
        <v>4243</v>
      </c>
      <c r="D16" s="1672" t="s">
        <v>5981</v>
      </c>
      <c r="E16" s="1667" t="s">
        <v>4244</v>
      </c>
      <c r="F16" s="1668" t="s">
        <v>4245</v>
      </c>
      <c r="G16" s="1429" t="s">
        <v>4158</v>
      </c>
      <c r="H16" s="1669"/>
      <c r="I16" s="1674"/>
    </row>
    <row r="17" spans="1:9" ht="51">
      <c r="A17" s="1659" t="s">
        <v>428</v>
      </c>
      <c r="B17" s="1659" t="s">
        <v>2237</v>
      </c>
      <c r="C17" s="1674" t="s">
        <v>4246</v>
      </c>
      <c r="D17" s="1672" t="s">
        <v>6021</v>
      </c>
      <c r="E17" s="1667" t="s">
        <v>4244</v>
      </c>
      <c r="F17" s="1668" t="s">
        <v>4247</v>
      </c>
      <c r="G17" s="1429" t="s">
        <v>4158</v>
      </c>
      <c r="H17" s="1669"/>
      <c r="I17" s="1674"/>
    </row>
    <row r="18" spans="1:9" ht="102">
      <c r="A18" s="1659" t="s">
        <v>428</v>
      </c>
      <c r="B18" s="1659" t="s">
        <v>2237</v>
      </c>
      <c r="C18" s="1674" t="s">
        <v>4248</v>
      </c>
      <c r="D18" s="1672" t="s">
        <v>6020</v>
      </c>
      <c r="E18" s="1667" t="s">
        <v>4244</v>
      </c>
      <c r="F18" s="1668" t="s">
        <v>4249</v>
      </c>
      <c r="G18" s="1429" t="s">
        <v>4158</v>
      </c>
      <c r="H18" s="1669"/>
      <c r="I18" s="1674"/>
    </row>
    <row r="19" spans="1:9" ht="63.75">
      <c r="A19" s="1659" t="s">
        <v>428</v>
      </c>
      <c r="B19" s="1659" t="s">
        <v>2237</v>
      </c>
      <c r="C19" s="1674" t="s">
        <v>4250</v>
      </c>
      <c r="D19" s="1672" t="s">
        <v>6020</v>
      </c>
      <c r="E19" s="1667" t="s">
        <v>4244</v>
      </c>
      <c r="F19" s="1668" t="s">
        <v>4251</v>
      </c>
      <c r="G19" s="1429" t="s">
        <v>4158</v>
      </c>
      <c r="H19" s="1669"/>
      <c r="I19" s="1674"/>
    </row>
    <row r="20" spans="1:9">
      <c r="A20" s="1670" t="s">
        <v>6552</v>
      </c>
    </row>
  </sheetData>
  <mergeCells count="9">
    <mergeCell ref="G4:G5"/>
    <mergeCell ref="H4:H5"/>
    <mergeCell ref="I4:I5"/>
    <mergeCell ref="A4:A5"/>
    <mergeCell ref="B4:B5"/>
    <mergeCell ref="C4:C5"/>
    <mergeCell ref="D4:D5"/>
    <mergeCell ref="E4:E5"/>
    <mergeCell ref="F4:F5"/>
  </mergeCells>
  <printOptions horizontalCentered="1"/>
  <pageMargins left="0.31496062992125984" right="0.31496062992125984" top="0.35433070866141736" bottom="0.35433070866141736" header="0.31496062992125984" footer="0.31496062992125984"/>
  <pageSetup scale="68" fitToHeight="18"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17"/>
  <sheetViews>
    <sheetView zoomScale="90" zoomScaleNormal="90" zoomScalePageLayoutView="150" workbookViewId="0">
      <selection activeCell="A2" sqref="A2"/>
    </sheetView>
  </sheetViews>
  <sheetFormatPr baseColWidth="10" defaultColWidth="11.42578125" defaultRowHeight="12.75"/>
  <cols>
    <col min="1" max="1" width="50" style="634" customWidth="1"/>
    <col min="2" max="2" width="29.42578125" style="634" customWidth="1"/>
    <col min="3" max="3" width="15" style="634" customWidth="1"/>
    <col min="4" max="4" width="18" style="634" customWidth="1"/>
    <col min="5" max="5" width="11.42578125" style="1374"/>
    <col min="6" max="16384" width="11.42578125" style="634"/>
  </cols>
  <sheetData>
    <row r="1" spans="1:5">
      <c r="A1" s="389" t="s">
        <v>651</v>
      </c>
    </row>
    <row r="2" spans="1:5">
      <c r="A2" s="929" t="s">
        <v>2955</v>
      </c>
    </row>
    <row r="3" spans="1:5">
      <c r="A3" s="953" t="s">
        <v>2956</v>
      </c>
    </row>
    <row r="4" spans="1:5" ht="25.5">
      <c r="A4" s="1378" t="s">
        <v>5185</v>
      </c>
      <c r="B4" s="1378" t="s">
        <v>5184</v>
      </c>
      <c r="C4" s="1379" t="s">
        <v>2957</v>
      </c>
      <c r="D4" s="1917" t="s">
        <v>2959</v>
      </c>
      <c r="E4" s="1375"/>
    </row>
    <row r="5" spans="1:5" ht="43.5" customHeight="1">
      <c r="A5" s="1381" t="s">
        <v>5990</v>
      </c>
      <c r="B5" s="1376" t="s">
        <v>5178</v>
      </c>
      <c r="C5" s="1372">
        <v>2013</v>
      </c>
      <c r="D5" s="1373">
        <v>445000</v>
      </c>
    </row>
    <row r="6" spans="1:5" ht="29.25" customHeight="1">
      <c r="A6" s="1381" t="s">
        <v>5989</v>
      </c>
      <c r="B6" s="1376" t="s">
        <v>5179</v>
      </c>
      <c r="C6" s="1372">
        <v>2013</v>
      </c>
      <c r="D6" s="1373">
        <v>496000</v>
      </c>
    </row>
    <row r="7" spans="1:5" ht="49.5" customHeight="1">
      <c r="A7" s="1381" t="s">
        <v>2958</v>
      </c>
      <c r="B7" s="1376" t="s">
        <v>4736</v>
      </c>
      <c r="C7" s="1372">
        <v>2013</v>
      </c>
      <c r="D7" s="1373">
        <v>500000</v>
      </c>
    </row>
    <row r="8" spans="1:5" ht="53.25" customHeight="1">
      <c r="A8" s="1382" t="s">
        <v>2951</v>
      </c>
      <c r="B8" s="1376" t="s">
        <v>5180</v>
      </c>
      <c r="C8" s="1372">
        <v>2015</v>
      </c>
      <c r="D8" s="1373">
        <v>151314</v>
      </c>
    </row>
    <row r="9" spans="1:5" ht="43.5" customHeight="1">
      <c r="A9" s="1381" t="s">
        <v>2952</v>
      </c>
      <c r="B9" s="1376" t="s">
        <v>6641</v>
      </c>
      <c r="C9" s="1372">
        <v>2015</v>
      </c>
      <c r="D9" s="1373">
        <v>398800</v>
      </c>
    </row>
    <row r="10" spans="1:5" ht="36" customHeight="1">
      <c r="A10" s="1381" t="s">
        <v>2953</v>
      </c>
      <c r="B10" s="1376" t="s">
        <v>6642</v>
      </c>
      <c r="C10" s="1372">
        <v>2015</v>
      </c>
      <c r="D10" s="1373">
        <v>690490</v>
      </c>
    </row>
    <row r="11" spans="1:5" ht="29.25" customHeight="1">
      <c r="A11" s="1381" t="s">
        <v>2954</v>
      </c>
      <c r="B11" s="1376" t="s">
        <v>6640</v>
      </c>
      <c r="C11" s="1372">
        <v>2015</v>
      </c>
      <c r="D11" s="1373">
        <v>400000</v>
      </c>
    </row>
    <row r="12" spans="1:5" ht="30" customHeight="1">
      <c r="A12" s="1381" t="s">
        <v>5485</v>
      </c>
      <c r="B12" s="1376" t="s">
        <v>5182</v>
      </c>
      <c r="C12" s="1372">
        <v>2015</v>
      </c>
      <c r="D12" s="1373">
        <v>163614</v>
      </c>
    </row>
    <row r="13" spans="1:5" ht="28.5" customHeight="1">
      <c r="A13" s="1381" t="s">
        <v>5988</v>
      </c>
      <c r="B13" s="1376" t="s">
        <v>5181</v>
      </c>
      <c r="C13" s="1372">
        <v>2015</v>
      </c>
      <c r="D13" s="1373">
        <v>100000</v>
      </c>
    </row>
    <row r="14" spans="1:5" ht="51" customHeight="1">
      <c r="A14" s="1381" t="s">
        <v>2950</v>
      </c>
      <c r="B14" s="1376" t="s">
        <v>5486</v>
      </c>
      <c r="C14" s="1372">
        <v>2015</v>
      </c>
      <c r="D14" s="1373">
        <v>713000</v>
      </c>
    </row>
    <row r="15" spans="1:5">
      <c r="A15" s="1380"/>
      <c r="B15" s="1380"/>
      <c r="C15" s="1916" t="s">
        <v>0</v>
      </c>
      <c r="D15" s="1916">
        <f>SUM(D5:D14)</f>
        <v>4058218</v>
      </c>
    </row>
    <row r="16" spans="1:5">
      <c r="A16" s="2110" t="s">
        <v>2054</v>
      </c>
      <c r="C16" s="1377"/>
      <c r="D16" s="1377"/>
    </row>
    <row r="17" spans="3:4">
      <c r="C17" s="1377"/>
      <c r="D17" s="1377"/>
    </row>
  </sheetData>
  <autoFilter ref="A4:D4">
    <sortState ref="A5:D14">
      <sortCondition ref="C4"/>
    </sortState>
  </autoFilter>
  <pageMargins left="0.74803149606299213" right="0.74803149606299213" top="0.98425196850393704" bottom="0.98425196850393704" header="0.51181102362204722" footer="0.51181102362204722"/>
  <pageSetup orientation="landscape" horizontalDpi="1200"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64"/>
  <sheetViews>
    <sheetView zoomScaleNormal="100" workbookViewId="0">
      <selection activeCell="A2" sqref="A2"/>
    </sheetView>
  </sheetViews>
  <sheetFormatPr baseColWidth="10" defaultColWidth="11.42578125" defaultRowHeight="12.75"/>
  <cols>
    <col min="1" max="1" width="49.85546875" style="1392" customWidth="1"/>
    <col min="2" max="2" width="15.7109375" style="1392" customWidth="1"/>
    <col min="3" max="4" width="15.7109375" style="1393" customWidth="1"/>
    <col min="5" max="5" width="32.140625" style="1360" customWidth="1"/>
    <col min="6" max="16384" width="11.42578125" style="1360"/>
  </cols>
  <sheetData>
    <row r="1" spans="1:5">
      <c r="A1" s="389" t="s">
        <v>651</v>
      </c>
    </row>
    <row r="2" spans="1:5">
      <c r="A2" s="929" t="s">
        <v>3015</v>
      </c>
    </row>
    <row r="3" spans="1:5">
      <c r="A3" s="1404" t="s">
        <v>5991</v>
      </c>
    </row>
    <row r="4" spans="1:5" ht="38.25">
      <c r="A4" s="1726" t="s">
        <v>2960</v>
      </c>
      <c r="B4" s="1726" t="s">
        <v>2167</v>
      </c>
      <c r="C4" s="1726" t="s">
        <v>5992</v>
      </c>
      <c r="D4" s="1726" t="s">
        <v>5993</v>
      </c>
      <c r="E4" s="1726" t="s">
        <v>3011</v>
      </c>
    </row>
    <row r="5" spans="1:5">
      <c r="A5" s="1394" t="s">
        <v>5997</v>
      </c>
      <c r="B5" s="1400" t="s">
        <v>449</v>
      </c>
      <c r="C5" s="1396"/>
      <c r="D5" s="1396"/>
      <c r="E5" s="1395"/>
    </row>
    <row r="6" spans="1:5">
      <c r="A6" s="1394" t="s">
        <v>5489</v>
      </c>
      <c r="B6" s="1400" t="s">
        <v>2961</v>
      </c>
      <c r="C6" s="1396"/>
      <c r="D6" s="1396"/>
      <c r="E6" s="1394"/>
    </row>
    <row r="7" spans="1:5" ht="25.5">
      <c r="A7" s="1394" t="s">
        <v>2962</v>
      </c>
      <c r="B7" s="1400" t="s">
        <v>449</v>
      </c>
      <c r="C7" s="1396">
        <v>8</v>
      </c>
      <c r="D7" s="1396">
        <v>1</v>
      </c>
      <c r="E7" s="1395"/>
    </row>
    <row r="8" spans="1:5" ht="25.5">
      <c r="A8" s="1394" t="s">
        <v>2963</v>
      </c>
      <c r="B8" s="1400" t="s">
        <v>2964</v>
      </c>
      <c r="C8" s="1396"/>
      <c r="D8" s="1396"/>
      <c r="E8" s="1394"/>
    </row>
    <row r="9" spans="1:5" ht="25.5">
      <c r="A9" s="1394" t="s">
        <v>2965</v>
      </c>
      <c r="B9" s="1400" t="s">
        <v>449</v>
      </c>
      <c r="C9" s="1396">
        <v>8</v>
      </c>
      <c r="D9" s="1396">
        <v>0</v>
      </c>
      <c r="E9" s="1395"/>
    </row>
    <row r="10" spans="1:5" ht="25.5">
      <c r="A10" s="1394" t="s">
        <v>2966</v>
      </c>
      <c r="B10" s="1400" t="s">
        <v>449</v>
      </c>
      <c r="C10" s="1396"/>
      <c r="D10" s="1396"/>
      <c r="E10" s="1395"/>
    </row>
    <row r="11" spans="1:5" ht="25.5">
      <c r="A11" s="1394" t="s">
        <v>2967</v>
      </c>
      <c r="B11" s="1400" t="s">
        <v>449</v>
      </c>
      <c r="C11" s="1396"/>
      <c r="D11" s="1396"/>
      <c r="E11" s="1395"/>
    </row>
    <row r="12" spans="1:5" ht="25.5">
      <c r="A12" s="1397" t="s">
        <v>6014</v>
      </c>
      <c r="B12" s="1400" t="s">
        <v>449</v>
      </c>
      <c r="C12" s="1396"/>
      <c r="D12" s="1396"/>
      <c r="E12" s="1398"/>
    </row>
    <row r="13" spans="1:5">
      <c r="A13" s="1397" t="s">
        <v>5998</v>
      </c>
      <c r="B13" s="1400" t="s">
        <v>449</v>
      </c>
      <c r="C13" s="1396">
        <v>1</v>
      </c>
      <c r="D13" s="1396">
        <v>1</v>
      </c>
      <c r="E13" s="1398"/>
    </row>
    <row r="14" spans="1:5">
      <c r="A14" s="1397" t="s">
        <v>2968</v>
      </c>
      <c r="B14" s="1400" t="s">
        <v>449</v>
      </c>
      <c r="C14" s="1396"/>
      <c r="D14" s="1396"/>
      <c r="E14" s="1398"/>
    </row>
    <row r="15" spans="1:5">
      <c r="A15" s="1397" t="s">
        <v>2969</v>
      </c>
      <c r="B15" s="1400" t="s">
        <v>449</v>
      </c>
      <c r="C15" s="1396"/>
      <c r="D15" s="1396"/>
      <c r="E15" s="1398"/>
    </row>
    <row r="16" spans="1:5" ht="25.5">
      <c r="A16" s="1397" t="s">
        <v>2970</v>
      </c>
      <c r="B16" s="1400" t="s">
        <v>449</v>
      </c>
      <c r="C16" s="1396">
        <v>1</v>
      </c>
      <c r="D16" s="1396">
        <v>0</v>
      </c>
      <c r="E16" s="1398"/>
    </row>
    <row r="17" spans="1:5">
      <c r="A17" s="1397" t="s">
        <v>2971</v>
      </c>
      <c r="B17" s="1400" t="s">
        <v>2972</v>
      </c>
      <c r="C17" s="1396"/>
      <c r="D17" s="1396"/>
      <c r="E17" s="1397"/>
    </row>
    <row r="18" spans="1:5">
      <c r="A18" s="1397" t="s">
        <v>2973</v>
      </c>
      <c r="B18" s="1400" t="s">
        <v>449</v>
      </c>
      <c r="C18" s="1396">
        <v>1</v>
      </c>
      <c r="D18" s="1396">
        <v>0</v>
      </c>
      <c r="E18" s="1398"/>
    </row>
    <row r="19" spans="1:5">
      <c r="A19" s="1397" t="s">
        <v>5999</v>
      </c>
      <c r="B19" s="1400" t="s">
        <v>449</v>
      </c>
      <c r="C19" s="1396"/>
      <c r="D19" s="1396"/>
      <c r="E19" s="1398"/>
    </row>
    <row r="20" spans="1:5" ht="25.5">
      <c r="A20" s="1397" t="s">
        <v>6639</v>
      </c>
      <c r="B20" s="1400" t="s">
        <v>449</v>
      </c>
      <c r="C20" s="1396">
        <v>4</v>
      </c>
      <c r="D20" s="1396">
        <v>1</v>
      </c>
      <c r="E20" s="1398" t="s">
        <v>3014</v>
      </c>
    </row>
    <row r="21" spans="1:5" ht="38.25">
      <c r="A21" s="1394" t="s">
        <v>2974</v>
      </c>
      <c r="B21" s="1400" t="s">
        <v>449</v>
      </c>
      <c r="C21" s="1396"/>
      <c r="D21" s="1396"/>
      <c r="E21" s="1395"/>
    </row>
    <row r="22" spans="1:5">
      <c r="A22" s="1394" t="s">
        <v>5996</v>
      </c>
      <c r="B22" s="1400" t="s">
        <v>449</v>
      </c>
      <c r="C22" s="1396"/>
      <c r="D22" s="1396"/>
      <c r="E22" s="1395"/>
    </row>
    <row r="23" spans="1:5">
      <c r="A23" s="1394" t="s">
        <v>2975</v>
      </c>
      <c r="B23" s="1400" t="s">
        <v>2976</v>
      </c>
      <c r="C23" s="1396"/>
      <c r="D23" s="1396"/>
      <c r="E23" s="1394"/>
    </row>
    <row r="24" spans="1:5">
      <c r="A24" s="1397" t="s">
        <v>2977</v>
      </c>
      <c r="B24" s="1401" t="s">
        <v>2371</v>
      </c>
      <c r="C24" s="1396"/>
      <c r="D24" s="1396"/>
      <c r="E24" s="1397"/>
    </row>
    <row r="25" spans="1:5">
      <c r="A25" s="1394" t="s">
        <v>2978</v>
      </c>
      <c r="B25" s="1401" t="s">
        <v>2979</v>
      </c>
      <c r="C25" s="1396">
        <v>2</v>
      </c>
      <c r="D25" s="1396">
        <v>0</v>
      </c>
      <c r="E25" s="1394"/>
    </row>
    <row r="26" spans="1:5" ht="51">
      <c r="A26" s="1389" t="s">
        <v>2980</v>
      </c>
      <c r="B26" s="1402" t="s">
        <v>2980</v>
      </c>
      <c r="C26" s="1396">
        <v>1</v>
      </c>
      <c r="D26" s="1396">
        <v>0</v>
      </c>
      <c r="E26" s="1389" t="s">
        <v>5994</v>
      </c>
    </row>
    <row r="27" spans="1:5" ht="25.5">
      <c r="A27" s="1394" t="s">
        <v>6018</v>
      </c>
      <c r="B27" s="1400" t="s">
        <v>449</v>
      </c>
      <c r="C27" s="1396"/>
      <c r="D27" s="1396"/>
      <c r="E27" s="1395"/>
    </row>
    <row r="28" spans="1:5">
      <c r="A28" s="1397" t="s">
        <v>6000</v>
      </c>
      <c r="B28" s="1400" t="s">
        <v>449</v>
      </c>
      <c r="C28" s="1396">
        <v>1</v>
      </c>
      <c r="D28" s="1396"/>
      <c r="E28" s="1398" t="s">
        <v>3012</v>
      </c>
    </row>
    <row r="29" spans="1:5" ht="25.5">
      <c r="A29" s="1397" t="s">
        <v>2981</v>
      </c>
      <c r="B29" s="1400" t="s">
        <v>449</v>
      </c>
      <c r="C29" s="1396"/>
      <c r="D29" s="1396"/>
      <c r="E29" s="1398"/>
    </row>
    <row r="30" spans="1:5" ht="25.5">
      <c r="A30" s="1397" t="s">
        <v>6001</v>
      </c>
      <c r="B30" s="1400" t="s">
        <v>449</v>
      </c>
      <c r="C30" s="1396"/>
      <c r="D30" s="1396"/>
      <c r="E30" s="1398"/>
    </row>
    <row r="31" spans="1:5" ht="38.25">
      <c r="A31" s="1394" t="s">
        <v>2982</v>
      </c>
      <c r="B31" s="1400" t="s">
        <v>2983</v>
      </c>
      <c r="C31" s="1396"/>
      <c r="D31" s="1396"/>
      <c r="E31" s="1394"/>
    </row>
    <row r="32" spans="1:5">
      <c r="A32" s="1397" t="s">
        <v>2984</v>
      </c>
      <c r="B32" s="1401" t="s">
        <v>2985</v>
      </c>
      <c r="C32" s="1396"/>
      <c r="D32" s="1396"/>
      <c r="E32" s="1397"/>
    </row>
    <row r="33" spans="1:5">
      <c r="A33" s="1397" t="s">
        <v>6015</v>
      </c>
      <c r="B33" s="1401" t="s">
        <v>2985</v>
      </c>
      <c r="C33" s="1396"/>
      <c r="D33" s="1396"/>
      <c r="E33" s="1397"/>
    </row>
    <row r="34" spans="1:5">
      <c r="A34" s="1397" t="s">
        <v>6002</v>
      </c>
      <c r="B34" s="1400" t="s">
        <v>449</v>
      </c>
      <c r="C34" s="1396"/>
      <c r="D34" s="1396"/>
      <c r="E34" s="1398"/>
    </row>
    <row r="35" spans="1:5">
      <c r="A35" s="1397" t="s">
        <v>6016</v>
      </c>
      <c r="B35" s="1400" t="s">
        <v>2988</v>
      </c>
      <c r="C35" s="1396"/>
      <c r="D35" s="1396"/>
      <c r="E35" s="1397"/>
    </row>
    <row r="36" spans="1:5">
      <c r="A36" s="1397" t="s">
        <v>6017</v>
      </c>
      <c r="B36" s="1400" t="s">
        <v>2986</v>
      </c>
      <c r="C36" s="1396"/>
      <c r="D36" s="1396"/>
      <c r="E36" s="1397"/>
    </row>
    <row r="37" spans="1:5">
      <c r="A37" s="1397" t="s">
        <v>2987</v>
      </c>
      <c r="B37" s="1400" t="s">
        <v>2988</v>
      </c>
      <c r="C37" s="1396"/>
      <c r="D37" s="1396"/>
      <c r="E37" s="1397"/>
    </row>
    <row r="38" spans="1:5" ht="25.5">
      <c r="A38" s="1397" t="s">
        <v>2989</v>
      </c>
      <c r="B38" s="1400" t="s">
        <v>2990</v>
      </c>
      <c r="C38" s="1396"/>
      <c r="D38" s="1396"/>
      <c r="E38" s="1397"/>
    </row>
    <row r="39" spans="1:5" ht="25.5">
      <c r="A39" s="1397" t="s">
        <v>2989</v>
      </c>
      <c r="B39" s="1400" t="s">
        <v>449</v>
      </c>
      <c r="C39" s="1396"/>
      <c r="D39" s="1396"/>
      <c r="E39" s="1398"/>
    </row>
    <row r="40" spans="1:5">
      <c r="A40" s="1397" t="s">
        <v>6003</v>
      </c>
      <c r="B40" s="1400" t="s">
        <v>449</v>
      </c>
      <c r="C40" s="1396">
        <v>1</v>
      </c>
      <c r="D40" s="1396">
        <v>0</v>
      </c>
      <c r="E40" s="1398"/>
    </row>
    <row r="41" spans="1:5">
      <c r="A41" s="1397" t="s">
        <v>6004</v>
      </c>
      <c r="B41" s="1400" t="s">
        <v>449</v>
      </c>
      <c r="C41" s="1396"/>
      <c r="D41" s="1396"/>
      <c r="E41" s="1398"/>
    </row>
    <row r="42" spans="1:5">
      <c r="A42" s="1397" t="s">
        <v>6005</v>
      </c>
      <c r="B42" s="1400" t="s">
        <v>449</v>
      </c>
      <c r="C42" s="1396"/>
      <c r="D42" s="1396"/>
      <c r="E42" s="1398"/>
    </row>
    <row r="43" spans="1:5" ht="25.5">
      <c r="A43" s="1397" t="s">
        <v>6006</v>
      </c>
      <c r="B43" s="1400" t="s">
        <v>449</v>
      </c>
      <c r="C43" s="1396"/>
      <c r="D43" s="1396"/>
      <c r="E43" s="1398"/>
    </row>
    <row r="44" spans="1:5" ht="25.5">
      <c r="A44" s="1397" t="s">
        <v>6007</v>
      </c>
      <c r="B44" s="1400" t="s">
        <v>449</v>
      </c>
      <c r="C44" s="1396">
        <v>2</v>
      </c>
      <c r="D44" s="1396"/>
      <c r="E44" s="1398" t="s">
        <v>3013</v>
      </c>
    </row>
    <row r="45" spans="1:5" ht="25.5">
      <c r="A45" s="1397" t="s">
        <v>2991</v>
      </c>
      <c r="B45" s="1401" t="s">
        <v>2992</v>
      </c>
      <c r="C45" s="1396"/>
      <c r="D45" s="1396"/>
      <c r="E45" s="1397"/>
    </row>
    <row r="46" spans="1:5" ht="38.25">
      <c r="A46" s="1397" t="s">
        <v>2993</v>
      </c>
      <c r="B46" s="1400" t="s">
        <v>449</v>
      </c>
      <c r="C46" s="1396"/>
      <c r="D46" s="1396"/>
      <c r="E46" s="1398"/>
    </row>
    <row r="47" spans="1:5" ht="25.5">
      <c r="A47" s="1397" t="s">
        <v>2994</v>
      </c>
      <c r="B47" s="1400" t="s">
        <v>449</v>
      </c>
      <c r="C47" s="1396">
        <v>3</v>
      </c>
      <c r="D47" s="1396"/>
      <c r="E47" s="1398" t="s">
        <v>3012</v>
      </c>
    </row>
    <row r="48" spans="1:5">
      <c r="A48" s="1397" t="s">
        <v>2995</v>
      </c>
      <c r="B48" s="1400" t="s">
        <v>449</v>
      </c>
      <c r="C48" s="1396"/>
      <c r="D48" s="1396"/>
      <c r="E48" s="1398"/>
    </row>
    <row r="49" spans="1:5" ht="25.5">
      <c r="A49" s="1399" t="s">
        <v>5183</v>
      </c>
      <c r="B49" s="1403" t="s">
        <v>2996</v>
      </c>
      <c r="C49" s="1396">
        <v>1</v>
      </c>
      <c r="D49" s="1396">
        <v>0</v>
      </c>
      <c r="E49" s="1399"/>
    </row>
    <row r="50" spans="1:5" ht="25.5">
      <c r="A50" s="1397" t="s">
        <v>2997</v>
      </c>
      <c r="B50" s="1400" t="s">
        <v>449</v>
      </c>
      <c r="C50" s="1396">
        <v>3</v>
      </c>
      <c r="D50" s="1396">
        <v>2</v>
      </c>
      <c r="E50" s="1398"/>
    </row>
    <row r="51" spans="1:5">
      <c r="A51" s="1397" t="s">
        <v>2998</v>
      </c>
      <c r="B51" s="1400" t="s">
        <v>449</v>
      </c>
      <c r="C51" s="1396"/>
      <c r="D51" s="1396"/>
      <c r="E51" s="1398"/>
    </row>
    <row r="52" spans="1:5">
      <c r="A52" s="1397" t="s">
        <v>6008</v>
      </c>
      <c r="B52" s="1400" t="s">
        <v>449</v>
      </c>
      <c r="C52" s="1396"/>
      <c r="D52" s="1396"/>
      <c r="E52" s="1398"/>
    </row>
    <row r="53" spans="1:5">
      <c r="A53" s="1397" t="s">
        <v>6009</v>
      </c>
      <c r="B53" s="1401" t="s">
        <v>2980</v>
      </c>
      <c r="C53" s="1396"/>
      <c r="D53" s="1396"/>
      <c r="E53" s="1397"/>
    </row>
    <row r="54" spans="1:5">
      <c r="A54" s="1397" t="s">
        <v>6010</v>
      </c>
      <c r="B54" s="1400" t="s">
        <v>449</v>
      </c>
      <c r="C54" s="1396"/>
      <c r="D54" s="1396"/>
      <c r="E54" s="1398"/>
    </row>
    <row r="55" spans="1:5">
      <c r="A55" s="1397" t="s">
        <v>6011</v>
      </c>
      <c r="B55" s="1400" t="s">
        <v>449</v>
      </c>
      <c r="C55" s="1396"/>
      <c r="D55" s="1396"/>
      <c r="E55" s="1398"/>
    </row>
    <row r="56" spans="1:5">
      <c r="A56" s="1397" t="s">
        <v>2999</v>
      </c>
      <c r="B56" s="1400" t="s">
        <v>3000</v>
      </c>
      <c r="C56" s="1396"/>
      <c r="D56" s="1396"/>
      <c r="E56" s="1397"/>
    </row>
    <row r="57" spans="1:5">
      <c r="A57" s="1397" t="s">
        <v>3001</v>
      </c>
      <c r="B57" s="1400" t="s">
        <v>449</v>
      </c>
      <c r="C57" s="1396"/>
      <c r="D57" s="1396"/>
      <c r="E57" s="1398"/>
    </row>
    <row r="58" spans="1:5" ht="25.5">
      <c r="A58" s="1397" t="s">
        <v>5487</v>
      </c>
      <c r="B58" s="1400" t="s">
        <v>449</v>
      </c>
      <c r="C58" s="1396"/>
      <c r="D58" s="1396"/>
      <c r="E58" s="1398"/>
    </row>
    <row r="59" spans="1:5">
      <c r="A59" s="1397" t="s">
        <v>3002</v>
      </c>
      <c r="B59" s="1400" t="s">
        <v>449</v>
      </c>
      <c r="C59" s="1396"/>
      <c r="D59" s="1396"/>
      <c r="E59" s="1398"/>
    </row>
    <row r="60" spans="1:5" ht="25.5">
      <c r="A60" s="1397" t="s">
        <v>3003</v>
      </c>
      <c r="B60" s="1400" t="s">
        <v>449</v>
      </c>
      <c r="C60" s="1396"/>
      <c r="D60" s="1396"/>
      <c r="E60" s="1398"/>
    </row>
    <row r="61" spans="1:5">
      <c r="A61" s="1397" t="s">
        <v>6012</v>
      </c>
      <c r="B61" s="1400" t="s">
        <v>449</v>
      </c>
      <c r="C61" s="1396"/>
      <c r="D61" s="1396"/>
      <c r="E61" s="1398"/>
    </row>
    <row r="62" spans="1:5" ht="25.5">
      <c r="A62" s="1388" t="s">
        <v>5488</v>
      </c>
      <c r="B62" s="1400" t="s">
        <v>449</v>
      </c>
      <c r="C62" s="1396">
        <v>9</v>
      </c>
      <c r="D62" s="1396">
        <v>1</v>
      </c>
      <c r="E62" s="1388" t="s">
        <v>5995</v>
      </c>
    </row>
    <row r="63" spans="1:5">
      <c r="A63" s="1388" t="s">
        <v>6013</v>
      </c>
      <c r="B63" s="1400" t="s">
        <v>449</v>
      </c>
      <c r="C63" s="1396">
        <v>1</v>
      </c>
      <c r="D63" s="1396"/>
      <c r="E63" s="1388"/>
    </row>
    <row r="64" spans="1:5">
      <c r="A64" s="1918" t="s">
        <v>53</v>
      </c>
    </row>
  </sheetData>
  <autoFilter ref="A4:E63"/>
  <pageMargins left="0.70866141732283472" right="0.70866141732283472" top="0.74803149606299213" bottom="0.74803149606299213" header="0.31496062992125984" footer="0.31496062992125984"/>
  <pageSetup scale="96" fitToHeight="3"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44"/>
  <sheetViews>
    <sheetView zoomScale="98" zoomScaleNormal="98" workbookViewId="0">
      <selection activeCell="A2" sqref="A2"/>
    </sheetView>
  </sheetViews>
  <sheetFormatPr baseColWidth="10" defaultColWidth="11.42578125" defaultRowHeight="12.75"/>
  <cols>
    <col min="1" max="1" width="35.7109375" style="959" customWidth="1"/>
    <col min="2" max="2" width="26.85546875" style="959" customWidth="1"/>
    <col min="3" max="3" width="10.7109375" style="959" customWidth="1"/>
    <col min="4" max="4" width="43.85546875" style="959" customWidth="1"/>
    <col min="5" max="8" width="15.7109375" style="959" customWidth="1"/>
    <col min="9" max="11" width="12.85546875" style="959" customWidth="1"/>
    <col min="12" max="16384" width="11.42578125" style="959"/>
  </cols>
  <sheetData>
    <row r="1" spans="1:8">
      <c r="A1" s="912" t="s">
        <v>365</v>
      </c>
      <c r="B1" s="912"/>
      <c r="C1" s="912"/>
      <c r="D1" s="912"/>
    </row>
    <row r="2" spans="1:8">
      <c r="A2" s="912" t="s">
        <v>3016</v>
      </c>
      <c r="B2" s="912"/>
      <c r="C2" s="912"/>
      <c r="D2" s="912"/>
    </row>
    <row r="3" spans="1:8">
      <c r="A3" s="912" t="s">
        <v>2354</v>
      </c>
    </row>
    <row r="4" spans="1:8">
      <c r="A4" s="912" t="s">
        <v>2355</v>
      </c>
      <c r="B4" s="960"/>
      <c r="C4" s="960"/>
      <c r="D4" s="960"/>
    </row>
    <row r="5" spans="1:8" ht="25.5">
      <c r="A5" s="961" t="s">
        <v>3006</v>
      </c>
      <c r="B5" s="961" t="s">
        <v>2356</v>
      </c>
      <c r="C5" s="961" t="s">
        <v>367</v>
      </c>
      <c r="D5" s="961" t="s">
        <v>2357</v>
      </c>
      <c r="E5" s="962" t="s">
        <v>2358</v>
      </c>
      <c r="F5" s="1207" t="s">
        <v>6019</v>
      </c>
      <c r="G5" s="1207" t="s">
        <v>2360</v>
      </c>
      <c r="H5" s="1207" t="s">
        <v>2189</v>
      </c>
    </row>
    <row r="6" spans="1:8" ht="51">
      <c r="A6" s="1723" t="s">
        <v>6025</v>
      </c>
      <c r="B6" s="1723" t="s">
        <v>6031</v>
      </c>
      <c r="C6" s="1921" t="s">
        <v>426</v>
      </c>
      <c r="D6" s="1723" t="s">
        <v>6053</v>
      </c>
      <c r="E6" s="1922">
        <v>1388000</v>
      </c>
      <c r="F6" s="965">
        <v>372006.58</v>
      </c>
      <c r="G6" s="966">
        <v>42571</v>
      </c>
      <c r="H6" s="966">
        <v>43340</v>
      </c>
    </row>
    <row r="7" spans="1:8" ht="51">
      <c r="A7" s="1723" t="s">
        <v>6633</v>
      </c>
      <c r="B7" s="1723" t="s">
        <v>6037</v>
      </c>
      <c r="C7" s="1921" t="s">
        <v>426</v>
      </c>
      <c r="D7" s="1723" t="s">
        <v>6067</v>
      </c>
      <c r="E7" s="1922">
        <v>276000</v>
      </c>
      <c r="F7" s="965">
        <v>276000</v>
      </c>
      <c r="G7" s="966">
        <v>42614</v>
      </c>
      <c r="H7" s="966">
        <v>42978</v>
      </c>
    </row>
    <row r="8" spans="1:8" ht="25.5">
      <c r="A8" s="1723" t="s">
        <v>6028</v>
      </c>
      <c r="B8" s="1723" t="s">
        <v>6637</v>
      </c>
      <c r="C8" s="1921" t="s">
        <v>426</v>
      </c>
      <c r="D8" s="1723" t="s">
        <v>6071</v>
      </c>
      <c r="E8" s="1922">
        <v>717272</v>
      </c>
      <c r="F8" s="965">
        <v>0</v>
      </c>
      <c r="G8" s="966">
        <v>42569</v>
      </c>
      <c r="H8" s="966">
        <v>43663</v>
      </c>
    </row>
    <row r="9" spans="1:8" ht="25.5">
      <c r="A9" s="1723" t="s">
        <v>6028</v>
      </c>
      <c r="B9" s="1723" t="s">
        <v>6631</v>
      </c>
      <c r="C9" s="1921" t="s">
        <v>427</v>
      </c>
      <c r="D9" s="1723" t="s">
        <v>6070</v>
      </c>
      <c r="E9" s="1922">
        <v>872616</v>
      </c>
      <c r="F9" s="965">
        <v>0</v>
      </c>
      <c r="G9" s="966">
        <v>42648</v>
      </c>
      <c r="H9" s="966">
        <v>43742</v>
      </c>
    </row>
    <row r="10" spans="1:8" ht="38.25">
      <c r="A10" s="1723" t="s">
        <v>6028</v>
      </c>
      <c r="B10" s="1723" t="s">
        <v>6038</v>
      </c>
      <c r="C10" s="1921" t="s">
        <v>427</v>
      </c>
      <c r="D10" s="1723" t="s">
        <v>6638</v>
      </c>
      <c r="E10" s="1922">
        <v>1500000</v>
      </c>
      <c r="F10" s="965">
        <v>0</v>
      </c>
      <c r="G10" s="966">
        <v>42574</v>
      </c>
      <c r="H10" s="966">
        <v>43668</v>
      </c>
    </row>
    <row r="11" spans="1:8" ht="51">
      <c r="A11" s="1723" t="s">
        <v>6023</v>
      </c>
      <c r="B11" s="1723" t="s">
        <v>6632</v>
      </c>
      <c r="C11" s="1921" t="s">
        <v>427</v>
      </c>
      <c r="D11" s="1723" t="s">
        <v>6051</v>
      </c>
      <c r="E11" s="1922">
        <v>1060000</v>
      </c>
      <c r="F11" s="965">
        <v>196922.15</v>
      </c>
      <c r="G11" s="966">
        <v>42473</v>
      </c>
      <c r="H11" s="966">
        <v>43567</v>
      </c>
    </row>
    <row r="12" spans="1:8" ht="38.25">
      <c r="A12" s="1723" t="s">
        <v>6633</v>
      </c>
      <c r="B12" s="1723" t="s">
        <v>4730</v>
      </c>
      <c r="C12" s="1921" t="s">
        <v>427</v>
      </c>
      <c r="D12" s="1723" t="s">
        <v>6065</v>
      </c>
      <c r="E12" s="1922">
        <v>276000</v>
      </c>
      <c r="F12" s="965">
        <v>276000</v>
      </c>
      <c r="G12" s="966">
        <v>42583</v>
      </c>
      <c r="H12" s="966">
        <v>42947</v>
      </c>
    </row>
    <row r="13" spans="1:8" ht="38.25">
      <c r="A13" s="1723" t="s">
        <v>6633</v>
      </c>
      <c r="B13" s="1723" t="s">
        <v>6035</v>
      </c>
      <c r="C13" s="1921" t="s">
        <v>427</v>
      </c>
      <c r="D13" s="1723" t="s">
        <v>6061</v>
      </c>
      <c r="E13" s="1922">
        <v>276000</v>
      </c>
      <c r="F13" s="965">
        <v>46000</v>
      </c>
      <c r="G13" s="966">
        <v>42370</v>
      </c>
      <c r="H13" s="966">
        <v>42735</v>
      </c>
    </row>
    <row r="14" spans="1:8" ht="53.25">
      <c r="A14" s="1723" t="s">
        <v>6022</v>
      </c>
      <c r="B14" s="1723" t="s">
        <v>6030</v>
      </c>
      <c r="C14" s="1921" t="s">
        <v>427</v>
      </c>
      <c r="D14" s="1723" t="s">
        <v>6050</v>
      </c>
      <c r="E14" s="1922">
        <v>874420</v>
      </c>
      <c r="F14" s="965">
        <v>0</v>
      </c>
      <c r="G14" s="966">
        <v>42733</v>
      </c>
      <c r="H14" s="966">
        <v>43097</v>
      </c>
    </row>
    <row r="15" spans="1:8" ht="38.25">
      <c r="A15" s="1723" t="s">
        <v>6027</v>
      </c>
      <c r="B15" s="1723" t="s">
        <v>6030</v>
      </c>
      <c r="C15" s="1921" t="s">
        <v>427</v>
      </c>
      <c r="D15" s="1723" t="s">
        <v>6055</v>
      </c>
      <c r="E15" s="1922">
        <v>5401800</v>
      </c>
      <c r="F15" s="965">
        <v>6483</v>
      </c>
      <c r="G15" s="966">
        <v>42698</v>
      </c>
      <c r="H15" s="966">
        <v>44158</v>
      </c>
    </row>
    <row r="16" spans="1:8" ht="38.25">
      <c r="A16" s="1723" t="s">
        <v>6028</v>
      </c>
      <c r="B16" s="1723" t="s">
        <v>6039</v>
      </c>
      <c r="C16" s="1921" t="s">
        <v>427</v>
      </c>
      <c r="D16" s="1723" t="s">
        <v>6069</v>
      </c>
      <c r="E16" s="1922">
        <v>1365000</v>
      </c>
      <c r="F16" s="965">
        <v>0</v>
      </c>
      <c r="G16" s="966">
        <v>42574</v>
      </c>
      <c r="H16" s="966">
        <v>43668</v>
      </c>
    </row>
    <row r="17" spans="1:8" ht="38.25">
      <c r="A17" s="1723" t="s">
        <v>6026</v>
      </c>
      <c r="B17" s="1723" t="s">
        <v>4406</v>
      </c>
      <c r="C17" s="1921" t="s">
        <v>427</v>
      </c>
      <c r="D17" s="1723" t="s">
        <v>6054</v>
      </c>
      <c r="E17" s="1922">
        <v>700000</v>
      </c>
      <c r="F17" s="965">
        <v>0</v>
      </c>
      <c r="G17" s="966">
        <v>42594</v>
      </c>
      <c r="H17" s="966">
        <v>44067</v>
      </c>
    </row>
    <row r="18" spans="1:8" ht="38.25">
      <c r="A18" s="1723" t="s">
        <v>6633</v>
      </c>
      <c r="B18" s="1723" t="s">
        <v>6036</v>
      </c>
      <c r="C18" s="1921" t="s">
        <v>427</v>
      </c>
      <c r="D18" s="1723" t="s">
        <v>6066</v>
      </c>
      <c r="E18" s="1922">
        <v>276000</v>
      </c>
      <c r="F18" s="965">
        <v>0</v>
      </c>
      <c r="G18" s="966">
        <v>42583</v>
      </c>
      <c r="H18" s="966">
        <v>42947</v>
      </c>
    </row>
    <row r="19" spans="1:8" ht="38.25">
      <c r="A19" s="1723" t="s">
        <v>6633</v>
      </c>
      <c r="B19" s="1723" t="s">
        <v>6034</v>
      </c>
      <c r="C19" s="1921" t="s">
        <v>427</v>
      </c>
      <c r="D19" s="1723" t="s">
        <v>6059</v>
      </c>
      <c r="E19" s="1922">
        <v>312000</v>
      </c>
      <c r="F19" s="965">
        <v>312000</v>
      </c>
      <c r="G19" s="966">
        <v>42370</v>
      </c>
      <c r="H19" s="966">
        <v>42735</v>
      </c>
    </row>
    <row r="20" spans="1:8" ht="38.25">
      <c r="A20" s="1723" t="s">
        <v>6029</v>
      </c>
      <c r="B20" s="1723" t="s">
        <v>6034</v>
      </c>
      <c r="C20" s="1921" t="s">
        <v>427</v>
      </c>
      <c r="D20" s="1723" t="s">
        <v>6072</v>
      </c>
      <c r="E20" s="1922">
        <v>1965000</v>
      </c>
      <c r="F20" s="965">
        <v>0</v>
      </c>
      <c r="G20" s="966">
        <v>42725</v>
      </c>
      <c r="H20" s="966">
        <v>43819</v>
      </c>
    </row>
    <row r="21" spans="1:8" ht="51">
      <c r="A21" s="1723" t="s">
        <v>6633</v>
      </c>
      <c r="B21" s="1723" t="s">
        <v>4445</v>
      </c>
      <c r="C21" s="1921" t="s">
        <v>428</v>
      </c>
      <c r="D21" s="1723" t="s">
        <v>6062</v>
      </c>
      <c r="E21" s="1922">
        <v>276000</v>
      </c>
      <c r="F21" s="965">
        <v>276000</v>
      </c>
      <c r="G21" s="966">
        <v>42614</v>
      </c>
      <c r="H21" s="966">
        <v>42978</v>
      </c>
    </row>
    <row r="22" spans="1:8" ht="38.25">
      <c r="A22" s="1723" t="s">
        <v>6633</v>
      </c>
      <c r="B22" s="1723" t="s">
        <v>6033</v>
      </c>
      <c r="C22" s="1921" t="s">
        <v>428</v>
      </c>
      <c r="D22" s="1723" t="s">
        <v>6058</v>
      </c>
      <c r="E22" s="1922">
        <v>276000</v>
      </c>
      <c r="F22" s="965">
        <v>276000</v>
      </c>
      <c r="G22" s="966">
        <v>42370</v>
      </c>
      <c r="H22" s="966">
        <v>42735</v>
      </c>
    </row>
    <row r="23" spans="1:8" ht="25.5">
      <c r="A23" s="1723" t="s">
        <v>6633</v>
      </c>
      <c r="B23" s="1723" t="s">
        <v>6634</v>
      </c>
      <c r="C23" s="1921" t="s">
        <v>428</v>
      </c>
      <c r="D23" s="1723" t="s">
        <v>6064</v>
      </c>
      <c r="E23" s="1922">
        <v>312000</v>
      </c>
      <c r="F23" s="965">
        <v>312000</v>
      </c>
      <c r="G23" s="966">
        <v>42614</v>
      </c>
      <c r="H23" s="966">
        <v>42978</v>
      </c>
    </row>
    <row r="24" spans="1:8" ht="38.25">
      <c r="A24" s="1723" t="s">
        <v>6633</v>
      </c>
      <c r="B24" s="1723" t="s">
        <v>6032</v>
      </c>
      <c r="C24" s="1921" t="s">
        <v>428</v>
      </c>
      <c r="D24" s="1723" t="s">
        <v>6057</v>
      </c>
      <c r="E24" s="1922">
        <v>276000</v>
      </c>
      <c r="F24" s="965">
        <v>276000</v>
      </c>
      <c r="G24" s="966">
        <v>42370</v>
      </c>
      <c r="H24" s="966">
        <v>42735</v>
      </c>
    </row>
    <row r="25" spans="1:8" ht="38.25">
      <c r="A25" s="1723" t="s">
        <v>6633</v>
      </c>
      <c r="B25" s="1723" t="s">
        <v>4604</v>
      </c>
      <c r="C25" s="1921" t="s">
        <v>428</v>
      </c>
      <c r="D25" s="1723" t="s">
        <v>6056</v>
      </c>
      <c r="E25" s="1922">
        <v>276000</v>
      </c>
      <c r="F25" s="965">
        <v>276000</v>
      </c>
      <c r="G25" s="967">
        <v>42370</v>
      </c>
      <c r="H25" s="966">
        <v>42735</v>
      </c>
    </row>
    <row r="26" spans="1:8" ht="25.5">
      <c r="A26" s="1723" t="s">
        <v>6024</v>
      </c>
      <c r="B26" s="1723" t="s">
        <v>5981</v>
      </c>
      <c r="C26" s="1921" t="s">
        <v>428</v>
      </c>
      <c r="D26" s="1723" t="s">
        <v>6052</v>
      </c>
      <c r="E26" s="1922">
        <v>1950954</v>
      </c>
      <c r="F26" s="965">
        <v>99000.46</v>
      </c>
      <c r="G26" s="967">
        <v>42481</v>
      </c>
      <c r="H26" s="966">
        <v>43070</v>
      </c>
    </row>
    <row r="27" spans="1:8" ht="25.5">
      <c r="A27" s="1723" t="s">
        <v>6633</v>
      </c>
      <c r="B27" s="1723" t="s">
        <v>6232</v>
      </c>
      <c r="C27" s="1921" t="s">
        <v>428</v>
      </c>
      <c r="D27" s="1723" t="s">
        <v>6060</v>
      </c>
      <c r="E27" s="1922">
        <v>276000</v>
      </c>
      <c r="F27" s="965">
        <v>276000</v>
      </c>
      <c r="G27" s="967">
        <v>42370</v>
      </c>
      <c r="H27" s="966">
        <v>42735</v>
      </c>
    </row>
    <row r="28" spans="1:8" ht="25.5">
      <c r="A28" s="1723" t="s">
        <v>6633</v>
      </c>
      <c r="B28" s="1723" t="s">
        <v>5181</v>
      </c>
      <c r="C28" s="1921" t="s">
        <v>428</v>
      </c>
      <c r="D28" s="1723" t="s">
        <v>6063</v>
      </c>
      <c r="E28" s="1922">
        <v>276000</v>
      </c>
      <c r="F28" s="965">
        <v>276000</v>
      </c>
      <c r="G28" s="966">
        <v>42614</v>
      </c>
      <c r="H28" s="966">
        <v>42978</v>
      </c>
    </row>
    <row r="29" spans="1:8" ht="38.25">
      <c r="A29" s="1723" t="s">
        <v>6028</v>
      </c>
      <c r="B29" s="1723" t="s">
        <v>5181</v>
      </c>
      <c r="C29" s="1921" t="s">
        <v>428</v>
      </c>
      <c r="D29" s="1723" t="s">
        <v>6068</v>
      </c>
      <c r="E29" s="1922">
        <v>944200</v>
      </c>
      <c r="F29" s="965">
        <v>10334.27</v>
      </c>
      <c r="G29" s="966">
        <v>42549</v>
      </c>
      <c r="H29" s="966">
        <v>43643</v>
      </c>
    </row>
    <row r="30" spans="1:8">
      <c r="A30" s="2404" t="s">
        <v>0</v>
      </c>
      <c r="B30" s="2405"/>
      <c r="C30" s="2406"/>
      <c r="D30" s="2407"/>
      <c r="E30" s="968">
        <f>SUM(E6:E29)</f>
        <v>22123262</v>
      </c>
      <c r="F30" s="968">
        <f>SUM(F6:F29)</f>
        <v>3562746.46</v>
      </c>
      <c r="G30" s="969"/>
      <c r="H30" s="969"/>
    </row>
    <row r="31" spans="1:8">
      <c r="A31" s="959" t="s">
        <v>3008</v>
      </c>
      <c r="E31" s="970"/>
    </row>
    <row r="32" spans="1:8" ht="38.25">
      <c r="A32" s="1388" t="s">
        <v>3004</v>
      </c>
      <c r="B32" s="1389" t="s">
        <v>6635</v>
      </c>
      <c r="C32" s="1391" t="s">
        <v>894</v>
      </c>
      <c r="D32" s="1388" t="s">
        <v>6045</v>
      </c>
      <c r="E32" s="1385">
        <v>330609</v>
      </c>
      <c r="F32" s="1383" t="s">
        <v>3010</v>
      </c>
      <c r="G32" s="1384">
        <v>42380</v>
      </c>
    </row>
    <row r="33" spans="1:8" ht="51">
      <c r="A33" s="1388" t="s">
        <v>3005</v>
      </c>
      <c r="B33" s="1389" t="s">
        <v>6040</v>
      </c>
      <c r="C33" s="1391" t="s">
        <v>428</v>
      </c>
      <c r="D33" s="1388" t="s">
        <v>6046</v>
      </c>
      <c r="E33" s="1386">
        <v>150000</v>
      </c>
      <c r="F33" s="1383" t="s">
        <v>3010</v>
      </c>
      <c r="G33" s="1384">
        <v>42765</v>
      </c>
    </row>
    <row r="34" spans="1:8">
      <c r="A34" s="972" t="s">
        <v>2361</v>
      </c>
    </row>
    <row r="35" spans="1:8" ht="25.5">
      <c r="A35" s="961" t="s">
        <v>3009</v>
      </c>
      <c r="B35" s="961" t="s">
        <v>2356</v>
      </c>
      <c r="C35" s="961" t="s">
        <v>367</v>
      </c>
      <c r="D35" s="961" t="s">
        <v>2357</v>
      </c>
      <c r="E35" s="962" t="s">
        <v>2358</v>
      </c>
      <c r="F35" s="1207" t="s">
        <v>2359</v>
      </c>
      <c r="G35" s="1207" t="s">
        <v>2360</v>
      </c>
      <c r="H35" s="1207" t="s">
        <v>2189</v>
      </c>
    </row>
    <row r="36" spans="1:8" ht="25.5">
      <c r="A36" s="964" t="s">
        <v>2362</v>
      </c>
      <c r="B36" s="1387" t="s">
        <v>6042</v>
      </c>
      <c r="C36" s="1919" t="s">
        <v>426</v>
      </c>
      <c r="D36" s="1723" t="s">
        <v>6049</v>
      </c>
      <c r="E36" s="1920">
        <v>186660</v>
      </c>
      <c r="F36" s="973">
        <v>0</v>
      </c>
      <c r="G36" s="974">
        <v>42593</v>
      </c>
      <c r="H36" s="974">
        <v>42957</v>
      </c>
    </row>
    <row r="37" spans="1:8" ht="38.25">
      <c r="A37" s="964" t="s">
        <v>2362</v>
      </c>
      <c r="B37" s="1387" t="s">
        <v>6044</v>
      </c>
      <c r="C37" s="1919" t="s">
        <v>427</v>
      </c>
      <c r="D37" s="1723" t="s">
        <v>6047</v>
      </c>
      <c r="E37" s="1920">
        <v>301659</v>
      </c>
      <c r="F37" s="973">
        <v>0</v>
      </c>
      <c r="G37" s="974">
        <v>42593</v>
      </c>
      <c r="H37" s="974">
        <v>42957</v>
      </c>
    </row>
    <row r="38" spans="1:8" ht="38.25">
      <c r="A38" s="964" t="s">
        <v>2362</v>
      </c>
      <c r="B38" s="1387" t="s">
        <v>6043</v>
      </c>
      <c r="C38" s="1919" t="s">
        <v>427</v>
      </c>
      <c r="D38" s="1723" t="s">
        <v>6048</v>
      </c>
      <c r="E38" s="1920">
        <v>300000</v>
      </c>
      <c r="F38" s="973">
        <v>0</v>
      </c>
      <c r="G38" s="974">
        <v>42593</v>
      </c>
      <c r="H38" s="974">
        <v>42957</v>
      </c>
    </row>
    <row r="39" spans="1:8" ht="38.25">
      <c r="A39" s="964" t="s">
        <v>2362</v>
      </c>
      <c r="B39" s="1387" t="s">
        <v>6041</v>
      </c>
      <c r="C39" s="1919" t="s">
        <v>428</v>
      </c>
      <c r="D39" s="1723" t="s">
        <v>6636</v>
      </c>
      <c r="E39" s="1920">
        <v>100000</v>
      </c>
      <c r="F39" s="973">
        <v>0</v>
      </c>
      <c r="G39" s="974">
        <v>42593</v>
      </c>
      <c r="H39" s="974">
        <v>42957</v>
      </c>
    </row>
    <row r="40" spans="1:8">
      <c r="A40" s="2408" t="s">
        <v>0</v>
      </c>
      <c r="B40" s="2406"/>
      <c r="C40" s="2406"/>
      <c r="D40" s="2407"/>
      <c r="E40" s="975">
        <f>SUM(E36:E39)</f>
        <v>888319</v>
      </c>
      <c r="F40" s="975">
        <f>SUM(F36:F39)</f>
        <v>0</v>
      </c>
      <c r="G40" s="969"/>
      <c r="H40" s="969"/>
    </row>
    <row r="41" spans="1:8">
      <c r="A41" s="959" t="s">
        <v>2363</v>
      </c>
    </row>
    <row r="42" spans="1:8">
      <c r="A42" s="959" t="s">
        <v>2364</v>
      </c>
    </row>
    <row r="43" spans="1:8">
      <c r="A43" s="959" t="s">
        <v>3007</v>
      </c>
      <c r="E43" s="971"/>
    </row>
    <row r="44" spans="1:8">
      <c r="A44" s="1390" t="s">
        <v>2292</v>
      </c>
    </row>
  </sheetData>
  <autoFilter ref="A5:H41"/>
  <sortState ref="A36:H39">
    <sortCondition ref="C36:C39"/>
    <sortCondition ref="B36:B39"/>
  </sortState>
  <mergeCells count="2">
    <mergeCell ref="A30:D30"/>
    <mergeCell ref="A40:D40"/>
  </mergeCells>
  <printOptions horizontalCentered="1"/>
  <pageMargins left="0.59055118110236227" right="0.59055118110236227" top="0.78740157480314965" bottom="0.78740157480314965" header="0.19685039370078741" footer="0.19685039370078741"/>
  <pageSetup scale="71" fitToHeight="17" orientation="landscape"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170</vt:i4>
      </vt:variant>
      <vt:variant>
        <vt:lpstr>Rangos con nombre</vt:lpstr>
      </vt:variant>
      <vt:variant>
        <vt:i4>39</vt:i4>
      </vt:variant>
    </vt:vector>
  </HeadingPairs>
  <TitlesOfParts>
    <vt:vector size="209" baseType="lpstr">
      <vt:lpstr>T1 Oferta Educativa</vt:lpstr>
      <vt:lpstr>T2 Admision Lic </vt:lpstr>
      <vt:lpstr>T3 Histórico admisión</vt:lpstr>
      <vt:lpstr>T4 IEMS de origen</vt:lpstr>
      <vt:lpstr>T5 Tipo IEMS</vt:lpstr>
      <vt:lpstr>T6 Estado de procedencia</vt:lpstr>
      <vt:lpstr>T7 Mpo procedencia</vt:lpstr>
      <vt:lpstr>T8 Promedio del bachillerato</vt:lpstr>
      <vt:lpstr>T9 Puntaje examen adm</vt:lpstr>
      <vt:lpstr>T10 Diagnóstico UAM</vt:lpstr>
      <vt:lpstr>T11 Matrícula licenciatura</vt:lpstr>
      <vt:lpstr>T12 Matric histórica x lic</vt:lpstr>
      <vt:lpstr>T13 Admision posgrado</vt:lpstr>
      <vt:lpstr>T14. Histórico Adm posgrado</vt:lpstr>
      <vt:lpstr>T15 Matrícula Posgrado</vt:lpstr>
      <vt:lpstr>T16 Matric histórica x pg</vt:lpstr>
      <vt:lpstr>T17 Evolución por generación</vt:lpstr>
      <vt:lpstr>T18 Retención x gen.</vt:lpstr>
      <vt:lpstr>T19 Retención al primer año</vt:lpstr>
      <vt:lpstr>T20 no activos-bajas</vt:lpstr>
      <vt:lpstr>T21 Créditos prom</vt:lpstr>
      <vt:lpstr>T22 Alumnos regulares</vt:lpstr>
      <vt:lpstr>T23 Desempeño Académico</vt:lpstr>
      <vt:lpstr>T24 Reprobación</vt:lpstr>
      <vt:lpstr>T25 Egresados Lic</vt:lpstr>
      <vt:lpstr>T26 Egresados_PG</vt:lpstr>
      <vt:lpstr>T27 Descargas electrónicas</vt:lpstr>
      <vt:lpstr>T28 PAEA</vt:lpstr>
      <vt:lpstr>T29 PIU</vt:lpstr>
      <vt:lpstr>T30 Alumnos en movilidad</vt:lpstr>
      <vt:lpstr>T31 Histórico movilidad</vt:lpstr>
      <vt:lpstr>T32 Movilidad por destino</vt:lpstr>
      <vt:lpstr>T33 IES receptoras movilidad</vt:lpstr>
      <vt:lpstr>T34 IES con mayor demanda</vt:lpstr>
      <vt:lpstr>T35 Destinos movilidad</vt:lpstr>
      <vt:lpstr>T36 Aprovechamiento mov</vt:lpstr>
      <vt:lpstr>T37 participantes mov</vt:lpstr>
      <vt:lpstr>T38 Participantes mov por año</vt:lpstr>
      <vt:lpstr>T39 Destino serv. soc.</vt:lpstr>
      <vt:lpstr>T40 Proceso SS</vt:lpstr>
      <vt:lpstr>T41 Funciones serv. soc.</vt:lpstr>
      <vt:lpstr>T42 Actividades serv soc</vt:lpstr>
      <vt:lpstr>T43 Proyectos serv. soc.</vt:lpstr>
      <vt:lpstr>T44 Espacios serv soc</vt:lpstr>
      <vt:lpstr>T45 Alumnos inscritos idiomas</vt:lpstr>
      <vt:lpstr>T46 otros servicios idiomas</vt:lpstr>
      <vt:lpstr>T47 Evaluación CEA</vt:lpstr>
      <vt:lpstr>T48 Evaluación CEA_PE</vt:lpstr>
      <vt:lpstr>T49 Bolsa de Trabajo </vt:lpstr>
      <vt:lpstr>T50 Vacantes BT</vt:lpstr>
      <vt:lpstr>T51 Reclutamiento BT</vt:lpstr>
      <vt:lpstr>T52 Acervo</vt:lpstr>
      <vt:lpstr>T53 Acervo compra</vt:lpstr>
      <vt:lpstr>T54 Recursos digitales</vt:lpstr>
      <vt:lpstr>T55 Proceso físico y técnico</vt:lpstr>
      <vt:lpstr>T56 Bibliografía PE</vt:lpstr>
      <vt:lpstr>T57 Servicios </vt:lpstr>
      <vt:lpstr>T58 Productividad académica</vt:lpstr>
      <vt:lpstr>T59 Servicios- SE</vt:lpstr>
      <vt:lpstr>T60 Apoyo psicológico</vt:lpstr>
      <vt:lpstr>T61 becas manutención</vt:lpstr>
      <vt:lpstr>T62 Evolución de Becas</vt:lpstr>
      <vt:lpstr>T63 Becas movilidad</vt:lpstr>
      <vt:lpstr>T64 Recursos becas movilidad</vt:lpstr>
      <vt:lpstr>T65 Becas serv. soc.</vt:lpstr>
      <vt:lpstr>T66 Excelencia y g vulnerables</vt:lpstr>
      <vt:lpstr>T67 Integrantes del Consejo A</vt:lpstr>
      <vt:lpstr>T68 Sesiones de CA</vt:lpstr>
      <vt:lpstr>T69 Acuerdos del CA</vt:lpstr>
      <vt:lpstr>T70 Notas</vt:lpstr>
      <vt:lpstr>T71 Comisiones</vt:lpstr>
      <vt:lpstr>T72 Medalla al mérito</vt:lpstr>
      <vt:lpstr>T73 Diploma a la investigacón</vt:lpstr>
      <vt:lpstr>T74 Mención Académica</vt:lpstr>
      <vt:lpstr>T75 Acuerdos de CD</vt:lpstr>
      <vt:lpstr>T76 Personal Académico</vt:lpstr>
      <vt:lpstr>T77 Profesores por año</vt:lpstr>
      <vt:lpstr>T78 Profesores (género y edad)</vt:lpstr>
      <vt:lpstr>T79 Profesores (tipo de Plaza)</vt:lpstr>
      <vt:lpstr>T80 Profesores (contrato)</vt:lpstr>
      <vt:lpstr>T81 Nivel de Estudios Prof.</vt:lpstr>
      <vt:lpstr>T82 Profesores en SNI y PRODEP</vt:lpstr>
      <vt:lpstr>T83 Profesores SNI por Año</vt:lpstr>
      <vt:lpstr>T84 Prodep por año</vt:lpstr>
      <vt:lpstr>T85 Profesores SNI-PRODEP</vt:lpstr>
      <vt:lpstr>T86 Perfil PRODEP</vt:lpstr>
      <vt:lpstr>T87 Convocatoria PRODEP 2016</vt:lpstr>
      <vt:lpstr>T88 Profesores en el DDU</vt:lpstr>
      <vt:lpstr>T89 Participantes en el DDU</vt:lpstr>
      <vt:lpstr>T90 Estudios de posgrado</vt:lpstr>
      <vt:lpstr>T91 actualización</vt:lpstr>
      <vt:lpstr>T92 Cuerpos académicos</vt:lpstr>
      <vt:lpstr>T93 Evolución de CA</vt:lpstr>
      <vt:lpstr>T94 CA, LGAC y Num. prof.</vt:lpstr>
      <vt:lpstr>T95 Redes de CA</vt:lpstr>
      <vt:lpstr>T96 proyectos invest</vt:lpstr>
      <vt:lpstr>T97 inv interdisciplinaria</vt:lpstr>
      <vt:lpstr>T98 Convocatorias</vt:lpstr>
      <vt:lpstr>T99 PROYECTOS CONACYT-PRODEP</vt:lpstr>
      <vt:lpstr>T100 PROD EDIT</vt:lpstr>
      <vt:lpstr>T 101 Publicaciones revistas</vt:lpstr>
      <vt:lpstr>T 102 Revistas electrónicas</vt:lpstr>
      <vt:lpstr>T 103 Publicaciones peródicos</vt:lpstr>
      <vt:lpstr>T 104 Publicaciones libros</vt:lpstr>
      <vt:lpstr>T 105 Public capítulos de libro</vt:lpstr>
      <vt:lpstr>T 106 Public Reseñas de libros</vt:lpstr>
      <vt:lpstr>T 107 Conferencias</vt:lpstr>
      <vt:lpstr>T108 Conferencias NO PUBLICADAS</vt:lpstr>
      <vt:lpstr>T109 Public Recursos multimedia</vt:lpstr>
      <vt:lpstr>T110 participacion en eventos</vt:lpstr>
      <vt:lpstr>T111 Difusión</vt:lpstr>
      <vt:lpstr>T112 Divulgación y extensión</vt:lpstr>
      <vt:lpstr>T113 Difusión cultural</vt:lpstr>
      <vt:lpstr>T114 Exposiciones</vt:lpstr>
      <vt:lpstr>T115 Talleres culturales</vt:lpstr>
      <vt:lpstr>T116 Eventos deportivos</vt:lpstr>
      <vt:lpstr>T117 Alumnos en representativos</vt:lpstr>
      <vt:lpstr>T118 Talleres Deportivos</vt:lpstr>
      <vt:lpstr>T119 participacion deportes</vt:lpstr>
      <vt:lpstr>T120 Librería</vt:lpstr>
      <vt:lpstr>T121 feria del libro</vt:lpstr>
      <vt:lpstr>T122 Educación continua</vt:lpstr>
      <vt:lpstr>T123 Activ extrac div</vt:lpstr>
      <vt:lpstr>T124 INTERCAMBIO</vt:lpstr>
      <vt:lpstr>T125 Estancias de verano</vt:lpstr>
      <vt:lpstr>T126 Estancias prac</vt:lpstr>
      <vt:lpstr>T127 Pract Prof.</vt:lpstr>
      <vt:lpstr>T128 contratos otc</vt:lpstr>
      <vt:lpstr>T129 patentes</vt:lpstr>
      <vt:lpstr>T130 num convenios</vt:lpstr>
      <vt:lpstr>T131 convenios</vt:lpstr>
      <vt:lpstr>T132 FERIAS</vt:lpstr>
      <vt:lpstr>T133 INFRA</vt:lpstr>
      <vt:lpstr>T134 capacidad instalada</vt:lpstr>
      <vt:lpstr>T135 Obras</vt:lpstr>
      <vt:lpstr>T136 Descripción de obras</vt:lpstr>
      <vt:lpstr>T137 Laboratorios de cómputo</vt:lpstr>
      <vt:lpstr>T138 Equipo de cómputo</vt:lpstr>
      <vt:lpstr>T139 Equipo préstamo</vt:lpstr>
      <vt:lpstr>T140 Usuarios cómputo</vt:lpstr>
      <vt:lpstr>T141 Correo electrónico</vt:lpstr>
      <vt:lpstr>T142 Redes</vt:lpstr>
      <vt:lpstr>T143 Licenciamiento</vt:lpstr>
      <vt:lpstr>T144 Videoconferencias</vt:lpstr>
      <vt:lpstr>T145 Servicios técnicos</vt:lpstr>
      <vt:lpstr>T146 Indicadores PDI</vt:lpstr>
      <vt:lpstr>T147 eval piu</vt:lpstr>
      <vt:lpstr>T148 Eval serv soc</vt:lpstr>
      <vt:lpstr>T149 encuesta adic</vt:lpstr>
      <vt:lpstr>T150 Histórico convenios</vt:lpstr>
      <vt:lpstr>T151 Recursos por convenios</vt:lpstr>
      <vt:lpstr>T152 tipo patrocinio</vt:lpstr>
      <vt:lpstr>T153 Recursos por otc</vt:lpstr>
      <vt:lpstr>T154 Contratos</vt:lpstr>
      <vt:lpstr>T155 ingresos propios</vt:lpstr>
      <vt:lpstr>T156 proteccion civil</vt:lpstr>
      <vt:lpstr>T157 comedor</vt:lpstr>
      <vt:lpstr>T158 resumen comedor</vt:lpstr>
      <vt:lpstr>T159 SALUD</vt:lpstr>
      <vt:lpstr>T160 Servicios RH</vt:lpstr>
      <vt:lpstr>T161 servicios generales</vt:lpstr>
      <vt:lpstr>T162 pago de servicios</vt:lpstr>
      <vt:lpstr>T163 Transporte unidad</vt:lpstr>
      <vt:lpstr>T164 Ejercicio presupuesto 2016</vt:lpstr>
      <vt:lpstr>T165 Bienes autorizados</vt:lpstr>
      <vt:lpstr>T166 Requisiciones</vt:lpstr>
      <vt:lpstr>T167 Proveedores</vt:lpstr>
      <vt:lpstr>T168 Trámites</vt:lpstr>
      <vt:lpstr>T169 caja y almacén</vt:lpstr>
      <vt:lpstr>T170 presupuesto 2017</vt:lpstr>
      <vt:lpstr>'T100 PROD EDIT'!Área_de_impresión</vt:lpstr>
      <vt:lpstr>'T113 Difusión cultural'!Área_de_impresión</vt:lpstr>
      <vt:lpstr>'T136 Descripción de obras'!Área_de_impresión</vt:lpstr>
      <vt:lpstr>'T149 encuesta adic'!Área_de_impresión</vt:lpstr>
      <vt:lpstr>'T25 Egresados Lic'!Área_de_impresión</vt:lpstr>
      <vt:lpstr>'T30 Alumnos en movilidad'!Área_de_impresión</vt:lpstr>
      <vt:lpstr>'T31 Histórico movilidad'!Área_de_impresión</vt:lpstr>
      <vt:lpstr>'T35 Destinos movilidad'!Área_de_impresión</vt:lpstr>
      <vt:lpstr>'T36 Aprovechamiento mov'!Área_de_impresión</vt:lpstr>
      <vt:lpstr>'T57 Servicios '!Área_de_impresión</vt:lpstr>
      <vt:lpstr>'T8 Promedio del bachillerato'!Área_de_impresión</vt:lpstr>
      <vt:lpstr>'T81 Nivel de Estudios Prof.'!Área_de_impresión</vt:lpstr>
      <vt:lpstr>'T9 Puntaje examen adm'!Área_de_impresión</vt:lpstr>
      <vt:lpstr>'T114 Exposiciones'!Títulos_a_imprimir</vt:lpstr>
      <vt:lpstr>'T12 Matric histórica x lic'!Títulos_a_imprimir</vt:lpstr>
      <vt:lpstr>'T120 Librería'!Títulos_a_imprimir</vt:lpstr>
      <vt:lpstr>'T123 Activ extrac div'!Títulos_a_imprimir</vt:lpstr>
      <vt:lpstr>'T125 Estancias de verano'!Títulos_a_imprimir</vt:lpstr>
      <vt:lpstr>'T131 convenios'!Títulos_a_imprimir</vt:lpstr>
      <vt:lpstr>'T136 Descripción de obras'!Títulos_a_imprimir</vt:lpstr>
      <vt:lpstr>'T146 Indicadores PDI'!Títulos_a_imprimir</vt:lpstr>
      <vt:lpstr>'T156 proteccion civil'!Títulos_a_imprimir</vt:lpstr>
      <vt:lpstr>'T16 Matric histórica x pg'!Títulos_a_imprimir</vt:lpstr>
      <vt:lpstr>'T17 Evolución por generación'!Títulos_a_imprimir</vt:lpstr>
      <vt:lpstr>'T20 no activos-bajas'!Títulos_a_imprimir</vt:lpstr>
      <vt:lpstr>'T21 Créditos prom'!Títulos_a_imprimir</vt:lpstr>
      <vt:lpstr>'T23 Desempeño Académico'!Títulos_a_imprimir</vt:lpstr>
      <vt:lpstr>'T25 Egresados Lic'!Títulos_a_imprimir</vt:lpstr>
      <vt:lpstr>'T26 Egresados_PG'!Títulos_a_imprimir</vt:lpstr>
      <vt:lpstr>'T27 Descargas electrónicas'!Títulos_a_imprimir</vt:lpstr>
      <vt:lpstr>'T35 Destinos movilidad'!Títulos_a_imprimir</vt:lpstr>
      <vt:lpstr>'T69 Acuerdos del CA'!Títulos_a_imprimir</vt:lpstr>
      <vt:lpstr>'T70 Notas'!Títulos_a_imprimir</vt:lpstr>
      <vt:lpstr>'T76 Personal Académico'!Títulos_a_imprimir</vt:lpstr>
      <vt:lpstr>'T88 Profesores en el DDU'!Títulos_a_imprimir</vt:lpstr>
      <vt:lpstr>'T92 Cuerpos académicos'!Títulos_a_imprimir</vt:lpstr>
      <vt:lpstr>'T95 Redes de CA'!Títulos_a_imprimir</vt:lpstr>
      <vt:lpstr>'T96 proyectos invest'!Títulos_a_imprimir</vt:lpstr>
      <vt:lpstr>'T99 PROYECTOS CONACYT-PRODEP'!Títulos_a_imprimir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SU-OTCA01</cp:lastModifiedBy>
  <cp:lastPrinted>2017-03-22T15:27:14Z</cp:lastPrinted>
  <dcterms:created xsi:type="dcterms:W3CDTF">2011-03-01T14:37:45Z</dcterms:created>
  <dcterms:modified xsi:type="dcterms:W3CDTF">2017-03-23T01:10:17Z</dcterms:modified>
</cp:coreProperties>
</file>